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L:\PROJECTS\2-Develop\Middlefield\02-Finance\2.5  Funding Sources\TCAC\TCAC-CDLAC App Round 1 2022\Draft-Middlefield Application\"/>
    </mc:Choice>
  </mc:AlternateContent>
  <xr:revisionPtr revIDLastSave="0" documentId="13_ncr:1_{2593B04D-2EE8-4C07-B8D2-2318241A6020}" xr6:coauthVersionLast="47" xr6:coauthVersionMax="47" xr10:uidLastSave="{00000000-0000-0000-0000-000000000000}"/>
  <bookViews>
    <workbookView xWindow="-110" yWindow="-110" windowWidth="19420" windowHeight="10420"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Forma'!$A$1:$AH$85</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Forma'!$A$1:$AH$85</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85" i="4" l="1"/>
  <c r="G681" i="3"/>
  <c r="G680" i="3"/>
  <c r="G679" i="3"/>
  <c r="G678" i="3"/>
  <c r="AA674" i="3"/>
  <c r="Z673" i="3"/>
  <c r="Z672" i="3"/>
  <c r="Z671" i="3"/>
  <c r="Z670" i="3"/>
  <c r="G673" i="3"/>
  <c r="G672" i="3"/>
  <c r="G671" i="3"/>
  <c r="G670" i="3"/>
  <c r="G607" i="3"/>
  <c r="G606" i="3"/>
  <c r="G605" i="3"/>
  <c r="G604" i="3"/>
  <c r="AA666" i="3"/>
  <c r="Z665" i="3"/>
  <c r="Z664" i="3"/>
  <c r="Z663" i="3"/>
  <c r="Z662" i="3"/>
  <c r="G665" i="3"/>
  <c r="G664" i="3"/>
  <c r="G663" i="3"/>
  <c r="G662" i="3"/>
  <c r="H658" i="3"/>
  <c r="G657" i="3"/>
  <c r="G656" i="3"/>
  <c r="G655" i="3"/>
  <c r="G654" i="3"/>
  <c r="AA600" i="3"/>
  <c r="Z597" i="3"/>
  <c r="Z596" i="3"/>
  <c r="H600" i="3"/>
  <c r="Z591" i="3"/>
  <c r="Z590" i="3"/>
  <c r="Z589" i="3"/>
  <c r="Z588" i="3"/>
  <c r="D94" i="4" l="1"/>
  <c r="C94" i="4"/>
  <c r="H308" i="3" l="1"/>
  <c r="H306" i="3"/>
  <c r="H305" i="3"/>
  <c r="H304" i="3"/>
  <c r="H303" i="3"/>
  <c r="W843" i="3" l="1"/>
  <c r="E55" i="7" l="1"/>
  <c r="E51" i="7"/>
  <c r="E52" i="7" s="1"/>
  <c r="C55" i="7"/>
  <c r="C51" i="7"/>
  <c r="G55" i="7" l="1"/>
  <c r="I55" i="7" s="1"/>
  <c r="K55" i="7" s="1"/>
  <c r="M55" i="7" s="1"/>
  <c r="O55" i="7" s="1"/>
  <c r="Q55" i="7" s="1"/>
  <c r="S55" i="7" s="1"/>
  <c r="U55" i="7" s="1"/>
  <c r="W55" i="7" s="1"/>
  <c r="Y55" i="7" s="1"/>
  <c r="AA55" i="7" s="1"/>
  <c r="AC55" i="7" s="1"/>
  <c r="AE55" i="7" s="1"/>
  <c r="AG55" i="7" s="1"/>
  <c r="AI55" i="7" s="1"/>
  <c r="AK55" i="7" s="1"/>
  <c r="AM55" i="7" s="1"/>
  <c r="AO55" i="7" s="1"/>
  <c r="AQ55" i="7" s="1"/>
  <c r="AS55" i="7" s="1"/>
  <c r="AU55" i="7" s="1"/>
  <c r="AW55" i="7" s="1"/>
  <c r="AY55" i="7" s="1"/>
  <c r="BA55" i="7" s="1"/>
  <c r="BC55" i="7" s="1"/>
  <c r="BE55" i="7" s="1"/>
  <c r="BG55" i="7" s="1"/>
  <c r="BI55" i="7" s="1"/>
  <c r="BK55" i="7" s="1"/>
  <c r="BM55" i="7" s="1"/>
  <c r="BO55" i="7" s="1"/>
  <c r="BQ55" i="7" s="1"/>
  <c r="BS55" i="7" s="1"/>
  <c r="BU55" i="7" s="1"/>
  <c r="BW55" i="7" s="1"/>
  <c r="BY55" i="7" s="1"/>
  <c r="CA55" i="7" s="1"/>
  <c r="CC55" i="7" s="1"/>
  <c r="CE55" i="7" s="1"/>
  <c r="CG55" i="7" s="1"/>
  <c r="CI55" i="7" s="1"/>
  <c r="CK55" i="7" s="1"/>
  <c r="CM55" i="7" s="1"/>
  <c r="CO55" i="7" s="1"/>
  <c r="CQ55" i="7" s="1"/>
  <c r="CS55" i="7" s="1"/>
  <c r="CU55" i="7" s="1"/>
  <c r="CW55" i="7" s="1"/>
  <c r="CY55" i="7" s="1"/>
  <c r="DA55" i="7" s="1"/>
  <c r="DC55" i="7" s="1"/>
  <c r="DE55" i="7" s="1"/>
  <c r="DG55" i="7" s="1"/>
  <c r="DI55" i="7" s="1"/>
  <c r="DK55" i="7" s="1"/>
  <c r="DM55" i="7" s="1"/>
  <c r="DO55" i="7" s="1"/>
  <c r="DQ55" i="7" s="1"/>
  <c r="DS55" i="7" s="1"/>
  <c r="DU55" i="7" s="1"/>
  <c r="DW55" i="7" s="1"/>
  <c r="DY55" i="7" s="1"/>
  <c r="EA55" i="7" s="1"/>
  <c r="EC55" i="7" s="1"/>
  <c r="EE55" i="7" s="1"/>
  <c r="EG55" i="7" s="1"/>
  <c r="EI55" i="7" s="1"/>
  <c r="EK55" i="7" s="1"/>
  <c r="EM55" i="7" s="1"/>
  <c r="EO55" i="7" s="1"/>
  <c r="EQ55" i="7" s="1"/>
  <c r="ES55" i="7" s="1"/>
  <c r="EU55" i="7" s="1"/>
  <c r="EW55" i="7" s="1"/>
  <c r="EY55" i="7" s="1"/>
  <c r="FA55" i="7" s="1"/>
  <c r="FC55" i="7" s="1"/>
  <c r="FE55" i="7" s="1"/>
  <c r="FG55" i="7" s="1"/>
  <c r="FI55" i="7" s="1"/>
  <c r="FK55" i="7" s="1"/>
  <c r="FM55" i="7" s="1"/>
  <c r="FO55" i="7" s="1"/>
  <c r="FQ55" i="7" s="1"/>
  <c r="FS55" i="7" s="1"/>
  <c r="FU55" i="7" s="1"/>
  <c r="FW55" i="7" s="1"/>
  <c r="FY55" i="7" s="1"/>
  <c r="GA55" i="7" s="1"/>
  <c r="GC55" i="7" s="1"/>
  <c r="GE55" i="7" s="1"/>
  <c r="GG55" i="7" s="1"/>
  <c r="GI55" i="7" s="1"/>
  <c r="GK55" i="7" s="1"/>
  <c r="GM55" i="7" s="1"/>
  <c r="GO55" i="7" s="1"/>
  <c r="GQ55" i="7" s="1"/>
  <c r="GS55" i="7" s="1"/>
  <c r="GU55" i="7" s="1"/>
  <c r="GW55" i="7" s="1"/>
  <c r="GY55" i="7" s="1"/>
  <c r="HA55" i="7" s="1"/>
  <c r="HC55" i="7" s="1"/>
  <c r="HE55" i="7" s="1"/>
  <c r="HG55" i="7" s="1"/>
  <c r="HI55" i="7" s="1"/>
  <c r="HK55" i="7" s="1"/>
  <c r="HM55" i="7" s="1"/>
  <c r="HO55" i="7" s="1"/>
  <c r="HQ55" i="7" s="1"/>
  <c r="HS55" i="7" s="1"/>
  <c r="HU55" i="7" s="1"/>
  <c r="HW55" i="7" s="1"/>
  <c r="HY55" i="7" s="1"/>
  <c r="IA55" i="7" s="1"/>
  <c r="IC55" i="7" s="1"/>
  <c r="IE55" i="7" s="1"/>
  <c r="IG55" i="7" s="1"/>
  <c r="II55" i="7" s="1"/>
  <c r="IK55" i="7" s="1"/>
  <c r="IM55" i="7" s="1"/>
  <c r="IO55" i="7" s="1"/>
  <c r="IQ55" i="7" s="1"/>
  <c r="IS55" i="7" s="1"/>
  <c r="IU55" i="7" s="1"/>
  <c r="IW55" i="7" s="1"/>
  <c r="IY55" i="7" s="1"/>
  <c r="JA55" i="7" s="1"/>
  <c r="JC55" i="7" s="1"/>
  <c r="JE55" i="7" s="1"/>
  <c r="JG55" i="7" s="1"/>
  <c r="JI55" i="7" s="1"/>
  <c r="JK55" i="7" s="1"/>
  <c r="JM55" i="7" s="1"/>
  <c r="JO55" i="7" s="1"/>
  <c r="JQ55" i="7" s="1"/>
  <c r="JS55" i="7" s="1"/>
  <c r="JU55" i="7" s="1"/>
  <c r="JW55" i="7" s="1"/>
  <c r="JY55" i="7" s="1"/>
  <c r="KA55" i="7" s="1"/>
  <c r="KC55" i="7" s="1"/>
  <c r="KE55" i="7" s="1"/>
  <c r="KG55" i="7" s="1"/>
  <c r="KI55" i="7" s="1"/>
  <c r="KK55" i="7" s="1"/>
  <c r="KM55" i="7" s="1"/>
  <c r="KO55" i="7" s="1"/>
  <c r="KQ55" i="7" s="1"/>
  <c r="KS55" i="7" s="1"/>
  <c r="KU55" i="7" s="1"/>
  <c r="KW55" i="7" s="1"/>
  <c r="KY55" i="7" s="1"/>
  <c r="LA55" i="7" s="1"/>
  <c r="LC55" i="7" s="1"/>
  <c r="LE55" i="7" s="1"/>
  <c r="LG55" i="7" s="1"/>
  <c r="LI55" i="7" s="1"/>
  <c r="LK55" i="7" s="1"/>
  <c r="LM55" i="7" s="1"/>
  <c r="LO55" i="7" s="1"/>
  <c r="LQ55" i="7" s="1"/>
  <c r="LS55" i="7" s="1"/>
  <c r="LU55" i="7" s="1"/>
  <c r="LW55" i="7" s="1"/>
  <c r="LY55" i="7" s="1"/>
  <c r="MA55" i="7" s="1"/>
  <c r="MC55" i="7" s="1"/>
  <c r="ME55" i="7" s="1"/>
  <c r="MG55" i="7" s="1"/>
  <c r="MI55" i="7" s="1"/>
  <c r="MK55" i="7" s="1"/>
  <c r="MM55" i="7" s="1"/>
  <c r="MO55" i="7" s="1"/>
  <c r="MQ55" i="7" s="1"/>
  <c r="MS55" i="7" s="1"/>
  <c r="MU55" i="7" s="1"/>
  <c r="MW55" i="7" s="1"/>
  <c r="MY55" i="7" s="1"/>
  <c r="NA55" i="7" s="1"/>
  <c r="NC55" i="7" s="1"/>
  <c r="NE55" i="7" s="1"/>
  <c r="NG55" i="7" s="1"/>
  <c r="NI55" i="7" s="1"/>
  <c r="NK55" i="7" s="1"/>
  <c r="NM55" i="7" s="1"/>
  <c r="NO55" i="7" s="1"/>
  <c r="NQ55" i="7" s="1"/>
  <c r="NS55" i="7" s="1"/>
  <c r="NU55" i="7" s="1"/>
  <c r="NW55" i="7" s="1"/>
  <c r="NY55" i="7" s="1"/>
  <c r="OA55" i="7" s="1"/>
  <c r="OC55" i="7" s="1"/>
  <c r="OE55" i="7" s="1"/>
  <c r="OG55" i="7" s="1"/>
  <c r="OI55" i="7" s="1"/>
  <c r="OK55" i="7" s="1"/>
  <c r="OM55" i="7" s="1"/>
  <c r="OO55" i="7" s="1"/>
  <c r="OQ55" i="7" s="1"/>
  <c r="OS55" i="7" s="1"/>
  <c r="OU55" i="7" s="1"/>
  <c r="OW55" i="7" s="1"/>
  <c r="OY55" i="7" s="1"/>
  <c r="PA55" i="7" s="1"/>
  <c r="PC55" i="7" s="1"/>
  <c r="PE55" i="7" s="1"/>
  <c r="PG55" i="7" s="1"/>
  <c r="PI55" i="7" s="1"/>
  <c r="PK55" i="7" s="1"/>
  <c r="PM55" i="7" s="1"/>
  <c r="PO55" i="7" s="1"/>
  <c r="PQ55" i="7" s="1"/>
  <c r="PS55" i="7" s="1"/>
  <c r="PU55" i="7" s="1"/>
  <c r="PW55" i="7" s="1"/>
  <c r="PY55" i="7" s="1"/>
  <c r="QA55" i="7" s="1"/>
  <c r="QC55" i="7" s="1"/>
  <c r="QE55" i="7" s="1"/>
  <c r="QG55" i="7" s="1"/>
  <c r="QI55" i="7" s="1"/>
  <c r="QK55" i="7" s="1"/>
  <c r="QM55" i="7" s="1"/>
  <c r="QO55" i="7" s="1"/>
  <c r="QQ55" i="7" s="1"/>
  <c r="QS55" i="7" s="1"/>
  <c r="QU55" i="7" s="1"/>
  <c r="QW55" i="7" s="1"/>
  <c r="QY55" i="7" s="1"/>
  <c r="RA55" i="7" s="1"/>
  <c r="RC55" i="7" s="1"/>
  <c r="RE55" i="7" s="1"/>
  <c r="RG55" i="7" s="1"/>
  <c r="RI55" i="7" s="1"/>
  <c r="RK55" i="7" s="1"/>
  <c r="RM55" i="7" s="1"/>
  <c r="RO55" i="7" s="1"/>
  <c r="RQ55" i="7" s="1"/>
  <c r="RS55" i="7" s="1"/>
  <c r="RU55" i="7" s="1"/>
  <c r="RW55" i="7" s="1"/>
  <c r="RY55" i="7" s="1"/>
  <c r="SA55" i="7" s="1"/>
  <c r="SC55" i="7" s="1"/>
  <c r="SE55" i="7" s="1"/>
  <c r="SG55" i="7" s="1"/>
  <c r="SI55" i="7" s="1"/>
  <c r="SK55" i="7" s="1"/>
  <c r="SM55" i="7" s="1"/>
  <c r="SO55" i="7" s="1"/>
  <c r="SQ55" i="7" s="1"/>
  <c r="SS55" i="7" s="1"/>
  <c r="SU55" i="7" s="1"/>
  <c r="SW55" i="7" s="1"/>
  <c r="SY55" i="7" s="1"/>
  <c r="TA55" i="7" s="1"/>
  <c r="TC55" i="7" s="1"/>
  <c r="TE55" i="7" s="1"/>
  <c r="TG55" i="7" s="1"/>
  <c r="TI55" i="7" s="1"/>
  <c r="TK55" i="7" s="1"/>
  <c r="TM55" i="7" s="1"/>
  <c r="TO55" i="7" s="1"/>
  <c r="TQ55" i="7" s="1"/>
  <c r="TS55" i="7" s="1"/>
  <c r="TU55" i="7" s="1"/>
  <c r="TW55" i="7" s="1"/>
  <c r="TY55" i="7" s="1"/>
  <c r="UA55" i="7" s="1"/>
  <c r="UC55" i="7" s="1"/>
  <c r="UE55" i="7" s="1"/>
  <c r="UG55" i="7" s="1"/>
  <c r="UI55" i="7" s="1"/>
  <c r="UK55" i="7" s="1"/>
  <c r="UM55" i="7" s="1"/>
  <c r="UO55" i="7" s="1"/>
  <c r="UQ55" i="7" s="1"/>
  <c r="US55" i="7" s="1"/>
  <c r="UU55" i="7" s="1"/>
  <c r="UW55" i="7" s="1"/>
  <c r="UY55" i="7" s="1"/>
  <c r="VA55" i="7" s="1"/>
  <c r="VC55" i="7" s="1"/>
  <c r="VE55" i="7" s="1"/>
  <c r="VG55" i="7" s="1"/>
  <c r="VI55" i="7" s="1"/>
  <c r="VK55" i="7" s="1"/>
  <c r="VM55" i="7" s="1"/>
  <c r="VO55" i="7" s="1"/>
  <c r="VQ55" i="7" s="1"/>
  <c r="VS55" i="7" s="1"/>
  <c r="VU55" i="7" s="1"/>
  <c r="VW55" i="7" s="1"/>
  <c r="VY55" i="7" s="1"/>
  <c r="WA55" i="7" s="1"/>
  <c r="WC55" i="7" s="1"/>
  <c r="WE55" i="7" s="1"/>
  <c r="WG55" i="7" s="1"/>
  <c r="WI55" i="7" s="1"/>
  <c r="WK55" i="7" s="1"/>
  <c r="WM55" i="7" s="1"/>
  <c r="WO55" i="7" s="1"/>
  <c r="WQ55" i="7" s="1"/>
  <c r="WS55" i="7" s="1"/>
  <c r="WU55" i="7" s="1"/>
  <c r="WW55" i="7" s="1"/>
  <c r="WY55" i="7" s="1"/>
  <c r="XA55" i="7" s="1"/>
  <c r="XC55" i="7" s="1"/>
  <c r="XE55" i="7" s="1"/>
  <c r="XG55" i="7" s="1"/>
  <c r="XI55" i="7" s="1"/>
  <c r="XK55" i="7" s="1"/>
  <c r="XM55" i="7" s="1"/>
  <c r="XO55" i="7" s="1"/>
  <c r="XQ55" i="7" s="1"/>
  <c r="XS55" i="7" s="1"/>
  <c r="XU55" i="7" s="1"/>
  <c r="XW55" i="7" s="1"/>
  <c r="XY55" i="7" s="1"/>
  <c r="YA55" i="7" s="1"/>
  <c r="YC55" i="7" s="1"/>
  <c r="YE55" i="7" s="1"/>
  <c r="YG55" i="7" s="1"/>
  <c r="YI55" i="7" s="1"/>
  <c r="YK55" i="7" s="1"/>
  <c r="YM55" i="7" s="1"/>
  <c r="YO55" i="7" s="1"/>
  <c r="YQ55" i="7" s="1"/>
  <c r="YS55" i="7" s="1"/>
  <c r="YU55" i="7" s="1"/>
  <c r="YW55" i="7" s="1"/>
  <c r="YY55" i="7" s="1"/>
  <c r="ZA55" i="7" s="1"/>
  <c r="ZC55" i="7" s="1"/>
  <c r="ZE55" i="7" s="1"/>
  <c r="ZG55" i="7" s="1"/>
  <c r="ZI55" i="7" s="1"/>
  <c r="ZK55" i="7" s="1"/>
  <c r="ZM55" i="7" s="1"/>
  <c r="ZO55" i="7" s="1"/>
  <c r="ZQ55" i="7" s="1"/>
  <c r="ZS55" i="7" s="1"/>
  <c r="ZU55" i="7" s="1"/>
  <c r="ZW55" i="7" s="1"/>
  <c r="ZY55" i="7" s="1"/>
  <c r="AAA55" i="7" s="1"/>
  <c r="AAC55" i="7" s="1"/>
  <c r="AAE55" i="7" s="1"/>
  <c r="AAG55" i="7" s="1"/>
  <c r="AAI55" i="7" s="1"/>
  <c r="AAK55" i="7" s="1"/>
  <c r="AAM55" i="7" s="1"/>
  <c r="AAO55" i="7" s="1"/>
  <c r="AAQ55" i="7" s="1"/>
  <c r="AAS55" i="7" s="1"/>
  <c r="AAU55" i="7" s="1"/>
  <c r="AAW55" i="7" s="1"/>
  <c r="AAY55" i="7" s="1"/>
  <c r="ABA55" i="7" s="1"/>
  <c r="ABC55" i="7" s="1"/>
  <c r="ABE55" i="7" s="1"/>
  <c r="ABG55" i="7" s="1"/>
  <c r="ABI55" i="7" s="1"/>
  <c r="ABK55" i="7" s="1"/>
  <c r="ABM55" i="7" s="1"/>
  <c r="ABO55" i="7" s="1"/>
  <c r="ABQ55" i="7" s="1"/>
  <c r="ABS55" i="7" s="1"/>
  <c r="ABU55" i="7" s="1"/>
  <c r="ABW55" i="7" s="1"/>
  <c r="ABY55" i="7" s="1"/>
  <c r="ACA55" i="7" s="1"/>
  <c r="ACC55" i="7" s="1"/>
  <c r="ACE55" i="7" s="1"/>
  <c r="ACG55" i="7" s="1"/>
  <c r="ACI55" i="7" s="1"/>
  <c r="ACK55" i="7" s="1"/>
  <c r="ACM55" i="7" s="1"/>
  <c r="ACO55" i="7" s="1"/>
  <c r="ACQ55" i="7" s="1"/>
  <c r="ACS55" i="7" s="1"/>
  <c r="ACU55" i="7" s="1"/>
  <c r="ACW55" i="7" s="1"/>
  <c r="ACY55" i="7" s="1"/>
  <c r="ADA55" i="7" s="1"/>
  <c r="ADC55" i="7" s="1"/>
  <c r="ADE55" i="7" s="1"/>
  <c r="ADG55" i="7" s="1"/>
  <c r="ADI55" i="7" s="1"/>
  <c r="ADK55" i="7" s="1"/>
  <c r="ADM55" i="7" s="1"/>
  <c r="ADO55" i="7" s="1"/>
  <c r="ADQ55" i="7" s="1"/>
  <c r="ADS55" i="7" s="1"/>
  <c r="ADU55" i="7" s="1"/>
  <c r="ADW55" i="7" s="1"/>
  <c r="ADY55" i="7" s="1"/>
  <c r="AEA55" i="7" s="1"/>
  <c r="AEC55" i="7" s="1"/>
  <c r="AEE55" i="7" s="1"/>
  <c r="AEG55" i="7" s="1"/>
  <c r="AEI55" i="7" s="1"/>
  <c r="AEK55" i="7" s="1"/>
  <c r="AEM55" i="7" s="1"/>
  <c r="AEO55" i="7" s="1"/>
  <c r="AEQ55" i="7" s="1"/>
  <c r="AES55" i="7" s="1"/>
  <c r="AEU55" i="7" s="1"/>
  <c r="AEW55" i="7" s="1"/>
  <c r="AEY55" i="7" s="1"/>
  <c r="AFA55" i="7" s="1"/>
  <c r="AFC55" i="7" s="1"/>
  <c r="AFE55" i="7" s="1"/>
  <c r="AFG55" i="7" s="1"/>
  <c r="AFI55" i="7" s="1"/>
  <c r="AFK55" i="7" s="1"/>
  <c r="AFM55" i="7" s="1"/>
  <c r="AFO55" i="7" s="1"/>
  <c r="AFQ55" i="7" s="1"/>
  <c r="AFS55" i="7" s="1"/>
  <c r="AFU55" i="7" s="1"/>
  <c r="AFW55" i="7" s="1"/>
  <c r="AFY55" i="7" s="1"/>
  <c r="AGA55" i="7" s="1"/>
  <c r="AGC55" i="7" s="1"/>
  <c r="AGE55" i="7" s="1"/>
  <c r="AGG55" i="7" s="1"/>
  <c r="AGI55" i="7" s="1"/>
  <c r="AGK55" i="7" s="1"/>
  <c r="AGM55" i="7" s="1"/>
  <c r="AGO55" i="7" s="1"/>
  <c r="AGQ55" i="7" s="1"/>
  <c r="AGS55" i="7" s="1"/>
  <c r="AGU55" i="7" s="1"/>
  <c r="AGW55" i="7" s="1"/>
  <c r="AGY55" i="7" s="1"/>
  <c r="AHA55" i="7" s="1"/>
  <c r="AHC55" i="7" s="1"/>
  <c r="AHE55" i="7" s="1"/>
  <c r="AHG55" i="7" s="1"/>
  <c r="AHI55" i="7" s="1"/>
  <c r="AHK55" i="7" s="1"/>
  <c r="AHM55" i="7" s="1"/>
  <c r="AHO55" i="7" s="1"/>
  <c r="AHQ55" i="7" s="1"/>
  <c r="AHS55" i="7" s="1"/>
  <c r="AHU55" i="7" s="1"/>
  <c r="AHW55" i="7" s="1"/>
  <c r="AHY55" i="7" s="1"/>
  <c r="AIA55" i="7" s="1"/>
  <c r="AIC55" i="7" s="1"/>
  <c r="AIE55" i="7" s="1"/>
  <c r="AIG55" i="7" s="1"/>
  <c r="AII55" i="7" s="1"/>
  <c r="AIK55" i="7" s="1"/>
  <c r="AIM55" i="7" s="1"/>
  <c r="AIO55" i="7" s="1"/>
  <c r="AIQ55" i="7" s="1"/>
  <c r="AIS55" i="7" s="1"/>
  <c r="AIU55" i="7" s="1"/>
  <c r="AIW55" i="7" s="1"/>
  <c r="AIY55" i="7" s="1"/>
  <c r="AJA55" i="7" s="1"/>
  <c r="AJC55" i="7" s="1"/>
  <c r="AJE55" i="7" s="1"/>
  <c r="AJG55" i="7" s="1"/>
  <c r="AJI55" i="7" s="1"/>
  <c r="AJK55" i="7" s="1"/>
  <c r="AJM55" i="7" s="1"/>
  <c r="AJO55" i="7" s="1"/>
  <c r="AJQ55" i="7" s="1"/>
  <c r="AJS55" i="7" s="1"/>
  <c r="AJU55" i="7" s="1"/>
  <c r="AJW55" i="7" s="1"/>
  <c r="AJY55" i="7" s="1"/>
  <c r="AKA55" i="7" s="1"/>
  <c r="AKC55" i="7" s="1"/>
  <c r="AKE55" i="7" s="1"/>
  <c r="AKG55" i="7" s="1"/>
  <c r="AKI55" i="7" s="1"/>
  <c r="AKK55" i="7" s="1"/>
  <c r="AKM55" i="7" s="1"/>
  <c r="AKO55" i="7" s="1"/>
  <c r="AKQ55" i="7" s="1"/>
  <c r="AKS55" i="7" s="1"/>
  <c r="AKU55" i="7" s="1"/>
  <c r="AKW55" i="7" s="1"/>
  <c r="AKY55" i="7" s="1"/>
  <c r="ALA55" i="7" s="1"/>
  <c r="ALC55" i="7" s="1"/>
  <c r="ALE55" i="7" s="1"/>
  <c r="ALG55" i="7" s="1"/>
  <c r="ALI55" i="7" s="1"/>
  <c r="ALK55" i="7" s="1"/>
  <c r="ALM55" i="7" s="1"/>
  <c r="ALO55" i="7" s="1"/>
  <c r="ALQ55" i="7" s="1"/>
  <c r="ALS55" i="7" s="1"/>
  <c r="ALU55" i="7" s="1"/>
  <c r="ALW55" i="7" s="1"/>
  <c r="ALY55" i="7" s="1"/>
  <c r="AMA55" i="7" s="1"/>
  <c r="AMC55" i="7" s="1"/>
  <c r="AME55" i="7" s="1"/>
  <c r="AMG55" i="7" s="1"/>
  <c r="AMI55" i="7" s="1"/>
  <c r="AMK55" i="7" s="1"/>
  <c r="AMM55" i="7" s="1"/>
  <c r="AMO55" i="7" s="1"/>
  <c r="AMQ55" i="7" s="1"/>
  <c r="AMS55" i="7" s="1"/>
  <c r="AMU55" i="7" s="1"/>
  <c r="AMW55" i="7" s="1"/>
  <c r="AMY55" i="7" s="1"/>
  <c r="ANA55" i="7" s="1"/>
  <c r="ANC55" i="7" s="1"/>
  <c r="ANE55" i="7" s="1"/>
  <c r="ANG55" i="7" s="1"/>
  <c r="ANI55" i="7" s="1"/>
  <c r="ANK55" i="7" s="1"/>
  <c r="ANM55" i="7" s="1"/>
  <c r="ANO55" i="7" s="1"/>
  <c r="ANQ55" i="7" s="1"/>
  <c r="ANS55" i="7" s="1"/>
  <c r="ANU55" i="7" s="1"/>
  <c r="ANW55" i="7" s="1"/>
  <c r="ANY55" i="7" s="1"/>
  <c r="AOA55" i="7" s="1"/>
  <c r="AOC55" i="7" s="1"/>
  <c r="AOE55" i="7" s="1"/>
  <c r="AOG55" i="7" s="1"/>
  <c r="AOI55" i="7" s="1"/>
  <c r="AOK55" i="7" s="1"/>
  <c r="AOM55" i="7" s="1"/>
  <c r="AOO55" i="7" s="1"/>
  <c r="AOQ55" i="7" s="1"/>
  <c r="AOS55" i="7" s="1"/>
  <c r="AOU55" i="7" s="1"/>
  <c r="AOW55" i="7" s="1"/>
  <c r="AOY55" i="7" s="1"/>
  <c r="APA55" i="7" s="1"/>
  <c r="APC55" i="7" s="1"/>
  <c r="APE55" i="7" s="1"/>
  <c r="APG55" i="7" s="1"/>
  <c r="API55" i="7" s="1"/>
  <c r="APK55" i="7" s="1"/>
  <c r="APM55" i="7" s="1"/>
  <c r="APO55" i="7" s="1"/>
  <c r="APQ55" i="7" s="1"/>
  <c r="APS55" i="7" s="1"/>
  <c r="APU55" i="7" s="1"/>
  <c r="APW55" i="7" s="1"/>
  <c r="APY55" i="7" s="1"/>
  <c r="AQA55" i="7" s="1"/>
  <c r="AQC55" i="7" s="1"/>
  <c r="AQE55" i="7" s="1"/>
  <c r="AQG55" i="7" s="1"/>
  <c r="AQI55" i="7" s="1"/>
  <c r="AQK55" i="7" s="1"/>
  <c r="AQM55" i="7" s="1"/>
  <c r="AQO55" i="7" s="1"/>
  <c r="AQQ55" i="7" s="1"/>
  <c r="AQS55" i="7" s="1"/>
  <c r="AQU55" i="7" s="1"/>
  <c r="AQW55" i="7" s="1"/>
  <c r="AQY55" i="7" s="1"/>
  <c r="ARA55" i="7" s="1"/>
  <c r="ARC55" i="7" s="1"/>
  <c r="ARE55" i="7" s="1"/>
  <c r="ARG55" i="7" s="1"/>
  <c r="ARI55" i="7" s="1"/>
  <c r="ARK55" i="7" s="1"/>
  <c r="ARM55" i="7" s="1"/>
  <c r="ARO55" i="7" s="1"/>
  <c r="ARQ55" i="7" s="1"/>
  <c r="ARS55" i="7" s="1"/>
  <c r="ARU55" i="7" s="1"/>
  <c r="ARW55" i="7" s="1"/>
  <c r="ARY55" i="7" s="1"/>
  <c r="ASA55" i="7" s="1"/>
  <c r="ASC55" i="7" s="1"/>
  <c r="ASE55" i="7" s="1"/>
  <c r="ASG55" i="7" s="1"/>
  <c r="ASI55" i="7" s="1"/>
  <c r="ASK55" i="7" s="1"/>
  <c r="ASM55" i="7" s="1"/>
  <c r="ASO55" i="7" s="1"/>
  <c r="ASQ55" i="7" s="1"/>
  <c r="ASS55" i="7" s="1"/>
  <c r="ASU55" i="7" s="1"/>
  <c r="ASW55" i="7" s="1"/>
  <c r="ASY55" i="7" s="1"/>
  <c r="ATA55" i="7" s="1"/>
  <c r="ATC55" i="7" s="1"/>
  <c r="ATE55" i="7" s="1"/>
  <c r="ATG55" i="7" s="1"/>
  <c r="ATI55" i="7" s="1"/>
  <c r="ATK55" i="7" s="1"/>
  <c r="ATM55" i="7" s="1"/>
  <c r="ATO55" i="7" s="1"/>
  <c r="ATQ55" i="7" s="1"/>
  <c r="ATS55" i="7" s="1"/>
  <c r="ATU55" i="7" s="1"/>
  <c r="ATW55" i="7" s="1"/>
  <c r="ATY55" i="7" s="1"/>
  <c r="AUA55" i="7" s="1"/>
  <c r="AUC55" i="7" s="1"/>
  <c r="AUE55" i="7" s="1"/>
  <c r="AUG55" i="7" s="1"/>
  <c r="AUI55" i="7" s="1"/>
  <c r="AUK55" i="7" s="1"/>
  <c r="AUM55" i="7" s="1"/>
  <c r="AUO55" i="7" s="1"/>
  <c r="AUQ55" i="7" s="1"/>
  <c r="AUS55" i="7" s="1"/>
  <c r="AUU55" i="7" s="1"/>
  <c r="AUW55" i="7" s="1"/>
  <c r="AUY55" i="7" s="1"/>
  <c r="AVA55" i="7" s="1"/>
  <c r="AVC55" i="7" s="1"/>
  <c r="AVE55" i="7" s="1"/>
  <c r="AVG55" i="7" s="1"/>
  <c r="AVI55" i="7" s="1"/>
  <c r="AVK55" i="7" s="1"/>
  <c r="AVM55" i="7" s="1"/>
  <c r="AVO55" i="7" s="1"/>
  <c r="AVQ55" i="7" s="1"/>
  <c r="AVS55" i="7" s="1"/>
  <c r="AVU55" i="7" s="1"/>
  <c r="AVW55" i="7" s="1"/>
  <c r="AVY55" i="7" s="1"/>
  <c r="AWA55" i="7" s="1"/>
  <c r="AWC55" i="7" s="1"/>
  <c r="AWE55" i="7" s="1"/>
  <c r="AWG55" i="7" s="1"/>
  <c r="AWI55" i="7" s="1"/>
  <c r="AWK55" i="7" s="1"/>
  <c r="AWM55" i="7" s="1"/>
  <c r="AWO55" i="7" s="1"/>
  <c r="AWQ55" i="7" s="1"/>
  <c r="AWS55" i="7" s="1"/>
  <c r="AWU55" i="7" s="1"/>
  <c r="AWW55" i="7" s="1"/>
  <c r="AWY55" i="7" s="1"/>
  <c r="AXA55" i="7" s="1"/>
  <c r="AXC55" i="7" s="1"/>
  <c r="AXE55" i="7" s="1"/>
  <c r="AXG55" i="7" s="1"/>
  <c r="AXI55" i="7" s="1"/>
  <c r="AXK55" i="7" s="1"/>
  <c r="AXM55" i="7" s="1"/>
  <c r="AXO55" i="7" s="1"/>
  <c r="AXQ55" i="7" s="1"/>
  <c r="AXS55" i="7" s="1"/>
  <c r="AXU55" i="7" s="1"/>
  <c r="AXW55" i="7" s="1"/>
  <c r="AXY55" i="7" s="1"/>
  <c r="AYA55" i="7" s="1"/>
  <c r="AYC55" i="7" s="1"/>
  <c r="AYE55" i="7" s="1"/>
  <c r="AYG55" i="7" s="1"/>
  <c r="AYI55" i="7" s="1"/>
  <c r="AYK55" i="7" s="1"/>
  <c r="AYM55" i="7" s="1"/>
  <c r="AYO55" i="7" s="1"/>
  <c r="AYQ55" i="7" s="1"/>
  <c r="AYS55" i="7" s="1"/>
  <c r="AYU55" i="7" s="1"/>
  <c r="AYW55" i="7" s="1"/>
  <c r="AYY55" i="7" s="1"/>
  <c r="AZA55" i="7" s="1"/>
  <c r="AZC55" i="7" s="1"/>
  <c r="AZE55" i="7" s="1"/>
  <c r="AZG55" i="7" s="1"/>
  <c r="AZI55" i="7" s="1"/>
  <c r="AZK55" i="7" s="1"/>
  <c r="AZM55" i="7" s="1"/>
  <c r="AZO55" i="7" s="1"/>
  <c r="AZQ55" i="7" s="1"/>
  <c r="AZS55" i="7" s="1"/>
  <c r="AZU55" i="7" s="1"/>
  <c r="AZW55" i="7" s="1"/>
  <c r="AZY55" i="7" s="1"/>
  <c r="BAA55" i="7" s="1"/>
  <c r="BAC55" i="7" s="1"/>
  <c r="BAE55" i="7" s="1"/>
  <c r="BAG55" i="7" s="1"/>
  <c r="BAI55" i="7" s="1"/>
  <c r="BAK55" i="7" s="1"/>
  <c r="BAM55" i="7" s="1"/>
  <c r="BAO55" i="7" s="1"/>
  <c r="BAQ55" i="7" s="1"/>
  <c r="BAS55" i="7" s="1"/>
  <c r="BAU55" i="7" s="1"/>
  <c r="BAW55" i="7" s="1"/>
  <c r="BAY55" i="7" s="1"/>
  <c r="BBA55" i="7" s="1"/>
  <c r="BBC55" i="7" s="1"/>
  <c r="BBE55" i="7" s="1"/>
  <c r="BBG55" i="7" s="1"/>
  <c r="BBI55" i="7" s="1"/>
  <c r="BBK55" i="7" s="1"/>
  <c r="BBM55" i="7" s="1"/>
  <c r="BBO55" i="7" s="1"/>
  <c r="BBQ55" i="7" s="1"/>
  <c r="BBS55" i="7" s="1"/>
  <c r="BBU55" i="7" s="1"/>
  <c r="BBW55" i="7" s="1"/>
  <c r="BBY55" i="7" s="1"/>
  <c r="BCA55" i="7" s="1"/>
  <c r="BCC55" i="7" s="1"/>
  <c r="BCE55" i="7" s="1"/>
  <c r="BCG55" i="7" s="1"/>
  <c r="BCI55" i="7" s="1"/>
  <c r="BCK55" i="7" s="1"/>
  <c r="BCM55" i="7" s="1"/>
  <c r="BCO55" i="7" s="1"/>
  <c r="BCQ55" i="7" s="1"/>
  <c r="BCS55" i="7" s="1"/>
  <c r="BCU55" i="7" s="1"/>
  <c r="BCW55" i="7" s="1"/>
  <c r="BCY55" i="7" s="1"/>
  <c r="BDA55" i="7" s="1"/>
  <c r="BDC55" i="7" s="1"/>
  <c r="BDE55" i="7" s="1"/>
  <c r="BDG55" i="7" s="1"/>
  <c r="BDI55" i="7" s="1"/>
  <c r="BDK55" i="7" s="1"/>
  <c r="BDM55" i="7" s="1"/>
  <c r="BDO55" i="7" s="1"/>
  <c r="BDQ55" i="7" s="1"/>
  <c r="BDS55" i="7" s="1"/>
  <c r="BDU55" i="7" s="1"/>
  <c r="BDW55" i="7" s="1"/>
  <c r="BDY55" i="7" s="1"/>
  <c r="BEA55" i="7" s="1"/>
  <c r="BEC55" i="7" s="1"/>
  <c r="BEE55" i="7" s="1"/>
  <c r="BEG55" i="7" s="1"/>
  <c r="BEI55" i="7" s="1"/>
  <c r="BEK55" i="7" s="1"/>
  <c r="BEM55" i="7" s="1"/>
  <c r="BEO55" i="7" s="1"/>
  <c r="BEQ55" i="7" s="1"/>
  <c r="BES55" i="7" s="1"/>
  <c r="BEU55" i="7" s="1"/>
  <c r="BEW55" i="7" s="1"/>
  <c r="BEY55" i="7" s="1"/>
  <c r="BFA55" i="7" s="1"/>
  <c r="BFC55" i="7" s="1"/>
  <c r="BFE55" i="7" s="1"/>
  <c r="BFG55" i="7" s="1"/>
  <c r="BFI55" i="7" s="1"/>
  <c r="BFK55" i="7" s="1"/>
  <c r="BFM55" i="7" s="1"/>
  <c r="BFO55" i="7" s="1"/>
  <c r="BFQ55" i="7" s="1"/>
  <c r="BFS55" i="7" s="1"/>
  <c r="BFU55" i="7" s="1"/>
  <c r="BFW55" i="7" s="1"/>
  <c r="BFY55" i="7" s="1"/>
  <c r="BGA55" i="7" s="1"/>
  <c r="BGC55" i="7" s="1"/>
  <c r="BGE55" i="7" s="1"/>
  <c r="BGG55" i="7" s="1"/>
  <c r="BGI55" i="7" s="1"/>
  <c r="BGK55" i="7" s="1"/>
  <c r="BGM55" i="7" s="1"/>
  <c r="BGO55" i="7" s="1"/>
  <c r="BGQ55" i="7" s="1"/>
  <c r="BGS55" i="7" s="1"/>
  <c r="BGU55" i="7" s="1"/>
  <c r="BGW55" i="7" s="1"/>
  <c r="BGY55" i="7" s="1"/>
  <c r="BHA55" i="7" s="1"/>
  <c r="BHC55" i="7" s="1"/>
  <c r="BHE55" i="7" s="1"/>
  <c r="BHG55" i="7" s="1"/>
  <c r="BHI55" i="7" s="1"/>
  <c r="BHK55" i="7" s="1"/>
  <c r="BHM55" i="7" s="1"/>
  <c r="BHO55" i="7" s="1"/>
  <c r="BHQ55" i="7" s="1"/>
  <c r="BHS55" i="7" s="1"/>
  <c r="BHU55" i="7" s="1"/>
  <c r="BHW55" i="7" s="1"/>
  <c r="BHY55" i="7" s="1"/>
  <c r="BIA55" i="7" s="1"/>
  <c r="BIC55" i="7" s="1"/>
  <c r="BIE55" i="7" s="1"/>
  <c r="BIG55" i="7" s="1"/>
  <c r="BII55" i="7" s="1"/>
  <c r="BIK55" i="7" s="1"/>
  <c r="BIM55" i="7" s="1"/>
  <c r="BIO55" i="7" s="1"/>
  <c r="BIQ55" i="7" s="1"/>
  <c r="BIS55" i="7" s="1"/>
  <c r="BIU55" i="7" s="1"/>
  <c r="BIW55" i="7" s="1"/>
  <c r="BIY55" i="7" s="1"/>
  <c r="BJA55" i="7" s="1"/>
  <c r="BJC55" i="7" s="1"/>
  <c r="BJE55" i="7" s="1"/>
  <c r="BJG55" i="7" s="1"/>
  <c r="BJI55" i="7" s="1"/>
  <c r="BJK55" i="7" s="1"/>
  <c r="BJM55" i="7" s="1"/>
  <c r="BJO55" i="7" s="1"/>
  <c r="BJQ55" i="7" s="1"/>
  <c r="BJS55" i="7" s="1"/>
  <c r="BJU55" i="7" s="1"/>
  <c r="BJW55" i="7" s="1"/>
  <c r="BJY55" i="7" s="1"/>
  <c r="BKA55" i="7" s="1"/>
  <c r="BKC55" i="7" s="1"/>
  <c r="BKE55" i="7" s="1"/>
  <c r="BKG55" i="7" s="1"/>
  <c r="BKI55" i="7" s="1"/>
  <c r="BKK55" i="7" s="1"/>
  <c r="BKM55" i="7" s="1"/>
  <c r="BKO55" i="7" s="1"/>
  <c r="BKQ55" i="7" s="1"/>
  <c r="BKS55" i="7" s="1"/>
  <c r="BKU55" i="7" s="1"/>
  <c r="BKW55" i="7" s="1"/>
  <c r="BKY55" i="7" s="1"/>
  <c r="BLA55" i="7" s="1"/>
  <c r="BLC55" i="7" s="1"/>
  <c r="BLE55" i="7" s="1"/>
  <c r="BLG55" i="7" s="1"/>
  <c r="BLI55" i="7" s="1"/>
  <c r="BLK55" i="7" s="1"/>
  <c r="BLM55" i="7" s="1"/>
  <c r="BLO55" i="7" s="1"/>
  <c r="BLQ55" i="7" s="1"/>
  <c r="BLS55" i="7" s="1"/>
  <c r="BLU55" i="7" s="1"/>
  <c r="BLW55" i="7" s="1"/>
  <c r="BLY55" i="7" s="1"/>
  <c r="BMA55" i="7" s="1"/>
  <c r="BMC55" i="7" s="1"/>
  <c r="BME55" i="7" s="1"/>
  <c r="BMG55" i="7" s="1"/>
  <c r="BMI55" i="7" s="1"/>
  <c r="BMK55" i="7" s="1"/>
  <c r="BMM55" i="7" s="1"/>
  <c r="BMO55" i="7" s="1"/>
  <c r="BMQ55" i="7" s="1"/>
  <c r="BMS55" i="7" s="1"/>
  <c r="BMU55" i="7" s="1"/>
  <c r="BMW55" i="7" s="1"/>
  <c r="BMY55" i="7" s="1"/>
  <c r="BNA55" i="7" s="1"/>
  <c r="BNC55" i="7" s="1"/>
  <c r="BNE55" i="7" s="1"/>
  <c r="BNG55" i="7" s="1"/>
  <c r="BNI55" i="7" s="1"/>
  <c r="BNK55" i="7" s="1"/>
  <c r="BNM55" i="7" s="1"/>
  <c r="BNO55" i="7" s="1"/>
  <c r="BNQ55" i="7" s="1"/>
  <c r="BNS55" i="7" s="1"/>
  <c r="BNU55" i="7" s="1"/>
  <c r="BNW55" i="7" s="1"/>
  <c r="BNY55" i="7" s="1"/>
  <c r="BOA55" i="7" s="1"/>
  <c r="BOC55" i="7" s="1"/>
  <c r="BOE55" i="7" s="1"/>
  <c r="BOG55" i="7" s="1"/>
  <c r="BOI55" i="7" s="1"/>
  <c r="BOK55" i="7" s="1"/>
  <c r="BOM55" i="7" s="1"/>
  <c r="BOO55" i="7" s="1"/>
  <c r="BOQ55" i="7" s="1"/>
  <c r="BOS55" i="7" s="1"/>
  <c r="BOU55" i="7" s="1"/>
  <c r="BOW55" i="7" s="1"/>
  <c r="BOY55" i="7" s="1"/>
  <c r="BPA55" i="7" s="1"/>
  <c r="BPC55" i="7" s="1"/>
  <c r="BPE55" i="7" s="1"/>
  <c r="BPG55" i="7" s="1"/>
  <c r="BPI55" i="7" s="1"/>
  <c r="BPK55" i="7" s="1"/>
  <c r="BPM55" i="7" s="1"/>
  <c r="BPO55" i="7" s="1"/>
  <c r="BPQ55" i="7" s="1"/>
  <c r="BPS55" i="7" s="1"/>
  <c r="BPU55" i="7" s="1"/>
  <c r="BPW55" i="7" s="1"/>
  <c r="BPY55" i="7" s="1"/>
  <c r="BQA55" i="7" s="1"/>
  <c r="BQC55" i="7" s="1"/>
  <c r="BQE55" i="7" s="1"/>
  <c r="BQG55" i="7" s="1"/>
  <c r="BQI55" i="7" s="1"/>
  <c r="BQK55" i="7" s="1"/>
  <c r="BQM55" i="7" s="1"/>
  <c r="BQO55" i="7" s="1"/>
  <c r="BQQ55" i="7" s="1"/>
  <c r="BQS55" i="7" s="1"/>
  <c r="BQU55" i="7" s="1"/>
  <c r="BQW55" i="7" s="1"/>
  <c r="BQY55" i="7" s="1"/>
  <c r="BRA55" i="7" s="1"/>
  <c r="BRC55" i="7" s="1"/>
  <c r="BRE55" i="7" s="1"/>
  <c r="BRG55" i="7" s="1"/>
  <c r="BRI55" i="7" s="1"/>
  <c r="BRK55" i="7" s="1"/>
  <c r="BRM55" i="7" s="1"/>
  <c r="BRO55" i="7" s="1"/>
  <c r="BRQ55" i="7" s="1"/>
  <c r="BRS55" i="7" s="1"/>
  <c r="BRU55" i="7" s="1"/>
  <c r="BRW55" i="7" s="1"/>
  <c r="BRY55" i="7" s="1"/>
  <c r="BSA55" i="7" s="1"/>
  <c r="BSC55" i="7" s="1"/>
  <c r="BSE55" i="7" s="1"/>
  <c r="BSG55" i="7" s="1"/>
  <c r="BSI55" i="7" s="1"/>
  <c r="BSK55" i="7" s="1"/>
  <c r="BSM55" i="7" s="1"/>
  <c r="BSO55" i="7" s="1"/>
  <c r="BSQ55" i="7" s="1"/>
  <c r="BSS55" i="7" s="1"/>
  <c r="BSU55" i="7" s="1"/>
  <c r="BSW55" i="7" s="1"/>
  <c r="BSY55" i="7" s="1"/>
  <c r="BTA55" i="7" s="1"/>
  <c r="BTC55" i="7" s="1"/>
  <c r="BTE55" i="7" s="1"/>
  <c r="BTG55" i="7" s="1"/>
  <c r="BTI55" i="7" s="1"/>
  <c r="BTK55" i="7" s="1"/>
  <c r="BTM55" i="7" s="1"/>
  <c r="BTO55" i="7" s="1"/>
  <c r="BTQ55" i="7" s="1"/>
  <c r="BTS55" i="7" s="1"/>
  <c r="BTU55" i="7" s="1"/>
  <c r="BTW55" i="7" s="1"/>
  <c r="BTY55" i="7" s="1"/>
  <c r="BUA55" i="7" s="1"/>
  <c r="BUC55" i="7" s="1"/>
  <c r="BUE55" i="7" s="1"/>
  <c r="BUG55" i="7" s="1"/>
  <c r="BUI55" i="7" s="1"/>
  <c r="BUK55" i="7" s="1"/>
  <c r="BUM55" i="7" s="1"/>
  <c r="BUO55" i="7" s="1"/>
  <c r="BUQ55" i="7" s="1"/>
  <c r="BUS55" i="7" s="1"/>
  <c r="BUU55" i="7" s="1"/>
  <c r="BUW55" i="7" s="1"/>
  <c r="BUY55" i="7" s="1"/>
  <c r="BVA55" i="7" s="1"/>
  <c r="BVC55" i="7" s="1"/>
  <c r="BVE55" i="7" s="1"/>
  <c r="BVG55" i="7" s="1"/>
  <c r="BVI55" i="7" s="1"/>
  <c r="BVK55" i="7" s="1"/>
  <c r="BVM55" i="7" s="1"/>
  <c r="BVO55" i="7" s="1"/>
  <c r="BVQ55" i="7" s="1"/>
  <c r="BVS55" i="7" s="1"/>
  <c r="BVU55" i="7" s="1"/>
  <c r="BVW55" i="7" s="1"/>
  <c r="BVY55" i="7" s="1"/>
  <c r="BWA55" i="7" s="1"/>
  <c r="BWC55" i="7" s="1"/>
  <c r="BWE55" i="7" s="1"/>
  <c r="BWG55" i="7" s="1"/>
  <c r="BWI55" i="7" s="1"/>
  <c r="BWK55" i="7" s="1"/>
  <c r="BWM55" i="7" s="1"/>
  <c r="BWO55" i="7" s="1"/>
  <c r="BWQ55" i="7" s="1"/>
  <c r="BWS55" i="7" s="1"/>
  <c r="BWU55" i="7" s="1"/>
  <c r="BWW55" i="7" s="1"/>
  <c r="BWY55" i="7" s="1"/>
  <c r="BXA55" i="7" s="1"/>
  <c r="BXC55" i="7" s="1"/>
  <c r="BXE55" i="7" s="1"/>
  <c r="BXG55" i="7" s="1"/>
  <c r="BXI55" i="7" s="1"/>
  <c r="BXK55" i="7" s="1"/>
  <c r="BXM55" i="7" s="1"/>
  <c r="BXO55" i="7" s="1"/>
  <c r="BXQ55" i="7" s="1"/>
  <c r="BXS55" i="7" s="1"/>
  <c r="BXU55" i="7" s="1"/>
  <c r="BXW55" i="7" s="1"/>
  <c r="BXY55" i="7" s="1"/>
  <c r="BYA55" i="7" s="1"/>
  <c r="BYC55" i="7" s="1"/>
  <c r="BYE55" i="7" s="1"/>
  <c r="BYG55" i="7" s="1"/>
  <c r="BYI55" i="7" s="1"/>
  <c r="BYK55" i="7" s="1"/>
  <c r="BYM55" i="7" s="1"/>
  <c r="BYO55" i="7" s="1"/>
  <c r="BYQ55" i="7" s="1"/>
  <c r="BYS55" i="7" s="1"/>
  <c r="BYU55" i="7" s="1"/>
  <c r="BYW55" i="7" s="1"/>
  <c r="BYY55" i="7" s="1"/>
  <c r="BZA55" i="7" s="1"/>
  <c r="BZC55" i="7" s="1"/>
  <c r="BZE55" i="7" s="1"/>
  <c r="BZG55" i="7" s="1"/>
  <c r="BZI55" i="7" s="1"/>
  <c r="BZK55" i="7" s="1"/>
  <c r="BZM55" i="7" s="1"/>
  <c r="BZO55" i="7" s="1"/>
  <c r="BZQ55" i="7" s="1"/>
  <c r="BZS55" i="7" s="1"/>
  <c r="BZU55" i="7" s="1"/>
  <c r="BZW55" i="7" s="1"/>
  <c r="BZY55" i="7" s="1"/>
  <c r="CAA55" i="7" s="1"/>
  <c r="CAC55" i="7" s="1"/>
  <c r="CAE55" i="7" s="1"/>
  <c r="CAG55" i="7" s="1"/>
  <c r="CAI55" i="7" s="1"/>
  <c r="CAK55" i="7" s="1"/>
  <c r="CAM55" i="7" s="1"/>
  <c r="CAO55" i="7" s="1"/>
  <c r="CAQ55" i="7" s="1"/>
  <c r="CAS55" i="7" s="1"/>
  <c r="CAU55" i="7" s="1"/>
  <c r="CAW55" i="7" s="1"/>
  <c r="CAY55" i="7" s="1"/>
  <c r="CBA55" i="7" s="1"/>
  <c r="CBC55" i="7" s="1"/>
  <c r="CBE55" i="7" s="1"/>
  <c r="CBG55" i="7" s="1"/>
  <c r="CBI55" i="7" s="1"/>
  <c r="CBK55" i="7" s="1"/>
  <c r="CBM55" i="7" s="1"/>
  <c r="CBO55" i="7" s="1"/>
  <c r="CBQ55" i="7" s="1"/>
  <c r="CBS55" i="7" s="1"/>
  <c r="CBU55" i="7" s="1"/>
  <c r="CBW55" i="7" s="1"/>
  <c r="CBY55" i="7" s="1"/>
  <c r="CCA55" i="7" s="1"/>
  <c r="CCC55" i="7" s="1"/>
  <c r="CCE55" i="7" s="1"/>
  <c r="CCG55" i="7" s="1"/>
  <c r="CCI55" i="7" s="1"/>
  <c r="CCK55" i="7" s="1"/>
  <c r="CCM55" i="7" s="1"/>
  <c r="CCO55" i="7" s="1"/>
  <c r="CCQ55" i="7" s="1"/>
  <c r="CCS55" i="7" s="1"/>
  <c r="CCU55" i="7" s="1"/>
  <c r="CCW55" i="7" s="1"/>
  <c r="CCY55" i="7" s="1"/>
  <c r="CDA55" i="7" s="1"/>
  <c r="CDC55" i="7" s="1"/>
  <c r="CDE55" i="7" s="1"/>
  <c r="CDG55" i="7" s="1"/>
  <c r="CDI55" i="7" s="1"/>
  <c r="CDK55" i="7" s="1"/>
  <c r="CDM55" i="7" s="1"/>
  <c r="CDO55" i="7" s="1"/>
  <c r="CDQ55" i="7" s="1"/>
  <c r="CDS55" i="7" s="1"/>
  <c r="CDU55" i="7" s="1"/>
  <c r="CDW55" i="7" s="1"/>
  <c r="CDY55" i="7" s="1"/>
  <c r="CEA55" i="7" s="1"/>
  <c r="CEC55" i="7" s="1"/>
  <c r="CEE55" i="7" s="1"/>
  <c r="CEG55" i="7" s="1"/>
  <c r="CEI55" i="7" s="1"/>
  <c r="CEK55" i="7" s="1"/>
  <c r="CEM55" i="7" s="1"/>
  <c r="CEO55" i="7" s="1"/>
  <c r="CEQ55" i="7" s="1"/>
  <c r="CES55" i="7" s="1"/>
  <c r="CEU55" i="7" s="1"/>
  <c r="CEW55" i="7" s="1"/>
  <c r="CEY55" i="7" s="1"/>
  <c r="CFA55" i="7" s="1"/>
  <c r="CFC55" i="7" s="1"/>
  <c r="CFE55" i="7" s="1"/>
  <c r="CFG55" i="7" s="1"/>
  <c r="CFI55" i="7" s="1"/>
  <c r="CFK55" i="7" s="1"/>
  <c r="CFM55" i="7" s="1"/>
  <c r="CFO55" i="7" s="1"/>
  <c r="CFQ55" i="7" s="1"/>
  <c r="CFS55" i="7" s="1"/>
  <c r="CFU55" i="7" s="1"/>
  <c r="CFW55" i="7" s="1"/>
  <c r="CFY55" i="7" s="1"/>
  <c r="CGA55" i="7" s="1"/>
  <c r="CGC55" i="7" s="1"/>
  <c r="CGE55" i="7" s="1"/>
  <c r="CGG55" i="7" s="1"/>
  <c r="CGI55" i="7" s="1"/>
  <c r="CGK55" i="7" s="1"/>
  <c r="CGM55" i="7" s="1"/>
  <c r="CGO55" i="7" s="1"/>
  <c r="CGQ55" i="7" s="1"/>
  <c r="CGS55" i="7" s="1"/>
  <c r="CGU55" i="7" s="1"/>
  <c r="CGW55" i="7" s="1"/>
  <c r="CGY55" i="7" s="1"/>
  <c r="CHA55" i="7" s="1"/>
  <c r="CHC55" i="7" s="1"/>
  <c r="CHE55" i="7" s="1"/>
  <c r="CHG55" i="7" s="1"/>
  <c r="CHI55" i="7" s="1"/>
  <c r="CHK55" i="7" s="1"/>
  <c r="CHM55" i="7" s="1"/>
  <c r="CHO55" i="7" s="1"/>
  <c r="CHQ55" i="7" s="1"/>
  <c r="CHS55" i="7" s="1"/>
  <c r="CHU55" i="7" s="1"/>
  <c r="CHW55" i="7" s="1"/>
  <c r="CHY55" i="7" s="1"/>
  <c r="CIA55" i="7" s="1"/>
  <c r="CIC55" i="7" s="1"/>
  <c r="CIE55" i="7" s="1"/>
  <c r="CIG55" i="7" s="1"/>
  <c r="CII55" i="7" s="1"/>
  <c r="CIK55" i="7" s="1"/>
  <c r="CIM55" i="7" s="1"/>
  <c r="CIO55" i="7" s="1"/>
  <c r="CIQ55" i="7" s="1"/>
  <c r="CIS55" i="7" s="1"/>
  <c r="CIU55" i="7" s="1"/>
  <c r="CIW55" i="7" s="1"/>
  <c r="CIY55" i="7" s="1"/>
  <c r="CJA55" i="7" s="1"/>
  <c r="CJC55" i="7" s="1"/>
  <c r="CJE55" i="7" s="1"/>
  <c r="CJG55" i="7" s="1"/>
  <c r="CJI55" i="7" s="1"/>
  <c r="CJK55" i="7" s="1"/>
  <c r="CJM55" i="7" s="1"/>
  <c r="CJO55" i="7" s="1"/>
  <c r="CJQ55" i="7" s="1"/>
  <c r="CJS55" i="7" s="1"/>
  <c r="CJU55" i="7" s="1"/>
  <c r="CJW55" i="7" s="1"/>
  <c r="CJY55" i="7" s="1"/>
  <c r="CKA55" i="7" s="1"/>
  <c r="CKC55" i="7" s="1"/>
  <c r="CKE55" i="7" s="1"/>
  <c r="CKG55" i="7" s="1"/>
  <c r="CKI55" i="7" s="1"/>
  <c r="CKK55" i="7" s="1"/>
  <c r="CKM55" i="7" s="1"/>
  <c r="CKO55" i="7" s="1"/>
  <c r="CKQ55" i="7" s="1"/>
  <c r="CKS55" i="7" s="1"/>
  <c r="CKU55" i="7" s="1"/>
  <c r="CKW55" i="7" s="1"/>
  <c r="CKY55" i="7" s="1"/>
  <c r="CLA55" i="7" s="1"/>
  <c r="CLC55" i="7" s="1"/>
  <c r="CLE55" i="7" s="1"/>
  <c r="CLG55" i="7" s="1"/>
  <c r="CLI55" i="7" s="1"/>
  <c r="CLK55" i="7" s="1"/>
  <c r="CLM55" i="7" s="1"/>
  <c r="CLO55" i="7" s="1"/>
  <c r="CLQ55" i="7" s="1"/>
  <c r="CLS55" i="7" s="1"/>
  <c r="CLU55" i="7" s="1"/>
  <c r="CLW55" i="7" s="1"/>
  <c r="CLY55" i="7" s="1"/>
  <c r="CMA55" i="7" s="1"/>
  <c r="CMC55" i="7" s="1"/>
  <c r="CME55" i="7" s="1"/>
  <c r="CMG55" i="7" s="1"/>
  <c r="CMI55" i="7" s="1"/>
  <c r="CMK55" i="7" s="1"/>
  <c r="CMM55" i="7" s="1"/>
  <c r="CMO55" i="7" s="1"/>
  <c r="CMQ55" i="7" s="1"/>
  <c r="CMS55" i="7" s="1"/>
  <c r="CMU55" i="7" s="1"/>
  <c r="CMW55" i="7" s="1"/>
  <c r="CMY55" i="7" s="1"/>
  <c r="CNA55" i="7" s="1"/>
  <c r="CNC55" i="7" s="1"/>
  <c r="CNE55" i="7" s="1"/>
  <c r="CNG55" i="7" s="1"/>
  <c r="CNI55" i="7" s="1"/>
  <c r="CNK55" i="7" s="1"/>
  <c r="CNM55" i="7" s="1"/>
  <c r="CNO55" i="7" s="1"/>
  <c r="CNQ55" i="7" s="1"/>
  <c r="CNS55" i="7" s="1"/>
  <c r="CNU55" i="7" s="1"/>
  <c r="CNW55" i="7" s="1"/>
  <c r="CNY55" i="7" s="1"/>
  <c r="COA55" i="7" s="1"/>
  <c r="COC55" i="7" s="1"/>
  <c r="COE55" i="7" s="1"/>
  <c r="COG55" i="7" s="1"/>
  <c r="COI55" i="7" s="1"/>
  <c r="COK55" i="7" s="1"/>
  <c r="COM55" i="7" s="1"/>
  <c r="COO55" i="7" s="1"/>
  <c r="COQ55" i="7" s="1"/>
  <c r="COS55" i="7" s="1"/>
  <c r="COU55" i="7" s="1"/>
  <c r="COW55" i="7" s="1"/>
  <c r="COY55" i="7" s="1"/>
  <c r="CPA55" i="7" s="1"/>
  <c r="CPC55" i="7" s="1"/>
  <c r="CPE55" i="7" s="1"/>
  <c r="CPG55" i="7" s="1"/>
  <c r="CPI55" i="7" s="1"/>
  <c r="CPK55" i="7" s="1"/>
  <c r="CPM55" i="7" s="1"/>
  <c r="CPO55" i="7" s="1"/>
  <c r="CPQ55" i="7" s="1"/>
  <c r="CPS55" i="7" s="1"/>
  <c r="CPU55" i="7" s="1"/>
  <c r="CPW55" i="7" s="1"/>
  <c r="CPY55" i="7" s="1"/>
  <c r="CQA55" i="7" s="1"/>
  <c r="CQC55" i="7" s="1"/>
  <c r="CQE55" i="7" s="1"/>
  <c r="CQG55" i="7" s="1"/>
  <c r="CQI55" i="7" s="1"/>
  <c r="CQK55" i="7" s="1"/>
  <c r="CQM55" i="7" s="1"/>
  <c r="CQO55" i="7" s="1"/>
  <c r="CQQ55" i="7" s="1"/>
  <c r="CQS55" i="7" s="1"/>
  <c r="CQU55" i="7" s="1"/>
  <c r="CQW55" i="7" s="1"/>
  <c r="CQY55" i="7" s="1"/>
  <c r="CRA55" i="7" s="1"/>
  <c r="CRC55" i="7" s="1"/>
  <c r="CRE55" i="7" s="1"/>
  <c r="CRG55" i="7" s="1"/>
  <c r="CRI55" i="7" s="1"/>
  <c r="CRK55" i="7" s="1"/>
  <c r="CRM55" i="7" s="1"/>
  <c r="CRO55" i="7" s="1"/>
  <c r="CRQ55" i="7" s="1"/>
  <c r="CRS55" i="7" s="1"/>
  <c r="CRU55" i="7" s="1"/>
  <c r="CRW55" i="7" s="1"/>
  <c r="CRY55" i="7" s="1"/>
  <c r="CSA55" i="7" s="1"/>
  <c r="CSC55" i="7" s="1"/>
  <c r="CSE55" i="7" s="1"/>
  <c r="CSG55" i="7" s="1"/>
  <c r="CSI55" i="7" s="1"/>
  <c r="CSK55" i="7" s="1"/>
  <c r="CSM55" i="7" s="1"/>
  <c r="CSO55" i="7" s="1"/>
  <c r="CSQ55" i="7" s="1"/>
  <c r="CSS55" i="7" s="1"/>
  <c r="CSU55" i="7" s="1"/>
  <c r="CSW55" i="7" s="1"/>
  <c r="CSY55" i="7" s="1"/>
  <c r="CTA55" i="7" s="1"/>
  <c r="CTC55" i="7" s="1"/>
  <c r="CTE55" i="7" s="1"/>
  <c r="CTG55" i="7" s="1"/>
  <c r="CTI55" i="7" s="1"/>
  <c r="CTK55" i="7" s="1"/>
  <c r="CTM55" i="7" s="1"/>
  <c r="CTO55" i="7" s="1"/>
  <c r="CTQ55" i="7" s="1"/>
  <c r="CTS55" i="7" s="1"/>
  <c r="CTU55" i="7" s="1"/>
  <c r="CTW55" i="7" s="1"/>
  <c r="CTY55" i="7" s="1"/>
  <c r="CUA55" i="7" s="1"/>
  <c r="CUC55" i="7" s="1"/>
  <c r="CUE55" i="7" s="1"/>
  <c r="CUG55" i="7" s="1"/>
  <c r="CUI55" i="7" s="1"/>
  <c r="CUK55" i="7" s="1"/>
  <c r="CUM55" i="7" s="1"/>
  <c r="CUO55" i="7" s="1"/>
  <c r="CUQ55" i="7" s="1"/>
  <c r="CUS55" i="7" s="1"/>
  <c r="CUU55" i="7" s="1"/>
  <c r="CUW55" i="7" s="1"/>
  <c r="CUY55" i="7" s="1"/>
  <c r="CVA55" i="7" s="1"/>
  <c r="CVC55" i="7" s="1"/>
  <c r="CVE55" i="7" s="1"/>
  <c r="CVG55" i="7" s="1"/>
  <c r="CVI55" i="7" s="1"/>
  <c r="CVK55" i="7" s="1"/>
  <c r="CVM55" i="7" s="1"/>
  <c r="CVO55" i="7" s="1"/>
  <c r="CVQ55" i="7" s="1"/>
  <c r="CVS55" i="7" s="1"/>
  <c r="CVU55" i="7" s="1"/>
  <c r="CVW55" i="7" s="1"/>
  <c r="CVY55" i="7" s="1"/>
  <c r="CWA55" i="7" s="1"/>
  <c r="CWC55" i="7" s="1"/>
  <c r="CWE55" i="7" s="1"/>
  <c r="CWG55" i="7" s="1"/>
  <c r="CWI55" i="7" s="1"/>
  <c r="CWK55" i="7" s="1"/>
  <c r="CWM55" i="7" s="1"/>
  <c r="CWO55" i="7" s="1"/>
  <c r="CWQ55" i="7" s="1"/>
  <c r="CWS55" i="7" s="1"/>
  <c r="CWU55" i="7" s="1"/>
  <c r="CWW55" i="7" s="1"/>
  <c r="CWY55" i="7" s="1"/>
  <c r="CXA55" i="7" s="1"/>
  <c r="CXC55" i="7" s="1"/>
  <c r="CXE55" i="7" s="1"/>
  <c r="CXG55" i="7" s="1"/>
  <c r="CXI55" i="7" s="1"/>
  <c r="CXK55" i="7" s="1"/>
  <c r="CXM55" i="7" s="1"/>
  <c r="CXO55" i="7" s="1"/>
  <c r="CXQ55" i="7" s="1"/>
  <c r="CXS55" i="7" s="1"/>
  <c r="CXU55" i="7" s="1"/>
  <c r="CXW55" i="7" s="1"/>
  <c r="CXY55" i="7" s="1"/>
  <c r="CYA55" i="7" s="1"/>
  <c r="CYC55" i="7" s="1"/>
  <c r="CYE55" i="7" s="1"/>
  <c r="CYG55" i="7" s="1"/>
  <c r="CYI55" i="7" s="1"/>
  <c r="CYK55" i="7" s="1"/>
  <c r="CYM55" i="7" s="1"/>
  <c r="CYO55" i="7" s="1"/>
  <c r="CYQ55" i="7" s="1"/>
  <c r="CYS55" i="7" s="1"/>
  <c r="CYU55" i="7" s="1"/>
  <c r="CYW55" i="7" s="1"/>
  <c r="CYY55" i="7" s="1"/>
  <c r="CZA55" i="7" s="1"/>
  <c r="CZC55" i="7" s="1"/>
  <c r="CZE55" i="7" s="1"/>
  <c r="CZG55" i="7" s="1"/>
  <c r="CZI55" i="7" s="1"/>
  <c r="CZK55" i="7" s="1"/>
  <c r="CZM55" i="7" s="1"/>
  <c r="CZO55" i="7" s="1"/>
  <c r="CZQ55" i="7" s="1"/>
  <c r="CZS55" i="7" s="1"/>
  <c r="CZU55" i="7" s="1"/>
  <c r="CZW55" i="7" s="1"/>
  <c r="CZY55" i="7" s="1"/>
  <c r="DAA55" i="7" s="1"/>
  <c r="DAC55" i="7" s="1"/>
  <c r="DAE55" i="7" s="1"/>
  <c r="DAG55" i="7" s="1"/>
  <c r="DAI55" i="7" s="1"/>
  <c r="DAK55" i="7" s="1"/>
  <c r="DAM55" i="7" s="1"/>
  <c r="DAO55" i="7" s="1"/>
  <c r="DAQ55" i="7" s="1"/>
  <c r="DAS55" i="7" s="1"/>
  <c r="DAU55" i="7" s="1"/>
  <c r="DAW55" i="7" s="1"/>
  <c r="DAY55" i="7" s="1"/>
  <c r="DBA55" i="7" s="1"/>
  <c r="DBC55" i="7" s="1"/>
  <c r="DBE55" i="7" s="1"/>
  <c r="DBG55" i="7" s="1"/>
  <c r="DBI55" i="7" s="1"/>
  <c r="DBK55" i="7" s="1"/>
  <c r="DBM55" i="7" s="1"/>
  <c r="DBO55" i="7" s="1"/>
  <c r="DBQ55" i="7" s="1"/>
  <c r="DBS55" i="7" s="1"/>
  <c r="DBU55" i="7" s="1"/>
  <c r="DBW55" i="7" s="1"/>
  <c r="DBY55" i="7" s="1"/>
  <c r="DCA55" i="7" s="1"/>
  <c r="DCC55" i="7" s="1"/>
  <c r="DCE55" i="7" s="1"/>
  <c r="DCG55" i="7" s="1"/>
  <c r="DCI55" i="7" s="1"/>
  <c r="DCK55" i="7" s="1"/>
  <c r="DCM55" i="7" s="1"/>
  <c r="DCO55" i="7" s="1"/>
  <c r="DCQ55" i="7" s="1"/>
  <c r="DCS55" i="7" s="1"/>
  <c r="DCU55" i="7" s="1"/>
  <c r="DCW55" i="7" s="1"/>
  <c r="DCY55" i="7" s="1"/>
  <c r="DDA55" i="7" s="1"/>
  <c r="DDC55" i="7" s="1"/>
  <c r="DDE55" i="7" s="1"/>
  <c r="DDG55" i="7" s="1"/>
  <c r="DDI55" i="7" s="1"/>
  <c r="DDK55" i="7" s="1"/>
  <c r="DDM55" i="7" s="1"/>
  <c r="DDO55" i="7" s="1"/>
  <c r="DDQ55" i="7" s="1"/>
  <c r="DDS55" i="7" s="1"/>
  <c r="DDU55" i="7" s="1"/>
  <c r="DDW55" i="7" s="1"/>
  <c r="DDY55" i="7" s="1"/>
  <c r="DEA55" i="7" s="1"/>
  <c r="DEC55" i="7" s="1"/>
  <c r="DEE55" i="7" s="1"/>
  <c r="DEG55" i="7" s="1"/>
  <c r="DEI55" i="7" s="1"/>
  <c r="DEK55" i="7" s="1"/>
  <c r="DEM55" i="7" s="1"/>
  <c r="DEO55" i="7" s="1"/>
  <c r="DEQ55" i="7" s="1"/>
  <c r="DES55" i="7" s="1"/>
  <c r="DEU55" i="7" s="1"/>
  <c r="DEW55" i="7" s="1"/>
  <c r="DEY55" i="7" s="1"/>
  <c r="DFA55" i="7" s="1"/>
  <c r="DFC55" i="7" s="1"/>
  <c r="DFE55" i="7" s="1"/>
  <c r="DFG55" i="7" s="1"/>
  <c r="DFI55" i="7" s="1"/>
  <c r="DFK55" i="7" s="1"/>
  <c r="DFM55" i="7" s="1"/>
  <c r="DFO55" i="7" s="1"/>
  <c r="DFQ55" i="7" s="1"/>
  <c r="DFS55" i="7" s="1"/>
  <c r="DFU55" i="7" s="1"/>
  <c r="DFW55" i="7" s="1"/>
  <c r="DFY55" i="7" s="1"/>
  <c r="DGA55" i="7" s="1"/>
  <c r="DGC55" i="7" s="1"/>
  <c r="DGE55" i="7" s="1"/>
  <c r="DGG55" i="7" s="1"/>
  <c r="DGI55" i="7" s="1"/>
  <c r="DGK55" i="7" s="1"/>
  <c r="DGM55" i="7" s="1"/>
  <c r="DGO55" i="7" s="1"/>
  <c r="DGQ55" i="7" s="1"/>
  <c r="DGS55" i="7" s="1"/>
  <c r="DGU55" i="7" s="1"/>
  <c r="DGW55" i="7" s="1"/>
  <c r="DGY55" i="7" s="1"/>
  <c r="DHA55" i="7" s="1"/>
  <c r="DHC55" i="7" s="1"/>
  <c r="DHE55" i="7" s="1"/>
  <c r="DHG55" i="7" s="1"/>
  <c r="DHI55" i="7" s="1"/>
  <c r="DHK55" i="7" s="1"/>
  <c r="DHM55" i="7" s="1"/>
  <c r="DHO55" i="7" s="1"/>
  <c r="DHQ55" i="7" s="1"/>
  <c r="DHS55" i="7" s="1"/>
  <c r="DHU55" i="7" s="1"/>
  <c r="DHW55" i="7" s="1"/>
  <c r="DHY55" i="7" s="1"/>
  <c r="DIA55" i="7" s="1"/>
  <c r="DIC55" i="7" s="1"/>
  <c r="DIE55" i="7" s="1"/>
  <c r="DIG55" i="7" s="1"/>
  <c r="DII55" i="7" s="1"/>
  <c r="DIK55" i="7" s="1"/>
  <c r="DIM55" i="7" s="1"/>
  <c r="DIO55" i="7" s="1"/>
  <c r="DIQ55" i="7" s="1"/>
  <c r="DIS55" i="7" s="1"/>
  <c r="DIU55" i="7" s="1"/>
  <c r="DIW55" i="7" s="1"/>
  <c r="DIY55" i="7" s="1"/>
  <c r="DJA55" i="7" s="1"/>
  <c r="DJC55" i="7" s="1"/>
  <c r="DJE55" i="7" s="1"/>
  <c r="DJG55" i="7" s="1"/>
  <c r="DJI55" i="7" s="1"/>
  <c r="DJK55" i="7" s="1"/>
  <c r="DJM55" i="7" s="1"/>
  <c r="DJO55" i="7" s="1"/>
  <c r="DJQ55" i="7" s="1"/>
  <c r="DJS55" i="7" s="1"/>
  <c r="DJU55" i="7" s="1"/>
  <c r="DJW55" i="7" s="1"/>
  <c r="DJY55" i="7" s="1"/>
  <c r="DKA55" i="7" s="1"/>
  <c r="DKC55" i="7" s="1"/>
  <c r="DKE55" i="7" s="1"/>
  <c r="DKG55" i="7" s="1"/>
  <c r="DKI55" i="7" s="1"/>
  <c r="DKK55" i="7" s="1"/>
  <c r="DKM55" i="7" s="1"/>
  <c r="DKO55" i="7" s="1"/>
  <c r="DKQ55" i="7" s="1"/>
  <c r="DKS55" i="7" s="1"/>
  <c r="DKU55" i="7" s="1"/>
  <c r="DKW55" i="7" s="1"/>
  <c r="DKY55" i="7" s="1"/>
  <c r="DLA55" i="7" s="1"/>
  <c r="DLC55" i="7" s="1"/>
  <c r="DLE55" i="7" s="1"/>
  <c r="DLG55" i="7" s="1"/>
  <c r="DLI55" i="7" s="1"/>
  <c r="DLK55" i="7" s="1"/>
  <c r="DLM55" i="7" s="1"/>
  <c r="DLO55" i="7" s="1"/>
  <c r="DLQ55" i="7" s="1"/>
  <c r="DLS55" i="7" s="1"/>
  <c r="DLU55" i="7" s="1"/>
  <c r="DLW55" i="7" s="1"/>
  <c r="DLY55" i="7" s="1"/>
  <c r="DMA55" i="7" s="1"/>
  <c r="DMC55" i="7" s="1"/>
  <c r="DME55" i="7" s="1"/>
  <c r="DMG55" i="7" s="1"/>
  <c r="DMI55" i="7" s="1"/>
  <c r="DMK55" i="7" s="1"/>
  <c r="DMM55" i="7" s="1"/>
  <c r="DMO55" i="7" s="1"/>
  <c r="DMQ55" i="7" s="1"/>
  <c r="DMS55" i="7" s="1"/>
  <c r="DMU55" i="7" s="1"/>
  <c r="DMW55" i="7" s="1"/>
  <c r="DMY55" i="7" s="1"/>
  <c r="DNA55" i="7" s="1"/>
  <c r="DNC55" i="7" s="1"/>
  <c r="DNE55" i="7" s="1"/>
  <c r="DNG55" i="7" s="1"/>
  <c r="DNI55" i="7" s="1"/>
  <c r="DNK55" i="7" s="1"/>
  <c r="DNM55" i="7" s="1"/>
  <c r="DNO55" i="7" s="1"/>
  <c r="DNQ55" i="7" s="1"/>
  <c r="DNS55" i="7" s="1"/>
  <c r="DNU55" i="7" s="1"/>
  <c r="DNW55" i="7" s="1"/>
  <c r="DNY55" i="7" s="1"/>
  <c r="DOA55" i="7" s="1"/>
  <c r="DOC55" i="7" s="1"/>
  <c r="DOE55" i="7" s="1"/>
  <c r="DOG55" i="7" s="1"/>
  <c r="DOI55" i="7" s="1"/>
  <c r="DOK55" i="7" s="1"/>
  <c r="DOM55" i="7" s="1"/>
  <c r="DOO55" i="7" s="1"/>
  <c r="DOQ55" i="7" s="1"/>
  <c r="DOS55" i="7" s="1"/>
  <c r="DOU55" i="7" s="1"/>
  <c r="DOW55" i="7" s="1"/>
  <c r="DOY55" i="7" s="1"/>
  <c r="DPA55" i="7" s="1"/>
  <c r="DPC55" i="7" s="1"/>
  <c r="DPE55" i="7" s="1"/>
  <c r="DPG55" i="7" s="1"/>
  <c r="DPI55" i="7" s="1"/>
  <c r="DPK55" i="7" s="1"/>
  <c r="DPM55" i="7" s="1"/>
  <c r="DPO55" i="7" s="1"/>
  <c r="DPQ55" i="7" s="1"/>
  <c r="DPS55" i="7" s="1"/>
  <c r="DPU55" i="7" s="1"/>
  <c r="DPW55" i="7" s="1"/>
  <c r="DPY55" i="7" s="1"/>
  <c r="DQA55" i="7" s="1"/>
  <c r="DQC55" i="7" s="1"/>
  <c r="DQE55" i="7" s="1"/>
  <c r="DQG55" i="7" s="1"/>
  <c r="DQI55" i="7" s="1"/>
  <c r="DQK55" i="7" s="1"/>
  <c r="DQM55" i="7" s="1"/>
  <c r="DQO55" i="7" s="1"/>
  <c r="DQQ55" i="7" s="1"/>
  <c r="DQS55" i="7" s="1"/>
  <c r="DQU55" i="7" s="1"/>
  <c r="DQW55" i="7" s="1"/>
  <c r="DQY55" i="7" s="1"/>
  <c r="DRA55" i="7" s="1"/>
  <c r="DRC55" i="7" s="1"/>
  <c r="DRE55" i="7" s="1"/>
  <c r="DRG55" i="7" s="1"/>
  <c r="DRI55" i="7" s="1"/>
  <c r="DRK55" i="7" s="1"/>
  <c r="DRM55" i="7" s="1"/>
  <c r="DRO55" i="7" s="1"/>
  <c r="DRQ55" i="7" s="1"/>
  <c r="DRS55" i="7" s="1"/>
  <c r="DRU55" i="7" s="1"/>
  <c r="DRW55" i="7" s="1"/>
  <c r="DRY55" i="7" s="1"/>
  <c r="DSA55" i="7" s="1"/>
  <c r="DSC55" i="7" s="1"/>
  <c r="DSE55" i="7" s="1"/>
  <c r="DSG55" i="7" s="1"/>
  <c r="DSI55" i="7" s="1"/>
  <c r="DSK55" i="7" s="1"/>
  <c r="DSM55" i="7" s="1"/>
  <c r="DSO55" i="7" s="1"/>
  <c r="DSQ55" i="7" s="1"/>
  <c r="DSS55" i="7" s="1"/>
  <c r="DSU55" i="7" s="1"/>
  <c r="DSW55" i="7" s="1"/>
  <c r="DSY55" i="7" s="1"/>
  <c r="DTA55" i="7" s="1"/>
  <c r="DTC55" i="7" s="1"/>
  <c r="DTE55" i="7" s="1"/>
  <c r="DTG55" i="7" s="1"/>
  <c r="DTI55" i="7" s="1"/>
  <c r="DTK55" i="7" s="1"/>
  <c r="DTM55" i="7" s="1"/>
  <c r="DTO55" i="7" s="1"/>
  <c r="DTQ55" i="7" s="1"/>
  <c r="DTS55" i="7" s="1"/>
  <c r="DTU55" i="7" s="1"/>
  <c r="DTW55" i="7" s="1"/>
  <c r="DTY55" i="7" s="1"/>
  <c r="DUA55" i="7" s="1"/>
  <c r="DUC55" i="7" s="1"/>
  <c r="DUE55" i="7" s="1"/>
  <c r="DUG55" i="7" s="1"/>
  <c r="DUI55" i="7" s="1"/>
  <c r="DUK55" i="7" s="1"/>
  <c r="DUM55" i="7" s="1"/>
  <c r="DUO55" i="7" s="1"/>
  <c r="DUQ55" i="7" s="1"/>
  <c r="DUS55" i="7" s="1"/>
  <c r="DUU55" i="7" s="1"/>
  <c r="DUW55" i="7" s="1"/>
  <c r="DUY55" i="7" s="1"/>
  <c r="DVA55" i="7" s="1"/>
  <c r="DVC55" i="7" s="1"/>
  <c r="DVE55" i="7" s="1"/>
  <c r="DVG55" i="7" s="1"/>
  <c r="DVI55" i="7" s="1"/>
  <c r="DVK55" i="7" s="1"/>
  <c r="DVM55" i="7" s="1"/>
  <c r="DVO55" i="7" s="1"/>
  <c r="DVQ55" i="7" s="1"/>
  <c r="DVS55" i="7" s="1"/>
  <c r="DVU55" i="7" s="1"/>
  <c r="DVW55" i="7" s="1"/>
  <c r="DVY55" i="7" s="1"/>
  <c r="DWA55" i="7" s="1"/>
  <c r="DWC55" i="7" s="1"/>
  <c r="DWE55" i="7" s="1"/>
  <c r="DWG55" i="7" s="1"/>
  <c r="DWI55" i="7" s="1"/>
  <c r="DWK55" i="7" s="1"/>
  <c r="DWM55" i="7" s="1"/>
  <c r="DWO55" i="7" s="1"/>
  <c r="DWQ55" i="7" s="1"/>
  <c r="DWS55" i="7" s="1"/>
  <c r="DWU55" i="7" s="1"/>
  <c r="DWW55" i="7" s="1"/>
  <c r="DWY55" i="7" s="1"/>
  <c r="DXA55" i="7" s="1"/>
  <c r="DXC55" i="7" s="1"/>
  <c r="DXE55" i="7" s="1"/>
  <c r="DXG55" i="7" s="1"/>
  <c r="DXI55" i="7" s="1"/>
  <c r="DXK55" i="7" s="1"/>
  <c r="DXM55" i="7" s="1"/>
  <c r="DXO55" i="7" s="1"/>
  <c r="DXQ55" i="7" s="1"/>
  <c r="DXS55" i="7" s="1"/>
  <c r="DXU55" i="7" s="1"/>
  <c r="DXW55" i="7" s="1"/>
  <c r="DXY55" i="7" s="1"/>
  <c r="DYA55" i="7" s="1"/>
  <c r="DYC55" i="7" s="1"/>
  <c r="DYE55" i="7" s="1"/>
  <c r="DYG55" i="7" s="1"/>
  <c r="DYI55" i="7" s="1"/>
  <c r="DYK55" i="7" s="1"/>
  <c r="DYM55" i="7" s="1"/>
  <c r="DYO55" i="7" s="1"/>
  <c r="DYQ55" i="7" s="1"/>
  <c r="DYS55" i="7" s="1"/>
  <c r="DYU55" i="7" s="1"/>
  <c r="DYW55" i="7" s="1"/>
  <c r="DYY55" i="7" s="1"/>
  <c r="DZA55" i="7" s="1"/>
  <c r="DZC55" i="7" s="1"/>
  <c r="DZE55" i="7" s="1"/>
  <c r="DZG55" i="7" s="1"/>
  <c r="DZI55" i="7" s="1"/>
  <c r="DZK55" i="7" s="1"/>
  <c r="DZM55" i="7" s="1"/>
  <c r="DZO55" i="7" s="1"/>
  <c r="DZQ55" i="7" s="1"/>
  <c r="DZS55" i="7" s="1"/>
  <c r="DZU55" i="7" s="1"/>
  <c r="DZW55" i="7" s="1"/>
  <c r="DZY55" i="7" s="1"/>
  <c r="EAA55" i="7" s="1"/>
  <c r="EAC55" i="7" s="1"/>
  <c r="EAE55" i="7" s="1"/>
  <c r="EAG55" i="7" s="1"/>
  <c r="EAI55" i="7" s="1"/>
  <c r="EAK55" i="7" s="1"/>
  <c r="EAM55" i="7" s="1"/>
  <c r="EAO55" i="7" s="1"/>
  <c r="EAQ55" i="7" s="1"/>
  <c r="EAS55" i="7" s="1"/>
  <c r="EAU55" i="7" s="1"/>
  <c r="EAW55" i="7" s="1"/>
  <c r="EAY55" i="7" s="1"/>
  <c r="EBA55" i="7" s="1"/>
  <c r="EBC55" i="7" s="1"/>
  <c r="EBE55" i="7" s="1"/>
  <c r="EBG55" i="7" s="1"/>
  <c r="EBI55" i="7" s="1"/>
  <c r="EBK55" i="7" s="1"/>
  <c r="EBM55" i="7" s="1"/>
  <c r="EBO55" i="7" s="1"/>
  <c r="EBQ55" i="7" s="1"/>
  <c r="EBS55" i="7" s="1"/>
  <c r="EBU55" i="7" s="1"/>
  <c r="EBW55" i="7" s="1"/>
  <c r="EBY55" i="7" s="1"/>
  <c r="ECA55" i="7" s="1"/>
  <c r="ECC55" i="7" s="1"/>
  <c r="ECE55" i="7" s="1"/>
  <c r="ECG55" i="7" s="1"/>
  <c r="ECI55" i="7" s="1"/>
  <c r="ECK55" i="7" s="1"/>
  <c r="ECM55" i="7" s="1"/>
  <c r="ECO55" i="7" s="1"/>
  <c r="ECQ55" i="7" s="1"/>
  <c r="ECS55" i="7" s="1"/>
  <c r="ECU55" i="7" s="1"/>
  <c r="ECW55" i="7" s="1"/>
  <c r="ECY55" i="7" s="1"/>
  <c r="EDA55" i="7" s="1"/>
  <c r="EDC55" i="7" s="1"/>
  <c r="EDE55" i="7" s="1"/>
  <c r="EDG55" i="7" s="1"/>
  <c r="EDI55" i="7" s="1"/>
  <c r="EDK55" i="7" s="1"/>
  <c r="EDM55" i="7" s="1"/>
  <c r="EDO55" i="7" s="1"/>
  <c r="EDQ55" i="7" s="1"/>
  <c r="EDS55" i="7" s="1"/>
  <c r="EDU55" i="7" s="1"/>
  <c r="EDW55" i="7" s="1"/>
  <c r="EDY55" i="7" s="1"/>
  <c r="EEA55" i="7" s="1"/>
  <c r="EEC55" i="7" s="1"/>
  <c r="EEE55" i="7" s="1"/>
  <c r="EEG55" i="7" s="1"/>
  <c r="EEI55" i="7" s="1"/>
  <c r="EEK55" i="7" s="1"/>
  <c r="EEM55" i="7" s="1"/>
  <c r="EEO55" i="7" s="1"/>
  <c r="EEQ55" i="7" s="1"/>
  <c r="EES55" i="7" s="1"/>
  <c r="EEU55" i="7" s="1"/>
  <c r="EEW55" i="7" s="1"/>
  <c r="EEY55" i="7" s="1"/>
  <c r="EFA55" i="7" s="1"/>
  <c r="EFC55" i="7" s="1"/>
  <c r="EFE55" i="7" s="1"/>
  <c r="EFG55" i="7" s="1"/>
  <c r="EFI55" i="7" s="1"/>
  <c r="EFK55" i="7" s="1"/>
  <c r="EFM55" i="7" s="1"/>
  <c r="EFO55" i="7" s="1"/>
  <c r="EFQ55" i="7" s="1"/>
  <c r="EFS55" i="7" s="1"/>
  <c r="EFU55" i="7" s="1"/>
  <c r="EFW55" i="7" s="1"/>
  <c r="EFY55" i="7" s="1"/>
  <c r="EGA55" i="7" s="1"/>
  <c r="EGC55" i="7" s="1"/>
  <c r="EGE55" i="7" s="1"/>
  <c r="EGG55" i="7" s="1"/>
  <c r="EGI55" i="7" s="1"/>
  <c r="EGK55" i="7" s="1"/>
  <c r="EGM55" i="7" s="1"/>
  <c r="EGO55" i="7" s="1"/>
  <c r="EGQ55" i="7" s="1"/>
  <c r="EGS55" i="7" s="1"/>
  <c r="EGU55" i="7" s="1"/>
  <c r="EGW55" i="7" s="1"/>
  <c r="EGY55" i="7" s="1"/>
  <c r="EHA55" i="7" s="1"/>
  <c r="EHC55" i="7" s="1"/>
  <c r="EHE55" i="7" s="1"/>
  <c r="EHG55" i="7" s="1"/>
  <c r="EHI55" i="7" s="1"/>
  <c r="EHK55" i="7" s="1"/>
  <c r="EHM55" i="7" s="1"/>
  <c r="EHO55" i="7" s="1"/>
  <c r="EHQ55" i="7" s="1"/>
  <c r="EHS55" i="7" s="1"/>
  <c r="EHU55" i="7" s="1"/>
  <c r="EHW55" i="7" s="1"/>
  <c r="EHY55" i="7" s="1"/>
  <c r="EIA55" i="7" s="1"/>
  <c r="EIC55" i="7" s="1"/>
  <c r="EIE55" i="7" s="1"/>
  <c r="EIG55" i="7" s="1"/>
  <c r="EII55" i="7" s="1"/>
  <c r="EIK55" i="7" s="1"/>
  <c r="EIM55" i="7" s="1"/>
  <c r="EIO55" i="7" s="1"/>
  <c r="EIQ55" i="7" s="1"/>
  <c r="EIS55" i="7" s="1"/>
  <c r="EIU55" i="7" s="1"/>
  <c r="EIW55" i="7" s="1"/>
  <c r="EIY55" i="7" s="1"/>
  <c r="EJA55" i="7" s="1"/>
  <c r="EJC55" i="7" s="1"/>
  <c r="EJE55" i="7" s="1"/>
  <c r="EJG55" i="7" s="1"/>
  <c r="EJI55" i="7" s="1"/>
  <c r="EJK55" i="7" s="1"/>
  <c r="EJM55" i="7" s="1"/>
  <c r="EJO55" i="7" s="1"/>
  <c r="EJQ55" i="7" s="1"/>
  <c r="EJS55" i="7" s="1"/>
  <c r="EJU55" i="7" s="1"/>
  <c r="EJW55" i="7" s="1"/>
  <c r="EJY55" i="7" s="1"/>
  <c r="EKA55" i="7" s="1"/>
  <c r="EKC55" i="7" s="1"/>
  <c r="EKE55" i="7" s="1"/>
  <c r="EKG55" i="7" s="1"/>
  <c r="EKI55" i="7" s="1"/>
  <c r="EKK55" i="7" s="1"/>
  <c r="EKM55" i="7" s="1"/>
  <c r="EKO55" i="7" s="1"/>
  <c r="EKQ55" i="7" s="1"/>
  <c r="EKS55" i="7" s="1"/>
  <c r="EKU55" i="7" s="1"/>
  <c r="EKW55" i="7" s="1"/>
  <c r="EKY55" i="7" s="1"/>
  <c r="ELA55" i="7" s="1"/>
  <c r="ELC55" i="7" s="1"/>
  <c r="ELE55" i="7" s="1"/>
  <c r="ELG55" i="7" s="1"/>
  <c r="ELI55" i="7" s="1"/>
  <c r="ELK55" i="7" s="1"/>
  <c r="ELM55" i="7" s="1"/>
  <c r="ELO55" i="7" s="1"/>
  <c r="ELQ55" i="7" s="1"/>
  <c r="ELS55" i="7" s="1"/>
  <c r="ELU55" i="7" s="1"/>
  <c r="ELW55" i="7" s="1"/>
  <c r="ELY55" i="7" s="1"/>
  <c r="EMA55" i="7" s="1"/>
  <c r="EMC55" i="7" s="1"/>
  <c r="EME55" i="7" s="1"/>
  <c r="EMG55" i="7" s="1"/>
  <c r="EMI55" i="7" s="1"/>
  <c r="EMK55" i="7" s="1"/>
  <c r="EMM55" i="7" s="1"/>
  <c r="EMO55" i="7" s="1"/>
  <c r="EMQ55" i="7" s="1"/>
  <c r="EMS55" i="7" s="1"/>
  <c r="EMU55" i="7" s="1"/>
  <c r="EMW55" i="7" s="1"/>
  <c r="EMY55" i="7" s="1"/>
  <c r="ENA55" i="7" s="1"/>
  <c r="ENC55" i="7" s="1"/>
  <c r="ENE55" i="7" s="1"/>
  <c r="ENG55" i="7" s="1"/>
  <c r="ENI55" i="7" s="1"/>
  <c r="ENK55" i="7" s="1"/>
  <c r="ENM55" i="7" s="1"/>
  <c r="ENO55" i="7" s="1"/>
  <c r="ENQ55" i="7" s="1"/>
  <c r="ENS55" i="7" s="1"/>
  <c r="ENU55" i="7" s="1"/>
  <c r="ENW55" i="7" s="1"/>
  <c r="ENY55" i="7" s="1"/>
  <c r="EOA55" i="7" s="1"/>
  <c r="EOC55" i="7" s="1"/>
  <c r="EOE55" i="7" s="1"/>
  <c r="EOG55" i="7" s="1"/>
  <c r="EOI55" i="7" s="1"/>
  <c r="EOK55" i="7" s="1"/>
  <c r="EOM55" i="7" s="1"/>
  <c r="EOO55" i="7" s="1"/>
  <c r="EOQ55" i="7" s="1"/>
  <c r="EOS55" i="7" s="1"/>
  <c r="EOU55" i="7" s="1"/>
  <c r="EOW55" i="7" s="1"/>
  <c r="EOY55" i="7" s="1"/>
  <c r="EPA55" i="7" s="1"/>
  <c r="EPC55" i="7" s="1"/>
  <c r="EPE55" i="7" s="1"/>
  <c r="EPG55" i="7" s="1"/>
  <c r="EPI55" i="7" s="1"/>
  <c r="EPK55" i="7" s="1"/>
  <c r="EPM55" i="7" s="1"/>
  <c r="EPO55" i="7" s="1"/>
  <c r="EPQ55" i="7" s="1"/>
  <c r="EPS55" i="7" s="1"/>
  <c r="EPU55" i="7" s="1"/>
  <c r="EPW55" i="7" s="1"/>
  <c r="EPY55" i="7" s="1"/>
  <c r="EQA55" i="7" s="1"/>
  <c r="EQC55" i="7" s="1"/>
  <c r="EQE55" i="7" s="1"/>
  <c r="EQG55" i="7" s="1"/>
  <c r="EQI55" i="7" s="1"/>
  <c r="EQK55" i="7" s="1"/>
  <c r="EQM55" i="7" s="1"/>
  <c r="EQO55" i="7" s="1"/>
  <c r="EQQ55" i="7" s="1"/>
  <c r="EQS55" i="7" s="1"/>
  <c r="EQU55" i="7" s="1"/>
  <c r="EQW55" i="7" s="1"/>
  <c r="EQY55" i="7" s="1"/>
  <c r="ERA55" i="7" s="1"/>
  <c r="ERC55" i="7" s="1"/>
  <c r="ERE55" i="7" s="1"/>
  <c r="ERG55" i="7" s="1"/>
  <c r="ERI55" i="7" s="1"/>
  <c r="ERK55" i="7" s="1"/>
  <c r="ERM55" i="7" s="1"/>
  <c r="ERO55" i="7" s="1"/>
  <c r="ERQ55" i="7" s="1"/>
  <c r="ERS55" i="7" s="1"/>
  <c r="ERU55" i="7" s="1"/>
  <c r="ERW55" i="7" s="1"/>
  <c r="ERY55" i="7" s="1"/>
  <c r="ESA55" i="7" s="1"/>
  <c r="ESC55" i="7" s="1"/>
  <c r="ESE55" i="7" s="1"/>
  <c r="ESG55" i="7" s="1"/>
  <c r="ESI55" i="7" s="1"/>
  <c r="ESK55" i="7" s="1"/>
  <c r="ESM55" i="7" s="1"/>
  <c r="ESO55" i="7" s="1"/>
  <c r="ESQ55" i="7" s="1"/>
  <c r="ESS55" i="7" s="1"/>
  <c r="ESU55" i="7" s="1"/>
  <c r="ESW55" i="7" s="1"/>
  <c r="ESY55" i="7" s="1"/>
  <c r="ETA55" i="7" s="1"/>
  <c r="ETC55" i="7" s="1"/>
  <c r="ETE55" i="7" s="1"/>
  <c r="ETG55" i="7" s="1"/>
  <c r="ETI55" i="7" s="1"/>
  <c r="ETK55" i="7" s="1"/>
  <c r="ETM55" i="7" s="1"/>
  <c r="ETO55" i="7" s="1"/>
  <c r="ETQ55" i="7" s="1"/>
  <c r="ETS55" i="7" s="1"/>
  <c r="ETU55" i="7" s="1"/>
  <c r="ETW55" i="7" s="1"/>
  <c r="ETY55" i="7" s="1"/>
  <c r="EUA55" i="7" s="1"/>
  <c r="EUC55" i="7" s="1"/>
  <c r="EUE55" i="7" s="1"/>
  <c r="EUG55" i="7" s="1"/>
  <c r="EUI55" i="7" s="1"/>
  <c r="EUK55" i="7" s="1"/>
  <c r="EUM55" i="7" s="1"/>
  <c r="EUO55" i="7" s="1"/>
  <c r="EUQ55" i="7" s="1"/>
  <c r="EUS55" i="7" s="1"/>
  <c r="EUU55" i="7" s="1"/>
  <c r="EUW55" i="7" s="1"/>
  <c r="EUY55" i="7" s="1"/>
  <c r="EVA55" i="7" s="1"/>
  <c r="EVC55" i="7" s="1"/>
  <c r="EVE55" i="7" s="1"/>
  <c r="EVG55" i="7" s="1"/>
  <c r="EVI55" i="7" s="1"/>
  <c r="EVK55" i="7" s="1"/>
  <c r="EVM55" i="7" s="1"/>
  <c r="EVO55" i="7" s="1"/>
  <c r="EVQ55" i="7" s="1"/>
  <c r="EVS55" i="7" s="1"/>
  <c r="EVU55" i="7" s="1"/>
  <c r="EVW55" i="7" s="1"/>
  <c r="EVY55" i="7" s="1"/>
  <c r="EWA55" i="7" s="1"/>
  <c r="EWC55" i="7" s="1"/>
  <c r="EWE55" i="7" s="1"/>
  <c r="EWG55" i="7" s="1"/>
  <c r="EWI55" i="7" s="1"/>
  <c r="EWK55" i="7" s="1"/>
  <c r="EWM55" i="7" s="1"/>
  <c r="EWO55" i="7" s="1"/>
  <c r="EWQ55" i="7" s="1"/>
  <c r="EWS55" i="7" s="1"/>
  <c r="EWU55" i="7" s="1"/>
  <c r="EWW55" i="7" s="1"/>
  <c r="EWY55" i="7" s="1"/>
  <c r="EXA55" i="7" s="1"/>
  <c r="EXC55" i="7" s="1"/>
  <c r="EXE55" i="7" s="1"/>
  <c r="EXG55" i="7" s="1"/>
  <c r="EXI55" i="7" s="1"/>
  <c r="EXK55" i="7" s="1"/>
  <c r="EXM55" i="7" s="1"/>
  <c r="EXO55" i="7" s="1"/>
  <c r="EXQ55" i="7" s="1"/>
  <c r="EXS55" i="7" s="1"/>
  <c r="EXU55" i="7" s="1"/>
  <c r="EXW55" i="7" s="1"/>
  <c r="EXY55" i="7" s="1"/>
  <c r="EYA55" i="7" s="1"/>
  <c r="EYC55" i="7" s="1"/>
  <c r="EYE55" i="7" s="1"/>
  <c r="EYG55" i="7" s="1"/>
  <c r="EYI55" i="7" s="1"/>
  <c r="EYK55" i="7" s="1"/>
  <c r="EYM55" i="7" s="1"/>
  <c r="EYO55" i="7" s="1"/>
  <c r="EYQ55" i="7" s="1"/>
  <c r="EYS55" i="7" s="1"/>
  <c r="EYU55" i="7" s="1"/>
  <c r="EYW55" i="7" s="1"/>
  <c r="EYY55" i="7" s="1"/>
  <c r="EZA55" i="7" s="1"/>
  <c r="EZC55" i="7" s="1"/>
  <c r="EZE55" i="7" s="1"/>
  <c r="EZG55" i="7" s="1"/>
  <c r="EZI55" i="7" s="1"/>
  <c r="EZK55" i="7" s="1"/>
  <c r="EZM55" i="7" s="1"/>
  <c r="EZO55" i="7" s="1"/>
  <c r="EZQ55" i="7" s="1"/>
  <c r="EZS55" i="7" s="1"/>
  <c r="EZU55" i="7" s="1"/>
  <c r="EZW55" i="7" s="1"/>
  <c r="EZY55" i="7" s="1"/>
  <c r="FAA55" i="7" s="1"/>
  <c r="FAC55" i="7" s="1"/>
  <c r="FAE55" i="7" s="1"/>
  <c r="FAG55" i="7" s="1"/>
  <c r="FAI55" i="7" s="1"/>
  <c r="FAK55" i="7" s="1"/>
  <c r="FAM55" i="7" s="1"/>
  <c r="FAO55" i="7" s="1"/>
  <c r="FAQ55" i="7" s="1"/>
  <c r="FAS55" i="7" s="1"/>
  <c r="FAU55" i="7" s="1"/>
  <c r="FAW55" i="7" s="1"/>
  <c r="FAY55" i="7" s="1"/>
  <c r="FBA55" i="7" s="1"/>
  <c r="FBC55" i="7" s="1"/>
  <c r="FBE55" i="7" s="1"/>
  <c r="FBG55" i="7" s="1"/>
  <c r="FBI55" i="7" s="1"/>
  <c r="FBK55" i="7" s="1"/>
  <c r="FBM55" i="7" s="1"/>
  <c r="FBO55" i="7" s="1"/>
  <c r="FBQ55" i="7" s="1"/>
  <c r="FBS55" i="7" s="1"/>
  <c r="FBU55" i="7" s="1"/>
  <c r="FBW55" i="7" s="1"/>
  <c r="FBY55" i="7" s="1"/>
  <c r="FCA55" i="7" s="1"/>
  <c r="FCC55" i="7" s="1"/>
  <c r="FCE55" i="7" s="1"/>
  <c r="FCG55" i="7" s="1"/>
  <c r="FCI55" i="7" s="1"/>
  <c r="FCK55" i="7" s="1"/>
  <c r="FCM55" i="7" s="1"/>
  <c r="FCO55" i="7" s="1"/>
  <c r="FCQ55" i="7" s="1"/>
  <c r="FCS55" i="7" s="1"/>
  <c r="FCU55" i="7" s="1"/>
  <c r="FCW55" i="7" s="1"/>
  <c r="FCY55" i="7" s="1"/>
  <c r="FDA55" i="7" s="1"/>
  <c r="FDC55" i="7" s="1"/>
  <c r="FDE55" i="7" s="1"/>
  <c r="FDG55" i="7" s="1"/>
  <c r="FDI55" i="7" s="1"/>
  <c r="FDK55" i="7" s="1"/>
  <c r="FDM55" i="7" s="1"/>
  <c r="FDO55" i="7" s="1"/>
  <c r="FDQ55" i="7" s="1"/>
  <c r="FDS55" i="7" s="1"/>
  <c r="FDU55" i="7" s="1"/>
  <c r="FDW55" i="7" s="1"/>
  <c r="FDY55" i="7" s="1"/>
  <c r="FEA55" i="7" s="1"/>
  <c r="FEC55" i="7" s="1"/>
  <c r="FEE55" i="7" s="1"/>
  <c r="FEG55" i="7" s="1"/>
  <c r="FEI55" i="7" s="1"/>
  <c r="FEK55" i="7" s="1"/>
  <c r="FEM55" i="7" s="1"/>
  <c r="FEO55" i="7" s="1"/>
  <c r="FEQ55" i="7" s="1"/>
  <c r="FES55" i="7" s="1"/>
  <c r="FEU55" i="7" s="1"/>
  <c r="FEW55" i="7" s="1"/>
  <c r="FEY55" i="7" s="1"/>
  <c r="FFA55" i="7" s="1"/>
  <c r="FFC55" i="7" s="1"/>
  <c r="FFE55" i="7" s="1"/>
  <c r="FFG55" i="7" s="1"/>
  <c r="FFI55" i="7" s="1"/>
  <c r="FFK55" i="7" s="1"/>
  <c r="FFM55" i="7" s="1"/>
  <c r="FFO55" i="7" s="1"/>
  <c r="FFQ55" i="7" s="1"/>
  <c r="FFS55" i="7" s="1"/>
  <c r="FFU55" i="7" s="1"/>
  <c r="FFW55" i="7" s="1"/>
  <c r="FFY55" i="7" s="1"/>
  <c r="FGA55" i="7" s="1"/>
  <c r="FGC55" i="7" s="1"/>
  <c r="FGE55" i="7" s="1"/>
  <c r="FGG55" i="7" s="1"/>
  <c r="FGI55" i="7" s="1"/>
  <c r="FGK55" i="7" s="1"/>
  <c r="FGM55" i="7" s="1"/>
  <c r="FGO55" i="7" s="1"/>
  <c r="FGQ55" i="7" s="1"/>
  <c r="FGS55" i="7" s="1"/>
  <c r="FGU55" i="7" s="1"/>
  <c r="FGW55" i="7" s="1"/>
  <c r="FGY55" i="7" s="1"/>
  <c r="FHA55" i="7" s="1"/>
  <c r="FHC55" i="7" s="1"/>
  <c r="FHE55" i="7" s="1"/>
  <c r="FHG55" i="7" s="1"/>
  <c r="FHI55" i="7" s="1"/>
  <c r="FHK55" i="7" s="1"/>
  <c r="FHM55" i="7" s="1"/>
  <c r="FHO55" i="7" s="1"/>
  <c r="FHQ55" i="7" s="1"/>
  <c r="FHS55" i="7" s="1"/>
  <c r="FHU55" i="7" s="1"/>
  <c r="FHW55" i="7" s="1"/>
  <c r="FHY55" i="7" s="1"/>
  <c r="FIA55" i="7" s="1"/>
  <c r="FIC55" i="7" s="1"/>
  <c r="FIE55" i="7" s="1"/>
  <c r="FIG55" i="7" s="1"/>
  <c r="FII55" i="7" s="1"/>
  <c r="FIK55" i="7" s="1"/>
  <c r="FIM55" i="7" s="1"/>
  <c r="FIO55" i="7" s="1"/>
  <c r="FIQ55" i="7" s="1"/>
  <c r="FIS55" i="7" s="1"/>
  <c r="FIU55" i="7" s="1"/>
  <c r="FIW55" i="7" s="1"/>
  <c r="FIY55" i="7" s="1"/>
  <c r="FJA55" i="7" s="1"/>
  <c r="FJC55" i="7" s="1"/>
  <c r="FJE55" i="7" s="1"/>
  <c r="FJG55" i="7" s="1"/>
  <c r="FJI55" i="7" s="1"/>
  <c r="FJK55" i="7" s="1"/>
  <c r="FJM55" i="7" s="1"/>
  <c r="FJO55" i="7" s="1"/>
  <c r="FJQ55" i="7" s="1"/>
  <c r="FJS55" i="7" s="1"/>
  <c r="FJU55" i="7" s="1"/>
  <c r="FJW55" i="7" s="1"/>
  <c r="FJY55" i="7" s="1"/>
  <c r="FKA55" i="7" s="1"/>
  <c r="FKC55" i="7" s="1"/>
  <c r="FKE55" i="7" s="1"/>
  <c r="FKG55" i="7" s="1"/>
  <c r="FKI55" i="7" s="1"/>
  <c r="FKK55" i="7" s="1"/>
  <c r="FKM55" i="7" s="1"/>
  <c r="FKO55" i="7" s="1"/>
  <c r="FKQ55" i="7" s="1"/>
  <c r="FKS55" i="7" s="1"/>
  <c r="FKU55" i="7" s="1"/>
  <c r="FKW55" i="7" s="1"/>
  <c r="FKY55" i="7" s="1"/>
  <c r="FLA55" i="7" s="1"/>
  <c r="FLC55" i="7" s="1"/>
  <c r="FLE55" i="7" s="1"/>
  <c r="FLG55" i="7" s="1"/>
  <c r="FLI55" i="7" s="1"/>
  <c r="FLK55" i="7" s="1"/>
  <c r="FLM55" i="7" s="1"/>
  <c r="FLO55" i="7" s="1"/>
  <c r="FLQ55" i="7" s="1"/>
  <c r="FLS55" i="7" s="1"/>
  <c r="FLU55" i="7" s="1"/>
  <c r="FLW55" i="7" s="1"/>
  <c r="FLY55" i="7" s="1"/>
  <c r="FMA55" i="7" s="1"/>
  <c r="FMC55" i="7" s="1"/>
  <c r="FME55" i="7" s="1"/>
  <c r="FMG55" i="7" s="1"/>
  <c r="FMI55" i="7" s="1"/>
  <c r="FMK55" i="7" s="1"/>
  <c r="FMM55" i="7" s="1"/>
  <c r="FMO55" i="7" s="1"/>
  <c r="FMQ55" i="7" s="1"/>
  <c r="FMS55" i="7" s="1"/>
  <c r="FMU55" i="7" s="1"/>
  <c r="FMW55" i="7" s="1"/>
  <c r="FMY55" i="7" s="1"/>
  <c r="FNA55" i="7" s="1"/>
  <c r="FNC55" i="7" s="1"/>
  <c r="FNE55" i="7" s="1"/>
  <c r="FNG55" i="7" s="1"/>
  <c r="FNI55" i="7" s="1"/>
  <c r="FNK55" i="7" s="1"/>
  <c r="FNM55" i="7" s="1"/>
  <c r="FNO55" i="7" s="1"/>
  <c r="FNQ55" i="7" s="1"/>
  <c r="FNS55" i="7" s="1"/>
  <c r="FNU55" i="7" s="1"/>
  <c r="FNW55" i="7" s="1"/>
  <c r="FNY55" i="7" s="1"/>
  <c r="FOA55" i="7" s="1"/>
  <c r="FOC55" i="7" s="1"/>
  <c r="FOE55" i="7" s="1"/>
  <c r="FOG55" i="7" s="1"/>
  <c r="FOI55" i="7" s="1"/>
  <c r="FOK55" i="7" s="1"/>
  <c r="FOM55" i="7" s="1"/>
  <c r="FOO55" i="7" s="1"/>
  <c r="FOQ55" i="7" s="1"/>
  <c r="FOS55" i="7" s="1"/>
  <c r="FOU55" i="7" s="1"/>
  <c r="FOW55" i="7" s="1"/>
  <c r="FOY55" i="7" s="1"/>
  <c r="FPA55" i="7" s="1"/>
  <c r="FPC55" i="7" s="1"/>
  <c r="FPE55" i="7" s="1"/>
  <c r="FPG55" i="7" s="1"/>
  <c r="FPI55" i="7" s="1"/>
  <c r="FPK55" i="7" s="1"/>
  <c r="FPM55" i="7" s="1"/>
  <c r="FPO55" i="7" s="1"/>
  <c r="FPQ55" i="7" s="1"/>
  <c r="FPS55" i="7" s="1"/>
  <c r="FPU55" i="7" s="1"/>
  <c r="FPW55" i="7" s="1"/>
  <c r="FPY55" i="7" s="1"/>
  <c r="FQA55" i="7" s="1"/>
  <c r="FQC55" i="7" s="1"/>
  <c r="FQE55" i="7" s="1"/>
  <c r="FQG55" i="7" s="1"/>
  <c r="FQI55" i="7" s="1"/>
  <c r="FQK55" i="7" s="1"/>
  <c r="FQM55" i="7" s="1"/>
  <c r="FQO55" i="7" s="1"/>
  <c r="FQQ55" i="7" s="1"/>
  <c r="FQS55" i="7" s="1"/>
  <c r="FQU55" i="7" s="1"/>
  <c r="FQW55" i="7" s="1"/>
  <c r="FQY55" i="7" s="1"/>
  <c r="FRA55" i="7" s="1"/>
  <c r="FRC55" i="7" s="1"/>
  <c r="FRE55" i="7" s="1"/>
  <c r="FRG55" i="7" s="1"/>
  <c r="FRI55" i="7" s="1"/>
  <c r="FRK55" i="7" s="1"/>
  <c r="FRM55" i="7" s="1"/>
  <c r="FRO55" i="7" s="1"/>
  <c r="FRQ55" i="7" s="1"/>
  <c r="FRS55" i="7" s="1"/>
  <c r="FRU55" i="7" s="1"/>
  <c r="FRW55" i="7" s="1"/>
  <c r="FRY55" i="7" s="1"/>
  <c r="FSA55" i="7" s="1"/>
  <c r="FSC55" i="7" s="1"/>
  <c r="FSE55" i="7" s="1"/>
  <c r="FSG55" i="7" s="1"/>
  <c r="FSI55" i="7" s="1"/>
  <c r="FSK55" i="7" s="1"/>
  <c r="FSM55" i="7" s="1"/>
  <c r="FSO55" i="7" s="1"/>
  <c r="FSQ55" i="7" s="1"/>
  <c r="FSS55" i="7" s="1"/>
  <c r="FSU55" i="7" s="1"/>
  <c r="FSW55" i="7" s="1"/>
  <c r="FSY55" i="7" s="1"/>
  <c r="FTA55" i="7" s="1"/>
  <c r="FTC55" i="7" s="1"/>
  <c r="FTE55" i="7" s="1"/>
  <c r="FTG55" i="7" s="1"/>
  <c r="FTI55" i="7" s="1"/>
  <c r="FTK55" i="7" s="1"/>
  <c r="FTM55" i="7" s="1"/>
  <c r="FTO55" i="7" s="1"/>
  <c r="FTQ55" i="7" s="1"/>
  <c r="FTS55" i="7" s="1"/>
  <c r="FTU55" i="7" s="1"/>
  <c r="FTW55" i="7" s="1"/>
  <c r="FTY55" i="7" s="1"/>
  <c r="FUA55" i="7" s="1"/>
  <c r="FUC55" i="7" s="1"/>
  <c r="FUE55" i="7" s="1"/>
  <c r="FUG55" i="7" s="1"/>
  <c r="FUI55" i="7" s="1"/>
  <c r="FUK55" i="7" s="1"/>
  <c r="FUM55" i="7" s="1"/>
  <c r="FUO55" i="7" s="1"/>
  <c r="FUQ55" i="7" s="1"/>
  <c r="FUS55" i="7" s="1"/>
  <c r="FUU55" i="7" s="1"/>
  <c r="FUW55" i="7" s="1"/>
  <c r="FUY55" i="7" s="1"/>
  <c r="FVA55" i="7" s="1"/>
  <c r="FVC55" i="7" s="1"/>
  <c r="FVE55" i="7" s="1"/>
  <c r="FVG55" i="7" s="1"/>
  <c r="FVI55" i="7" s="1"/>
  <c r="FVK55" i="7" s="1"/>
  <c r="FVM55" i="7" s="1"/>
  <c r="FVO55" i="7" s="1"/>
  <c r="FVQ55" i="7" s="1"/>
  <c r="FVS55" i="7" s="1"/>
  <c r="FVU55" i="7" s="1"/>
  <c r="FVW55" i="7" s="1"/>
  <c r="FVY55" i="7" s="1"/>
  <c r="FWA55" i="7" s="1"/>
  <c r="FWC55" i="7" s="1"/>
  <c r="FWE55" i="7" s="1"/>
  <c r="FWG55" i="7" s="1"/>
  <c r="FWI55" i="7" s="1"/>
  <c r="FWK55" i="7" s="1"/>
  <c r="FWM55" i="7" s="1"/>
  <c r="FWO55" i="7" s="1"/>
  <c r="FWQ55" i="7" s="1"/>
  <c r="FWS55" i="7" s="1"/>
  <c r="FWU55" i="7" s="1"/>
  <c r="FWW55" i="7" s="1"/>
  <c r="FWY55" i="7" s="1"/>
  <c r="FXA55" i="7" s="1"/>
  <c r="FXC55" i="7" s="1"/>
  <c r="FXE55" i="7" s="1"/>
  <c r="FXG55" i="7" s="1"/>
  <c r="FXI55" i="7" s="1"/>
  <c r="FXK55" i="7" s="1"/>
  <c r="FXM55" i="7" s="1"/>
  <c r="FXO55" i="7" s="1"/>
  <c r="FXQ55" i="7" s="1"/>
  <c r="FXS55" i="7" s="1"/>
  <c r="FXU55" i="7" s="1"/>
  <c r="FXW55" i="7" s="1"/>
  <c r="FXY55" i="7" s="1"/>
  <c r="FYA55" i="7" s="1"/>
  <c r="FYC55" i="7" s="1"/>
  <c r="FYE55" i="7" s="1"/>
  <c r="FYG55" i="7" s="1"/>
  <c r="FYI55" i="7" s="1"/>
  <c r="FYK55" i="7" s="1"/>
  <c r="FYM55" i="7" s="1"/>
  <c r="FYO55" i="7" s="1"/>
  <c r="FYQ55" i="7" s="1"/>
  <c r="FYS55" i="7" s="1"/>
  <c r="FYU55" i="7" s="1"/>
  <c r="FYW55" i="7" s="1"/>
  <c r="FYY55" i="7" s="1"/>
  <c r="FZA55" i="7" s="1"/>
  <c r="FZC55" i="7" s="1"/>
  <c r="FZE55" i="7" s="1"/>
  <c r="FZG55" i="7" s="1"/>
  <c r="FZI55" i="7" s="1"/>
  <c r="FZK55" i="7" s="1"/>
  <c r="FZM55" i="7" s="1"/>
  <c r="FZO55" i="7" s="1"/>
  <c r="FZQ55" i="7" s="1"/>
  <c r="FZS55" i="7" s="1"/>
  <c r="FZU55" i="7" s="1"/>
  <c r="FZW55" i="7" s="1"/>
  <c r="FZY55" i="7" s="1"/>
  <c r="GAA55" i="7" s="1"/>
  <c r="GAC55" i="7" s="1"/>
  <c r="GAE55" i="7" s="1"/>
  <c r="GAG55" i="7" s="1"/>
  <c r="GAI55" i="7" s="1"/>
  <c r="GAK55" i="7" s="1"/>
  <c r="GAM55" i="7" s="1"/>
  <c r="GAO55" i="7" s="1"/>
  <c r="GAQ55" i="7" s="1"/>
  <c r="GAS55" i="7" s="1"/>
  <c r="GAU55" i="7" s="1"/>
  <c r="GAW55" i="7" s="1"/>
  <c r="GAY55" i="7" s="1"/>
  <c r="GBA55" i="7" s="1"/>
  <c r="GBC55" i="7" s="1"/>
  <c r="GBE55" i="7" s="1"/>
  <c r="GBG55" i="7" s="1"/>
  <c r="GBI55" i="7" s="1"/>
  <c r="GBK55" i="7" s="1"/>
  <c r="GBM55" i="7" s="1"/>
  <c r="GBO55" i="7" s="1"/>
  <c r="GBQ55" i="7" s="1"/>
  <c r="GBS55" i="7" s="1"/>
  <c r="GBU55" i="7" s="1"/>
  <c r="GBW55" i="7" s="1"/>
  <c r="GBY55" i="7" s="1"/>
  <c r="GCA55" i="7" s="1"/>
  <c r="GCC55" i="7" s="1"/>
  <c r="GCE55" i="7" s="1"/>
  <c r="GCG55" i="7" s="1"/>
  <c r="GCI55" i="7" s="1"/>
  <c r="GCK55" i="7" s="1"/>
  <c r="GCM55" i="7" s="1"/>
  <c r="GCO55" i="7" s="1"/>
  <c r="GCQ55" i="7" s="1"/>
  <c r="GCS55" i="7" s="1"/>
  <c r="GCU55" i="7" s="1"/>
  <c r="GCW55" i="7" s="1"/>
  <c r="GCY55" i="7" s="1"/>
  <c r="GDA55" i="7" s="1"/>
  <c r="GDC55" i="7" s="1"/>
  <c r="GDE55" i="7" s="1"/>
  <c r="GDG55" i="7" s="1"/>
  <c r="GDI55" i="7" s="1"/>
  <c r="GDK55" i="7" s="1"/>
  <c r="GDM55" i="7" s="1"/>
  <c r="GDO55" i="7" s="1"/>
  <c r="GDQ55" i="7" s="1"/>
  <c r="GDS55" i="7" s="1"/>
  <c r="GDU55" i="7" s="1"/>
  <c r="GDW55" i="7" s="1"/>
  <c r="GDY55" i="7" s="1"/>
  <c r="GEA55" i="7" s="1"/>
  <c r="GEC55" i="7" s="1"/>
  <c r="GEE55" i="7" s="1"/>
  <c r="GEG55" i="7" s="1"/>
  <c r="GEI55" i="7" s="1"/>
  <c r="GEK55" i="7" s="1"/>
  <c r="GEM55" i="7" s="1"/>
  <c r="GEO55" i="7" s="1"/>
  <c r="GEQ55" i="7" s="1"/>
  <c r="GES55" i="7" s="1"/>
  <c r="GEU55" i="7" s="1"/>
  <c r="GEW55" i="7" s="1"/>
  <c r="GEY55" i="7" s="1"/>
  <c r="GFA55" i="7" s="1"/>
  <c r="GFC55" i="7" s="1"/>
  <c r="GFE55" i="7" s="1"/>
  <c r="GFG55" i="7" s="1"/>
  <c r="GFI55" i="7" s="1"/>
  <c r="GFK55" i="7" s="1"/>
  <c r="GFM55" i="7" s="1"/>
  <c r="GFO55" i="7" s="1"/>
  <c r="GFQ55" i="7" s="1"/>
  <c r="GFS55" i="7" s="1"/>
  <c r="GFU55" i="7" s="1"/>
  <c r="GFW55" i="7" s="1"/>
  <c r="GFY55" i="7" s="1"/>
  <c r="GGA55" i="7" s="1"/>
  <c r="GGC55" i="7" s="1"/>
  <c r="GGE55" i="7" s="1"/>
  <c r="GGG55" i="7" s="1"/>
  <c r="GGI55" i="7" s="1"/>
  <c r="GGK55" i="7" s="1"/>
  <c r="GGM55" i="7" s="1"/>
  <c r="GGO55" i="7" s="1"/>
  <c r="GGQ55" i="7" s="1"/>
  <c r="GGS55" i="7" s="1"/>
  <c r="GGU55" i="7" s="1"/>
  <c r="GGW55" i="7" s="1"/>
  <c r="GGY55" i="7" s="1"/>
  <c r="GHA55" i="7" s="1"/>
  <c r="GHC55" i="7" s="1"/>
  <c r="GHE55" i="7" s="1"/>
  <c r="GHG55" i="7" s="1"/>
  <c r="GHI55" i="7" s="1"/>
  <c r="GHK55" i="7" s="1"/>
  <c r="GHM55" i="7" s="1"/>
  <c r="GHO55" i="7" s="1"/>
  <c r="GHQ55" i="7" s="1"/>
  <c r="GHS55" i="7" s="1"/>
  <c r="GHU55" i="7" s="1"/>
  <c r="GHW55" i="7" s="1"/>
  <c r="GHY55" i="7" s="1"/>
  <c r="GIA55" i="7" s="1"/>
  <c r="GIC55" i="7" s="1"/>
  <c r="GIE55" i="7" s="1"/>
  <c r="GIG55" i="7" s="1"/>
  <c r="GII55" i="7" s="1"/>
  <c r="GIK55" i="7" s="1"/>
  <c r="GIM55" i="7" s="1"/>
  <c r="GIO55" i="7" s="1"/>
  <c r="GIQ55" i="7" s="1"/>
  <c r="GIS55" i="7" s="1"/>
  <c r="GIU55" i="7" s="1"/>
  <c r="GIW55" i="7" s="1"/>
  <c r="GIY55" i="7" s="1"/>
  <c r="GJA55" i="7" s="1"/>
  <c r="GJC55" i="7" s="1"/>
  <c r="GJE55" i="7" s="1"/>
  <c r="GJG55" i="7" s="1"/>
  <c r="GJI55" i="7" s="1"/>
  <c r="GJK55" i="7" s="1"/>
  <c r="GJM55" i="7" s="1"/>
  <c r="GJO55" i="7" s="1"/>
  <c r="GJQ55" i="7" s="1"/>
  <c r="GJS55" i="7" s="1"/>
  <c r="GJU55" i="7" s="1"/>
  <c r="GJW55" i="7" s="1"/>
  <c r="GJY55" i="7" s="1"/>
  <c r="GKA55" i="7" s="1"/>
  <c r="GKC55" i="7" s="1"/>
  <c r="GKE55" i="7" s="1"/>
  <c r="GKG55" i="7" s="1"/>
  <c r="GKI55" i="7" s="1"/>
  <c r="GKK55" i="7" s="1"/>
  <c r="GKM55" i="7" s="1"/>
  <c r="GKO55" i="7" s="1"/>
  <c r="GKQ55" i="7" s="1"/>
  <c r="GKS55" i="7" s="1"/>
  <c r="GKU55" i="7" s="1"/>
  <c r="GKW55" i="7" s="1"/>
  <c r="GKY55" i="7" s="1"/>
  <c r="GLA55" i="7" s="1"/>
  <c r="GLC55" i="7" s="1"/>
  <c r="GLE55" i="7" s="1"/>
  <c r="GLG55" i="7" s="1"/>
  <c r="GLI55" i="7" s="1"/>
  <c r="GLK55" i="7" s="1"/>
  <c r="GLM55" i="7" s="1"/>
  <c r="GLO55" i="7" s="1"/>
  <c r="GLQ55" i="7" s="1"/>
  <c r="GLS55" i="7" s="1"/>
  <c r="GLU55" i="7" s="1"/>
  <c r="GLW55" i="7" s="1"/>
  <c r="GLY55" i="7" s="1"/>
  <c r="GMA55" i="7" s="1"/>
  <c r="GMC55" i="7" s="1"/>
  <c r="GME55" i="7" s="1"/>
  <c r="GMG55" i="7" s="1"/>
  <c r="GMI55" i="7" s="1"/>
  <c r="GMK55" i="7" s="1"/>
  <c r="GMM55" i="7" s="1"/>
  <c r="GMO55" i="7" s="1"/>
  <c r="GMQ55" i="7" s="1"/>
  <c r="GMS55" i="7" s="1"/>
  <c r="GMU55" i="7" s="1"/>
  <c r="GMW55" i="7" s="1"/>
  <c r="GMY55" i="7" s="1"/>
  <c r="GNA55" i="7" s="1"/>
  <c r="GNC55" i="7" s="1"/>
  <c r="GNE55" i="7" s="1"/>
  <c r="GNG55" i="7" s="1"/>
  <c r="GNI55" i="7" s="1"/>
  <c r="GNK55" i="7" s="1"/>
  <c r="GNM55" i="7" s="1"/>
  <c r="GNO55" i="7" s="1"/>
  <c r="GNQ55" i="7" s="1"/>
  <c r="GNS55" i="7" s="1"/>
  <c r="GNU55" i="7" s="1"/>
  <c r="GNW55" i="7" s="1"/>
  <c r="GNY55" i="7" s="1"/>
  <c r="GOA55" i="7" s="1"/>
  <c r="GOC55" i="7" s="1"/>
  <c r="GOE55" i="7" s="1"/>
  <c r="GOG55" i="7" s="1"/>
  <c r="GOI55" i="7" s="1"/>
  <c r="GOK55" i="7" s="1"/>
  <c r="GOM55" i="7" s="1"/>
  <c r="GOO55" i="7" s="1"/>
  <c r="GOQ55" i="7" s="1"/>
  <c r="GOS55" i="7" s="1"/>
  <c r="GOU55" i="7" s="1"/>
  <c r="GOW55" i="7" s="1"/>
  <c r="GOY55" i="7" s="1"/>
  <c r="GPA55" i="7" s="1"/>
  <c r="GPC55" i="7" s="1"/>
  <c r="GPE55" i="7" s="1"/>
  <c r="GPG55" i="7" s="1"/>
  <c r="GPI55" i="7" s="1"/>
  <c r="GPK55" i="7" s="1"/>
  <c r="GPM55" i="7" s="1"/>
  <c r="GPO55" i="7" s="1"/>
  <c r="GPQ55" i="7" s="1"/>
  <c r="GPS55" i="7" s="1"/>
  <c r="GPU55" i="7" s="1"/>
  <c r="GPW55" i="7" s="1"/>
  <c r="GPY55" i="7" s="1"/>
  <c r="GQA55" i="7" s="1"/>
  <c r="GQC55" i="7" s="1"/>
  <c r="GQE55" i="7" s="1"/>
  <c r="GQG55" i="7" s="1"/>
  <c r="GQI55" i="7" s="1"/>
  <c r="GQK55" i="7" s="1"/>
  <c r="GQM55" i="7" s="1"/>
  <c r="GQO55" i="7" s="1"/>
  <c r="GQQ55" i="7" s="1"/>
  <c r="GQS55" i="7" s="1"/>
  <c r="GQU55" i="7" s="1"/>
  <c r="GQW55" i="7" s="1"/>
  <c r="GQY55" i="7" s="1"/>
  <c r="GRA55" i="7" s="1"/>
  <c r="GRC55" i="7" s="1"/>
  <c r="GRE55" i="7" s="1"/>
  <c r="GRG55" i="7" s="1"/>
  <c r="GRI55" i="7" s="1"/>
  <c r="GRK55" i="7" s="1"/>
  <c r="GRM55" i="7" s="1"/>
  <c r="GRO55" i="7" s="1"/>
  <c r="GRQ55" i="7" s="1"/>
  <c r="GRS55" i="7" s="1"/>
  <c r="GRU55" i="7" s="1"/>
  <c r="GRW55" i="7" s="1"/>
  <c r="GRY55" i="7" s="1"/>
  <c r="GSA55" i="7" s="1"/>
  <c r="GSC55" i="7" s="1"/>
  <c r="GSE55" i="7" s="1"/>
  <c r="GSG55" i="7" s="1"/>
  <c r="GSI55" i="7" s="1"/>
  <c r="GSK55" i="7" s="1"/>
  <c r="GSM55" i="7" s="1"/>
  <c r="GSO55" i="7" s="1"/>
  <c r="GSQ55" i="7" s="1"/>
  <c r="GSS55" i="7" s="1"/>
  <c r="GSU55" i="7" s="1"/>
  <c r="GSW55" i="7" s="1"/>
  <c r="GSY55" i="7" s="1"/>
  <c r="GTA55" i="7" s="1"/>
  <c r="GTC55" i="7" s="1"/>
  <c r="GTE55" i="7" s="1"/>
  <c r="GTG55" i="7" s="1"/>
  <c r="GTI55" i="7" s="1"/>
  <c r="GTK55" i="7" s="1"/>
  <c r="GTM55" i="7" s="1"/>
  <c r="GTO55" i="7" s="1"/>
  <c r="GTQ55" i="7" s="1"/>
  <c r="GTS55" i="7" s="1"/>
  <c r="GTU55" i="7" s="1"/>
  <c r="GTW55" i="7" s="1"/>
  <c r="GTY55" i="7" s="1"/>
  <c r="GUA55" i="7" s="1"/>
  <c r="GUC55" i="7" s="1"/>
  <c r="GUE55" i="7" s="1"/>
  <c r="GUG55" i="7" s="1"/>
  <c r="GUI55" i="7" s="1"/>
  <c r="GUK55" i="7" s="1"/>
  <c r="GUM55" i="7" s="1"/>
  <c r="GUO55" i="7" s="1"/>
  <c r="GUQ55" i="7" s="1"/>
  <c r="GUS55" i="7" s="1"/>
  <c r="GUU55" i="7" s="1"/>
  <c r="GUW55" i="7" s="1"/>
  <c r="GUY55" i="7" s="1"/>
  <c r="GVA55" i="7" s="1"/>
  <c r="GVC55" i="7" s="1"/>
  <c r="GVE55" i="7" s="1"/>
  <c r="GVG55" i="7" s="1"/>
  <c r="GVI55" i="7" s="1"/>
  <c r="GVK55" i="7" s="1"/>
  <c r="GVM55" i="7" s="1"/>
  <c r="GVO55" i="7" s="1"/>
  <c r="GVQ55" i="7" s="1"/>
  <c r="GVS55" i="7" s="1"/>
  <c r="GVU55" i="7" s="1"/>
  <c r="GVW55" i="7" s="1"/>
  <c r="GVY55" i="7" s="1"/>
  <c r="GWA55" i="7" s="1"/>
  <c r="GWC55" i="7" s="1"/>
  <c r="GWE55" i="7" s="1"/>
  <c r="GWG55" i="7" s="1"/>
  <c r="GWI55" i="7" s="1"/>
  <c r="GWK55" i="7" s="1"/>
  <c r="GWM55" i="7" s="1"/>
  <c r="GWO55" i="7" s="1"/>
  <c r="GWQ55" i="7" s="1"/>
  <c r="GWS55" i="7" s="1"/>
  <c r="GWU55" i="7" s="1"/>
  <c r="GWW55" i="7" s="1"/>
  <c r="GWY55" i="7" s="1"/>
  <c r="GXA55" i="7" s="1"/>
  <c r="GXC55" i="7" s="1"/>
  <c r="GXE55" i="7" s="1"/>
  <c r="GXG55" i="7" s="1"/>
  <c r="GXI55" i="7" s="1"/>
  <c r="GXK55" i="7" s="1"/>
  <c r="GXM55" i="7" s="1"/>
  <c r="GXO55" i="7" s="1"/>
  <c r="GXQ55" i="7" s="1"/>
  <c r="GXS55" i="7" s="1"/>
  <c r="GXU55" i="7" s="1"/>
  <c r="GXW55" i="7" s="1"/>
  <c r="GXY55" i="7" s="1"/>
  <c r="GYA55" i="7" s="1"/>
  <c r="GYC55" i="7" s="1"/>
  <c r="GYE55" i="7" s="1"/>
  <c r="GYG55" i="7" s="1"/>
  <c r="GYI55" i="7" s="1"/>
  <c r="GYK55" i="7" s="1"/>
  <c r="GYM55" i="7" s="1"/>
  <c r="GYO55" i="7" s="1"/>
  <c r="GYQ55" i="7" s="1"/>
  <c r="GYS55" i="7" s="1"/>
  <c r="GYU55" i="7" s="1"/>
  <c r="GYW55" i="7" s="1"/>
  <c r="GYY55" i="7" s="1"/>
  <c r="GZA55" i="7" s="1"/>
  <c r="GZC55" i="7" s="1"/>
  <c r="GZE55" i="7" s="1"/>
  <c r="GZG55" i="7" s="1"/>
  <c r="GZI55" i="7" s="1"/>
  <c r="GZK55" i="7" s="1"/>
  <c r="GZM55" i="7" s="1"/>
  <c r="GZO55" i="7" s="1"/>
  <c r="GZQ55" i="7" s="1"/>
  <c r="GZS55" i="7" s="1"/>
  <c r="GZU55" i="7" s="1"/>
  <c r="GZW55" i="7" s="1"/>
  <c r="GZY55" i="7" s="1"/>
  <c r="HAA55" i="7" s="1"/>
  <c r="HAC55" i="7" s="1"/>
  <c r="HAE55" i="7" s="1"/>
  <c r="HAG55" i="7" s="1"/>
  <c r="HAI55" i="7" s="1"/>
  <c r="HAK55" i="7" s="1"/>
  <c r="HAM55" i="7" s="1"/>
  <c r="HAO55" i="7" s="1"/>
  <c r="HAQ55" i="7" s="1"/>
  <c r="HAS55" i="7" s="1"/>
  <c r="HAU55" i="7" s="1"/>
  <c r="HAW55" i="7" s="1"/>
  <c r="HAY55" i="7" s="1"/>
  <c r="HBA55" i="7" s="1"/>
  <c r="HBC55" i="7" s="1"/>
  <c r="HBE55" i="7" s="1"/>
  <c r="HBG55" i="7" s="1"/>
  <c r="HBI55" i="7" s="1"/>
  <c r="HBK55" i="7" s="1"/>
  <c r="HBM55" i="7" s="1"/>
  <c r="HBO55" i="7" s="1"/>
  <c r="HBQ55" i="7" s="1"/>
  <c r="HBS55" i="7" s="1"/>
  <c r="HBU55" i="7" s="1"/>
  <c r="HBW55" i="7" s="1"/>
  <c r="HBY55" i="7" s="1"/>
  <c r="HCA55" i="7" s="1"/>
  <c r="HCC55" i="7" s="1"/>
  <c r="HCE55" i="7" s="1"/>
  <c r="HCG55" i="7" s="1"/>
  <c r="HCI55" i="7" s="1"/>
  <c r="HCK55" i="7" s="1"/>
  <c r="HCM55" i="7" s="1"/>
  <c r="HCO55" i="7" s="1"/>
  <c r="HCQ55" i="7" s="1"/>
  <c r="HCS55" i="7" s="1"/>
  <c r="HCU55" i="7" s="1"/>
  <c r="HCW55" i="7" s="1"/>
  <c r="HCY55" i="7" s="1"/>
  <c r="HDA55" i="7" s="1"/>
  <c r="HDC55" i="7" s="1"/>
  <c r="HDE55" i="7" s="1"/>
  <c r="HDG55" i="7" s="1"/>
  <c r="HDI55" i="7" s="1"/>
  <c r="HDK55" i="7" s="1"/>
  <c r="HDM55" i="7" s="1"/>
  <c r="HDO55" i="7" s="1"/>
  <c r="HDQ55" i="7" s="1"/>
  <c r="HDS55" i="7" s="1"/>
  <c r="HDU55" i="7" s="1"/>
  <c r="HDW55" i="7" s="1"/>
  <c r="HDY55" i="7" s="1"/>
  <c r="HEA55" i="7" s="1"/>
  <c r="HEC55" i="7" s="1"/>
  <c r="HEE55" i="7" s="1"/>
  <c r="HEG55" i="7" s="1"/>
  <c r="HEI55" i="7" s="1"/>
  <c r="HEK55" i="7" s="1"/>
  <c r="HEM55" i="7" s="1"/>
  <c r="HEO55" i="7" s="1"/>
  <c r="HEQ55" i="7" s="1"/>
  <c r="HES55" i="7" s="1"/>
  <c r="HEU55" i="7" s="1"/>
  <c r="HEW55" i="7" s="1"/>
  <c r="HEY55" i="7" s="1"/>
  <c r="HFA55" i="7" s="1"/>
  <c r="HFC55" i="7" s="1"/>
  <c r="HFE55" i="7" s="1"/>
  <c r="HFG55" i="7" s="1"/>
  <c r="HFI55" i="7" s="1"/>
  <c r="HFK55" i="7" s="1"/>
  <c r="HFM55" i="7" s="1"/>
  <c r="HFO55" i="7" s="1"/>
  <c r="HFQ55" i="7" s="1"/>
  <c r="HFS55" i="7" s="1"/>
  <c r="HFU55" i="7" s="1"/>
  <c r="HFW55" i="7" s="1"/>
  <c r="HFY55" i="7" s="1"/>
  <c r="HGA55" i="7" s="1"/>
  <c r="HGC55" i="7" s="1"/>
  <c r="HGE55" i="7" s="1"/>
  <c r="HGG55" i="7" s="1"/>
  <c r="HGI55" i="7" s="1"/>
  <c r="HGK55" i="7" s="1"/>
  <c r="HGM55" i="7" s="1"/>
  <c r="HGO55" i="7" s="1"/>
  <c r="HGQ55" i="7" s="1"/>
  <c r="HGS55" i="7" s="1"/>
  <c r="HGU55" i="7" s="1"/>
  <c r="HGW55" i="7" s="1"/>
  <c r="HGY55" i="7" s="1"/>
  <c r="HHA55" i="7" s="1"/>
  <c r="HHC55" i="7" s="1"/>
  <c r="HHE55" i="7" s="1"/>
  <c r="HHG55" i="7" s="1"/>
  <c r="HHI55" i="7" s="1"/>
  <c r="HHK55" i="7" s="1"/>
  <c r="HHM55" i="7" s="1"/>
  <c r="HHO55" i="7" s="1"/>
  <c r="HHQ55" i="7" s="1"/>
  <c r="HHS55" i="7" s="1"/>
  <c r="HHU55" i="7" s="1"/>
  <c r="HHW55" i="7" s="1"/>
  <c r="HHY55" i="7" s="1"/>
  <c r="HIA55" i="7" s="1"/>
  <c r="HIC55" i="7" s="1"/>
  <c r="HIE55" i="7" s="1"/>
  <c r="HIG55" i="7" s="1"/>
  <c r="HII55" i="7" s="1"/>
  <c r="HIK55" i="7" s="1"/>
  <c r="HIM55" i="7" s="1"/>
  <c r="HIO55" i="7" s="1"/>
  <c r="HIQ55" i="7" s="1"/>
  <c r="HIS55" i="7" s="1"/>
  <c r="HIU55" i="7" s="1"/>
  <c r="HIW55" i="7" s="1"/>
  <c r="HIY55" i="7" s="1"/>
  <c r="HJA55" i="7" s="1"/>
  <c r="HJC55" i="7" s="1"/>
  <c r="HJE55" i="7" s="1"/>
  <c r="HJG55" i="7" s="1"/>
  <c r="HJI55" i="7" s="1"/>
  <c r="HJK55" i="7" s="1"/>
  <c r="HJM55" i="7" s="1"/>
  <c r="HJO55" i="7" s="1"/>
  <c r="HJQ55" i="7" s="1"/>
  <c r="HJS55" i="7" s="1"/>
  <c r="HJU55" i="7" s="1"/>
  <c r="HJW55" i="7" s="1"/>
  <c r="HJY55" i="7" s="1"/>
  <c r="HKA55" i="7" s="1"/>
  <c r="HKC55" i="7" s="1"/>
  <c r="HKE55" i="7" s="1"/>
  <c r="HKG55" i="7" s="1"/>
  <c r="HKI55" i="7" s="1"/>
  <c r="HKK55" i="7" s="1"/>
  <c r="HKM55" i="7" s="1"/>
  <c r="HKO55" i="7" s="1"/>
  <c r="HKQ55" i="7" s="1"/>
  <c r="HKS55" i="7" s="1"/>
  <c r="HKU55" i="7" s="1"/>
  <c r="HKW55" i="7" s="1"/>
  <c r="HKY55" i="7" s="1"/>
  <c r="HLA55" i="7" s="1"/>
  <c r="HLC55" i="7" s="1"/>
  <c r="HLE55" i="7" s="1"/>
  <c r="HLG55" i="7" s="1"/>
  <c r="HLI55" i="7" s="1"/>
  <c r="HLK55" i="7" s="1"/>
  <c r="HLM55" i="7" s="1"/>
  <c r="HLO55" i="7" s="1"/>
  <c r="HLQ55" i="7" s="1"/>
  <c r="HLS55" i="7" s="1"/>
  <c r="HLU55" i="7" s="1"/>
  <c r="HLW55" i="7" s="1"/>
  <c r="HLY55" i="7" s="1"/>
  <c r="HMA55" i="7" s="1"/>
  <c r="HMC55" i="7" s="1"/>
  <c r="HME55" i="7" s="1"/>
  <c r="HMG55" i="7" s="1"/>
  <c r="HMI55" i="7" s="1"/>
  <c r="HMK55" i="7" s="1"/>
  <c r="HMM55" i="7" s="1"/>
  <c r="HMO55" i="7" s="1"/>
  <c r="HMQ55" i="7" s="1"/>
  <c r="HMS55" i="7" s="1"/>
  <c r="HMU55" i="7" s="1"/>
  <c r="HMW55" i="7" s="1"/>
  <c r="HMY55" i="7" s="1"/>
  <c r="HNA55" i="7" s="1"/>
  <c r="HNC55" i="7" s="1"/>
  <c r="HNE55" i="7" s="1"/>
  <c r="HNG55" i="7" s="1"/>
  <c r="HNI55" i="7" s="1"/>
  <c r="HNK55" i="7" s="1"/>
  <c r="HNM55" i="7" s="1"/>
  <c r="HNO55" i="7" s="1"/>
  <c r="HNQ55" i="7" s="1"/>
  <c r="HNS55" i="7" s="1"/>
  <c r="HNU55" i="7" s="1"/>
  <c r="HNW55" i="7" s="1"/>
  <c r="HNY55" i="7" s="1"/>
  <c r="HOA55" i="7" s="1"/>
  <c r="HOC55" i="7" s="1"/>
  <c r="HOE55" i="7" s="1"/>
  <c r="HOG55" i="7" s="1"/>
  <c r="HOI55" i="7" s="1"/>
  <c r="HOK55" i="7" s="1"/>
  <c r="HOM55" i="7" s="1"/>
  <c r="HOO55" i="7" s="1"/>
  <c r="HOQ55" i="7" s="1"/>
  <c r="HOS55" i="7" s="1"/>
  <c r="HOU55" i="7" s="1"/>
  <c r="HOW55" i="7" s="1"/>
  <c r="HOY55" i="7" s="1"/>
  <c r="HPA55" i="7" s="1"/>
  <c r="HPC55" i="7" s="1"/>
  <c r="HPE55" i="7" s="1"/>
  <c r="HPG55" i="7" s="1"/>
  <c r="HPI55" i="7" s="1"/>
  <c r="HPK55" i="7" s="1"/>
  <c r="HPM55" i="7" s="1"/>
  <c r="HPO55" i="7" s="1"/>
  <c r="HPQ55" i="7" s="1"/>
  <c r="HPS55" i="7" s="1"/>
  <c r="HPU55" i="7" s="1"/>
  <c r="HPW55" i="7" s="1"/>
  <c r="HPY55" i="7" s="1"/>
  <c r="HQA55" i="7" s="1"/>
  <c r="HQC55" i="7" s="1"/>
  <c r="HQE55" i="7" s="1"/>
  <c r="HQG55" i="7" s="1"/>
  <c r="HQI55" i="7" s="1"/>
  <c r="HQK55" i="7" s="1"/>
  <c r="HQM55" i="7" s="1"/>
  <c r="HQO55" i="7" s="1"/>
  <c r="HQQ55" i="7" s="1"/>
  <c r="HQS55" i="7" s="1"/>
  <c r="HQU55" i="7" s="1"/>
  <c r="HQW55" i="7" s="1"/>
  <c r="HQY55" i="7" s="1"/>
  <c r="HRA55" i="7" s="1"/>
  <c r="HRC55" i="7" s="1"/>
  <c r="HRE55" i="7" s="1"/>
  <c r="HRG55" i="7" s="1"/>
  <c r="HRI55" i="7" s="1"/>
  <c r="HRK55" i="7" s="1"/>
  <c r="HRM55" i="7" s="1"/>
  <c r="HRO55" i="7" s="1"/>
  <c r="HRQ55" i="7" s="1"/>
  <c r="HRS55" i="7" s="1"/>
  <c r="HRU55" i="7" s="1"/>
  <c r="HRW55" i="7" s="1"/>
  <c r="HRY55" i="7" s="1"/>
  <c r="HSA55" i="7" s="1"/>
  <c r="HSC55" i="7" s="1"/>
  <c r="HSE55" i="7" s="1"/>
  <c r="HSG55" i="7" s="1"/>
  <c r="HSI55" i="7" s="1"/>
  <c r="HSK55" i="7" s="1"/>
  <c r="HSM55" i="7" s="1"/>
  <c r="HSO55" i="7" s="1"/>
  <c r="HSQ55" i="7" s="1"/>
  <c r="HSS55" i="7" s="1"/>
  <c r="HSU55" i="7" s="1"/>
  <c r="HSW55" i="7" s="1"/>
  <c r="HSY55" i="7" s="1"/>
  <c r="HTA55" i="7" s="1"/>
  <c r="HTC55" i="7" s="1"/>
  <c r="HTE55" i="7" s="1"/>
  <c r="HTG55" i="7" s="1"/>
  <c r="HTI55" i="7" s="1"/>
  <c r="HTK55" i="7" s="1"/>
  <c r="HTM55" i="7" s="1"/>
  <c r="HTO55" i="7" s="1"/>
  <c r="HTQ55" i="7" s="1"/>
  <c r="HTS55" i="7" s="1"/>
  <c r="HTU55" i="7" s="1"/>
  <c r="HTW55" i="7" s="1"/>
  <c r="HTY55" i="7" s="1"/>
  <c r="HUA55" i="7" s="1"/>
  <c r="HUC55" i="7" s="1"/>
  <c r="HUE55" i="7" s="1"/>
  <c r="HUG55" i="7" s="1"/>
  <c r="HUI55" i="7" s="1"/>
  <c r="HUK55" i="7" s="1"/>
  <c r="HUM55" i="7" s="1"/>
  <c r="HUO55" i="7" s="1"/>
  <c r="HUQ55" i="7" s="1"/>
  <c r="HUS55" i="7" s="1"/>
  <c r="HUU55" i="7" s="1"/>
  <c r="HUW55" i="7" s="1"/>
  <c r="HUY55" i="7" s="1"/>
  <c r="HVA55" i="7" s="1"/>
  <c r="HVC55" i="7" s="1"/>
  <c r="HVE55" i="7" s="1"/>
  <c r="HVG55" i="7" s="1"/>
  <c r="HVI55" i="7" s="1"/>
  <c r="HVK55" i="7" s="1"/>
  <c r="HVM55" i="7" s="1"/>
  <c r="HVO55" i="7" s="1"/>
  <c r="HVQ55" i="7" s="1"/>
  <c r="HVS55" i="7" s="1"/>
  <c r="HVU55" i="7" s="1"/>
  <c r="HVW55" i="7" s="1"/>
  <c r="HVY55" i="7" s="1"/>
  <c r="HWA55" i="7" s="1"/>
  <c r="HWC55" i="7" s="1"/>
  <c r="HWE55" i="7" s="1"/>
  <c r="HWG55" i="7" s="1"/>
  <c r="HWI55" i="7" s="1"/>
  <c r="HWK55" i="7" s="1"/>
  <c r="HWM55" i="7" s="1"/>
  <c r="HWO55" i="7" s="1"/>
  <c r="HWQ55" i="7" s="1"/>
  <c r="HWS55" i="7" s="1"/>
  <c r="HWU55" i="7" s="1"/>
  <c r="HWW55" i="7" s="1"/>
  <c r="HWY55" i="7" s="1"/>
  <c r="HXA55" i="7" s="1"/>
  <c r="HXC55" i="7" s="1"/>
  <c r="HXE55" i="7" s="1"/>
  <c r="HXG55" i="7" s="1"/>
  <c r="HXI55" i="7" s="1"/>
  <c r="HXK55" i="7" s="1"/>
  <c r="HXM55" i="7" s="1"/>
  <c r="HXO55" i="7" s="1"/>
  <c r="HXQ55" i="7" s="1"/>
  <c r="HXS55" i="7" s="1"/>
  <c r="HXU55" i="7" s="1"/>
  <c r="HXW55" i="7" s="1"/>
  <c r="HXY55" i="7" s="1"/>
  <c r="HYA55" i="7" s="1"/>
  <c r="HYC55" i="7" s="1"/>
  <c r="HYE55" i="7" s="1"/>
  <c r="HYG55" i="7" s="1"/>
  <c r="HYI55" i="7" s="1"/>
  <c r="HYK55" i="7" s="1"/>
  <c r="HYM55" i="7" s="1"/>
  <c r="HYO55" i="7" s="1"/>
  <c r="HYQ55" i="7" s="1"/>
  <c r="HYS55" i="7" s="1"/>
  <c r="HYU55" i="7" s="1"/>
  <c r="HYW55" i="7" s="1"/>
  <c r="HYY55" i="7" s="1"/>
  <c r="HZA55" i="7" s="1"/>
  <c r="HZC55" i="7" s="1"/>
  <c r="HZE55" i="7" s="1"/>
  <c r="HZG55" i="7" s="1"/>
  <c r="HZI55" i="7" s="1"/>
  <c r="HZK55" i="7" s="1"/>
  <c r="HZM55" i="7" s="1"/>
  <c r="HZO55" i="7" s="1"/>
  <c r="HZQ55" i="7" s="1"/>
  <c r="HZS55" i="7" s="1"/>
  <c r="HZU55" i="7" s="1"/>
  <c r="HZW55" i="7" s="1"/>
  <c r="HZY55" i="7" s="1"/>
  <c r="IAA55" i="7" s="1"/>
  <c r="IAC55" i="7" s="1"/>
  <c r="IAE55" i="7" s="1"/>
  <c r="IAG55" i="7" s="1"/>
  <c r="IAI55" i="7" s="1"/>
  <c r="IAK55" i="7" s="1"/>
  <c r="IAM55" i="7" s="1"/>
  <c r="IAO55" i="7" s="1"/>
  <c r="IAQ55" i="7" s="1"/>
  <c r="IAS55" i="7" s="1"/>
  <c r="IAU55" i="7" s="1"/>
  <c r="IAW55" i="7" s="1"/>
  <c r="IAY55" i="7" s="1"/>
  <c r="IBA55" i="7" s="1"/>
  <c r="IBC55" i="7" s="1"/>
  <c r="IBE55" i="7" s="1"/>
  <c r="IBG55" i="7" s="1"/>
  <c r="IBI55" i="7" s="1"/>
  <c r="IBK55" i="7" s="1"/>
  <c r="IBM55" i="7" s="1"/>
  <c r="IBO55" i="7" s="1"/>
  <c r="IBQ55" i="7" s="1"/>
  <c r="IBS55" i="7" s="1"/>
  <c r="IBU55" i="7" s="1"/>
  <c r="IBW55" i="7" s="1"/>
  <c r="IBY55" i="7" s="1"/>
  <c r="ICA55" i="7" s="1"/>
  <c r="ICC55" i="7" s="1"/>
  <c r="ICE55" i="7" s="1"/>
  <c r="ICG55" i="7" s="1"/>
  <c r="ICI55" i="7" s="1"/>
  <c r="ICK55" i="7" s="1"/>
  <c r="ICM55" i="7" s="1"/>
  <c r="ICO55" i="7" s="1"/>
  <c r="ICQ55" i="7" s="1"/>
  <c r="ICS55" i="7" s="1"/>
  <c r="ICU55" i="7" s="1"/>
  <c r="ICW55" i="7" s="1"/>
  <c r="ICY55" i="7" s="1"/>
  <c r="IDA55" i="7" s="1"/>
  <c r="IDC55" i="7" s="1"/>
  <c r="IDE55" i="7" s="1"/>
  <c r="IDG55" i="7" s="1"/>
  <c r="IDI55" i="7" s="1"/>
  <c r="IDK55" i="7" s="1"/>
  <c r="IDM55" i="7" s="1"/>
  <c r="IDO55" i="7" s="1"/>
  <c r="IDQ55" i="7" s="1"/>
  <c r="IDS55" i="7" s="1"/>
  <c r="IDU55" i="7" s="1"/>
  <c r="IDW55" i="7" s="1"/>
  <c r="IDY55" i="7" s="1"/>
  <c r="IEA55" i="7" s="1"/>
  <c r="IEC55" i="7" s="1"/>
  <c r="IEE55" i="7" s="1"/>
  <c r="IEG55" i="7" s="1"/>
  <c r="IEI55" i="7" s="1"/>
  <c r="IEK55" i="7" s="1"/>
  <c r="IEM55" i="7" s="1"/>
  <c r="IEO55" i="7" s="1"/>
  <c r="IEQ55" i="7" s="1"/>
  <c r="IES55" i="7" s="1"/>
  <c r="IEU55" i="7" s="1"/>
  <c r="IEW55" i="7" s="1"/>
  <c r="IEY55" i="7" s="1"/>
  <c r="IFA55" i="7" s="1"/>
  <c r="IFC55" i="7" s="1"/>
  <c r="IFE55" i="7" s="1"/>
  <c r="IFG55" i="7" s="1"/>
  <c r="IFI55" i="7" s="1"/>
  <c r="IFK55" i="7" s="1"/>
  <c r="IFM55" i="7" s="1"/>
  <c r="IFO55" i="7" s="1"/>
  <c r="IFQ55" i="7" s="1"/>
  <c r="IFS55" i="7" s="1"/>
  <c r="IFU55" i="7" s="1"/>
  <c r="IFW55" i="7" s="1"/>
  <c r="IFY55" i="7" s="1"/>
  <c r="IGA55" i="7" s="1"/>
  <c r="IGC55" i="7" s="1"/>
  <c r="IGE55" i="7" s="1"/>
  <c r="IGG55" i="7" s="1"/>
  <c r="IGI55" i="7" s="1"/>
  <c r="IGK55" i="7" s="1"/>
  <c r="IGM55" i="7" s="1"/>
  <c r="IGO55" i="7" s="1"/>
  <c r="IGQ55" i="7" s="1"/>
  <c r="IGS55" i="7" s="1"/>
  <c r="IGU55" i="7" s="1"/>
  <c r="IGW55" i="7" s="1"/>
  <c r="IGY55" i="7" s="1"/>
  <c r="IHA55" i="7" s="1"/>
  <c r="IHC55" i="7" s="1"/>
  <c r="IHE55" i="7" s="1"/>
  <c r="IHG55" i="7" s="1"/>
  <c r="IHI55" i="7" s="1"/>
  <c r="IHK55" i="7" s="1"/>
  <c r="IHM55" i="7" s="1"/>
  <c r="IHO55" i="7" s="1"/>
  <c r="IHQ55" i="7" s="1"/>
  <c r="IHS55" i="7" s="1"/>
  <c r="IHU55" i="7" s="1"/>
  <c r="IHW55" i="7" s="1"/>
  <c r="IHY55" i="7" s="1"/>
  <c r="IIA55" i="7" s="1"/>
  <c r="IIC55" i="7" s="1"/>
  <c r="IIE55" i="7" s="1"/>
  <c r="IIG55" i="7" s="1"/>
  <c r="III55" i="7" s="1"/>
  <c r="IIK55" i="7" s="1"/>
  <c r="IIM55" i="7" s="1"/>
  <c r="IIO55" i="7" s="1"/>
  <c r="IIQ55" i="7" s="1"/>
  <c r="IIS55" i="7" s="1"/>
  <c r="IIU55" i="7" s="1"/>
  <c r="IIW55" i="7" s="1"/>
  <c r="IIY55" i="7" s="1"/>
  <c r="IJA55" i="7" s="1"/>
  <c r="IJC55" i="7" s="1"/>
  <c r="IJE55" i="7" s="1"/>
  <c r="IJG55" i="7" s="1"/>
  <c r="IJI55" i="7" s="1"/>
  <c r="IJK55" i="7" s="1"/>
  <c r="IJM55" i="7" s="1"/>
  <c r="IJO55" i="7" s="1"/>
  <c r="IJQ55" i="7" s="1"/>
  <c r="IJS55" i="7" s="1"/>
  <c r="IJU55" i="7" s="1"/>
  <c r="IJW55" i="7" s="1"/>
  <c r="IJY55" i="7" s="1"/>
  <c r="IKA55" i="7" s="1"/>
  <c r="IKC55" i="7" s="1"/>
  <c r="IKE55" i="7" s="1"/>
  <c r="IKG55" i="7" s="1"/>
  <c r="IKI55" i="7" s="1"/>
  <c r="IKK55" i="7" s="1"/>
  <c r="IKM55" i="7" s="1"/>
  <c r="IKO55" i="7" s="1"/>
  <c r="IKQ55" i="7" s="1"/>
  <c r="IKS55" i="7" s="1"/>
  <c r="IKU55" i="7" s="1"/>
  <c r="IKW55" i="7" s="1"/>
  <c r="IKY55" i="7" s="1"/>
  <c r="ILA55" i="7" s="1"/>
  <c r="ILC55" i="7" s="1"/>
  <c r="ILE55" i="7" s="1"/>
  <c r="ILG55" i="7" s="1"/>
  <c r="ILI55" i="7" s="1"/>
  <c r="ILK55" i="7" s="1"/>
  <c r="ILM55" i="7" s="1"/>
  <c r="ILO55" i="7" s="1"/>
  <c r="ILQ55" i="7" s="1"/>
  <c r="ILS55" i="7" s="1"/>
  <c r="ILU55" i="7" s="1"/>
  <c r="ILW55" i="7" s="1"/>
  <c r="ILY55" i="7" s="1"/>
  <c r="IMA55" i="7" s="1"/>
  <c r="IMC55" i="7" s="1"/>
  <c r="IME55" i="7" s="1"/>
  <c r="IMG55" i="7" s="1"/>
  <c r="IMI55" i="7" s="1"/>
  <c r="IMK55" i="7" s="1"/>
  <c r="IMM55" i="7" s="1"/>
  <c r="IMO55" i="7" s="1"/>
  <c r="IMQ55" i="7" s="1"/>
  <c r="IMS55" i="7" s="1"/>
  <c r="IMU55" i="7" s="1"/>
  <c r="IMW55" i="7" s="1"/>
  <c r="IMY55" i="7" s="1"/>
  <c r="INA55" i="7" s="1"/>
  <c r="INC55" i="7" s="1"/>
  <c r="INE55" i="7" s="1"/>
  <c r="ING55" i="7" s="1"/>
  <c r="INI55" i="7" s="1"/>
  <c r="INK55" i="7" s="1"/>
  <c r="INM55" i="7" s="1"/>
  <c r="INO55" i="7" s="1"/>
  <c r="INQ55" i="7" s="1"/>
  <c r="INS55" i="7" s="1"/>
  <c r="INU55" i="7" s="1"/>
  <c r="INW55" i="7" s="1"/>
  <c r="INY55" i="7" s="1"/>
  <c r="IOA55" i="7" s="1"/>
  <c r="IOC55" i="7" s="1"/>
  <c r="IOE55" i="7" s="1"/>
  <c r="IOG55" i="7" s="1"/>
  <c r="IOI55" i="7" s="1"/>
  <c r="IOK55" i="7" s="1"/>
  <c r="IOM55" i="7" s="1"/>
  <c r="IOO55" i="7" s="1"/>
  <c r="IOQ55" i="7" s="1"/>
  <c r="IOS55" i="7" s="1"/>
  <c r="IOU55" i="7" s="1"/>
  <c r="IOW55" i="7" s="1"/>
  <c r="IOY55" i="7" s="1"/>
  <c r="IPA55" i="7" s="1"/>
  <c r="IPC55" i="7" s="1"/>
  <c r="IPE55" i="7" s="1"/>
  <c r="IPG55" i="7" s="1"/>
  <c r="IPI55" i="7" s="1"/>
  <c r="IPK55" i="7" s="1"/>
  <c r="IPM55" i="7" s="1"/>
  <c r="IPO55" i="7" s="1"/>
  <c r="IPQ55" i="7" s="1"/>
  <c r="IPS55" i="7" s="1"/>
  <c r="IPU55" i="7" s="1"/>
  <c r="IPW55" i="7" s="1"/>
  <c r="IPY55" i="7" s="1"/>
  <c r="IQA55" i="7" s="1"/>
  <c r="IQC55" i="7" s="1"/>
  <c r="IQE55" i="7" s="1"/>
  <c r="IQG55" i="7" s="1"/>
  <c r="IQI55" i="7" s="1"/>
  <c r="IQK55" i="7" s="1"/>
  <c r="IQM55" i="7" s="1"/>
  <c r="IQO55" i="7" s="1"/>
  <c r="IQQ55" i="7" s="1"/>
  <c r="IQS55" i="7" s="1"/>
  <c r="IQU55" i="7" s="1"/>
  <c r="IQW55" i="7" s="1"/>
  <c r="IQY55" i="7" s="1"/>
  <c r="IRA55" i="7" s="1"/>
  <c r="IRC55" i="7" s="1"/>
  <c r="IRE55" i="7" s="1"/>
  <c r="IRG55" i="7" s="1"/>
  <c r="IRI55" i="7" s="1"/>
  <c r="IRK55" i="7" s="1"/>
  <c r="IRM55" i="7" s="1"/>
  <c r="IRO55" i="7" s="1"/>
  <c r="IRQ55" i="7" s="1"/>
  <c r="IRS55" i="7" s="1"/>
  <c r="IRU55" i="7" s="1"/>
  <c r="IRW55" i="7" s="1"/>
  <c r="IRY55" i="7" s="1"/>
  <c r="ISA55" i="7" s="1"/>
  <c r="ISC55" i="7" s="1"/>
  <c r="ISE55" i="7" s="1"/>
  <c r="ISG55" i="7" s="1"/>
  <c r="ISI55" i="7" s="1"/>
  <c r="ISK55" i="7" s="1"/>
  <c r="ISM55" i="7" s="1"/>
  <c r="ISO55" i="7" s="1"/>
  <c r="ISQ55" i="7" s="1"/>
  <c r="ISS55" i="7" s="1"/>
  <c r="ISU55" i="7" s="1"/>
  <c r="ISW55" i="7" s="1"/>
  <c r="ISY55" i="7" s="1"/>
  <c r="ITA55" i="7" s="1"/>
  <c r="ITC55" i="7" s="1"/>
  <c r="ITE55" i="7" s="1"/>
  <c r="ITG55" i="7" s="1"/>
  <c r="ITI55" i="7" s="1"/>
  <c r="ITK55" i="7" s="1"/>
  <c r="ITM55" i="7" s="1"/>
  <c r="ITO55" i="7" s="1"/>
  <c r="ITQ55" i="7" s="1"/>
  <c r="ITS55" i="7" s="1"/>
  <c r="ITU55" i="7" s="1"/>
  <c r="ITW55" i="7" s="1"/>
  <c r="ITY55" i="7" s="1"/>
  <c r="IUA55" i="7" s="1"/>
  <c r="IUC55" i="7" s="1"/>
  <c r="IUE55" i="7" s="1"/>
  <c r="IUG55" i="7" s="1"/>
  <c r="IUI55" i="7" s="1"/>
  <c r="IUK55" i="7" s="1"/>
  <c r="IUM55" i="7" s="1"/>
  <c r="IUO55" i="7" s="1"/>
  <c r="IUQ55" i="7" s="1"/>
  <c r="IUS55" i="7" s="1"/>
  <c r="IUU55" i="7" s="1"/>
  <c r="IUW55" i="7" s="1"/>
  <c r="IUY55" i="7" s="1"/>
  <c r="IVA55" i="7" s="1"/>
  <c r="IVC55" i="7" s="1"/>
  <c r="IVE55" i="7" s="1"/>
  <c r="IVG55" i="7" s="1"/>
  <c r="IVI55" i="7" s="1"/>
  <c r="IVK55" i="7" s="1"/>
  <c r="IVM55" i="7" s="1"/>
  <c r="IVO55" i="7" s="1"/>
  <c r="IVQ55" i="7" s="1"/>
  <c r="IVS55" i="7" s="1"/>
  <c r="IVU55" i="7" s="1"/>
  <c r="IVW55" i="7" s="1"/>
  <c r="IVY55" i="7" s="1"/>
  <c r="IWA55" i="7" s="1"/>
  <c r="IWC55" i="7" s="1"/>
  <c r="IWE55" i="7" s="1"/>
  <c r="IWG55" i="7" s="1"/>
  <c r="IWI55" i="7" s="1"/>
  <c r="IWK55" i="7" s="1"/>
  <c r="IWM55" i="7" s="1"/>
  <c r="IWO55" i="7" s="1"/>
  <c r="IWQ55" i="7" s="1"/>
  <c r="IWS55" i="7" s="1"/>
  <c r="IWU55" i="7" s="1"/>
  <c r="IWW55" i="7" s="1"/>
  <c r="IWY55" i="7" s="1"/>
  <c r="IXA55" i="7" s="1"/>
  <c r="IXC55" i="7" s="1"/>
  <c r="IXE55" i="7" s="1"/>
  <c r="IXG55" i="7" s="1"/>
  <c r="IXI55" i="7" s="1"/>
  <c r="IXK55" i="7" s="1"/>
  <c r="IXM55" i="7" s="1"/>
  <c r="IXO55" i="7" s="1"/>
  <c r="IXQ55" i="7" s="1"/>
  <c r="IXS55" i="7" s="1"/>
  <c r="IXU55" i="7" s="1"/>
  <c r="IXW55" i="7" s="1"/>
  <c r="IXY55" i="7" s="1"/>
  <c r="IYA55" i="7" s="1"/>
  <c r="IYC55" i="7" s="1"/>
  <c r="IYE55" i="7" s="1"/>
  <c r="IYG55" i="7" s="1"/>
  <c r="IYI55" i="7" s="1"/>
  <c r="IYK55" i="7" s="1"/>
  <c r="IYM55" i="7" s="1"/>
  <c r="IYO55" i="7" s="1"/>
  <c r="IYQ55" i="7" s="1"/>
  <c r="IYS55" i="7" s="1"/>
  <c r="IYU55" i="7" s="1"/>
  <c r="IYW55" i="7" s="1"/>
  <c r="IYY55" i="7" s="1"/>
  <c r="IZA55" i="7" s="1"/>
  <c r="IZC55" i="7" s="1"/>
  <c r="IZE55" i="7" s="1"/>
  <c r="IZG55" i="7" s="1"/>
  <c r="IZI55" i="7" s="1"/>
  <c r="IZK55" i="7" s="1"/>
  <c r="IZM55" i="7" s="1"/>
  <c r="IZO55" i="7" s="1"/>
  <c r="IZQ55" i="7" s="1"/>
  <c r="IZS55" i="7" s="1"/>
  <c r="IZU55" i="7" s="1"/>
  <c r="IZW55" i="7" s="1"/>
  <c r="IZY55" i="7" s="1"/>
  <c r="JAA55" i="7" s="1"/>
  <c r="JAC55" i="7" s="1"/>
  <c r="JAE55" i="7" s="1"/>
  <c r="JAG55" i="7" s="1"/>
  <c r="JAI55" i="7" s="1"/>
  <c r="JAK55" i="7" s="1"/>
  <c r="JAM55" i="7" s="1"/>
  <c r="JAO55" i="7" s="1"/>
  <c r="JAQ55" i="7" s="1"/>
  <c r="JAS55" i="7" s="1"/>
  <c r="JAU55" i="7" s="1"/>
  <c r="JAW55" i="7" s="1"/>
  <c r="JAY55" i="7" s="1"/>
  <c r="JBA55" i="7" s="1"/>
  <c r="JBC55" i="7" s="1"/>
  <c r="JBE55" i="7" s="1"/>
  <c r="JBG55" i="7" s="1"/>
  <c r="JBI55" i="7" s="1"/>
  <c r="JBK55" i="7" s="1"/>
  <c r="JBM55" i="7" s="1"/>
  <c r="JBO55" i="7" s="1"/>
  <c r="JBQ55" i="7" s="1"/>
  <c r="JBS55" i="7" s="1"/>
  <c r="JBU55" i="7" s="1"/>
  <c r="JBW55" i="7" s="1"/>
  <c r="JBY55" i="7" s="1"/>
  <c r="JCA55" i="7" s="1"/>
  <c r="JCC55" i="7" s="1"/>
  <c r="JCE55" i="7" s="1"/>
  <c r="JCG55" i="7" s="1"/>
  <c r="JCI55" i="7" s="1"/>
  <c r="JCK55" i="7" s="1"/>
  <c r="JCM55" i="7" s="1"/>
  <c r="JCO55" i="7" s="1"/>
  <c r="JCQ55" i="7" s="1"/>
  <c r="JCS55" i="7" s="1"/>
  <c r="JCU55" i="7" s="1"/>
  <c r="JCW55" i="7" s="1"/>
  <c r="JCY55" i="7" s="1"/>
  <c r="JDA55" i="7" s="1"/>
  <c r="JDC55" i="7" s="1"/>
  <c r="JDE55" i="7" s="1"/>
  <c r="JDG55" i="7" s="1"/>
  <c r="JDI55" i="7" s="1"/>
  <c r="JDK55" i="7" s="1"/>
  <c r="JDM55" i="7" s="1"/>
  <c r="JDO55" i="7" s="1"/>
  <c r="JDQ55" i="7" s="1"/>
  <c r="JDS55" i="7" s="1"/>
  <c r="JDU55" i="7" s="1"/>
  <c r="JDW55" i="7" s="1"/>
  <c r="JDY55" i="7" s="1"/>
  <c r="JEA55" i="7" s="1"/>
  <c r="JEC55" i="7" s="1"/>
  <c r="JEE55" i="7" s="1"/>
  <c r="JEG55" i="7" s="1"/>
  <c r="JEI55" i="7" s="1"/>
  <c r="JEK55" i="7" s="1"/>
  <c r="JEM55" i="7" s="1"/>
  <c r="JEO55" i="7" s="1"/>
  <c r="JEQ55" i="7" s="1"/>
  <c r="JES55" i="7" s="1"/>
  <c r="JEU55" i="7" s="1"/>
  <c r="JEW55" i="7" s="1"/>
  <c r="JEY55" i="7" s="1"/>
  <c r="JFA55" i="7" s="1"/>
  <c r="JFC55" i="7" s="1"/>
  <c r="JFE55" i="7" s="1"/>
  <c r="JFG55" i="7" s="1"/>
  <c r="JFI55" i="7" s="1"/>
  <c r="JFK55" i="7" s="1"/>
  <c r="JFM55" i="7" s="1"/>
  <c r="JFO55" i="7" s="1"/>
  <c r="JFQ55" i="7" s="1"/>
  <c r="JFS55" i="7" s="1"/>
  <c r="JFU55" i="7" s="1"/>
  <c r="JFW55" i="7" s="1"/>
  <c r="JFY55" i="7" s="1"/>
  <c r="JGA55" i="7" s="1"/>
  <c r="JGC55" i="7" s="1"/>
  <c r="JGE55" i="7" s="1"/>
  <c r="JGG55" i="7" s="1"/>
  <c r="JGI55" i="7" s="1"/>
  <c r="JGK55" i="7" s="1"/>
  <c r="JGM55" i="7" s="1"/>
  <c r="JGO55" i="7" s="1"/>
  <c r="JGQ55" i="7" s="1"/>
  <c r="JGS55" i="7" s="1"/>
  <c r="JGU55" i="7" s="1"/>
  <c r="JGW55" i="7" s="1"/>
  <c r="JGY55" i="7" s="1"/>
  <c r="JHA55" i="7" s="1"/>
  <c r="JHC55" i="7" s="1"/>
  <c r="JHE55" i="7" s="1"/>
  <c r="JHG55" i="7" s="1"/>
  <c r="JHI55" i="7" s="1"/>
  <c r="JHK55" i="7" s="1"/>
  <c r="JHM55" i="7" s="1"/>
  <c r="JHO55" i="7" s="1"/>
  <c r="JHQ55" i="7" s="1"/>
  <c r="JHS55" i="7" s="1"/>
  <c r="JHU55" i="7" s="1"/>
  <c r="JHW55" i="7" s="1"/>
  <c r="JHY55" i="7" s="1"/>
  <c r="JIA55" i="7" s="1"/>
  <c r="JIC55" i="7" s="1"/>
  <c r="JIE55" i="7" s="1"/>
  <c r="JIG55" i="7" s="1"/>
  <c r="JII55" i="7" s="1"/>
  <c r="JIK55" i="7" s="1"/>
  <c r="JIM55" i="7" s="1"/>
  <c r="JIO55" i="7" s="1"/>
  <c r="JIQ55" i="7" s="1"/>
  <c r="JIS55" i="7" s="1"/>
  <c r="JIU55" i="7" s="1"/>
  <c r="JIW55" i="7" s="1"/>
  <c r="JIY55" i="7" s="1"/>
  <c r="JJA55" i="7" s="1"/>
  <c r="JJC55" i="7" s="1"/>
  <c r="JJE55" i="7" s="1"/>
  <c r="JJG55" i="7" s="1"/>
  <c r="JJI55" i="7" s="1"/>
  <c r="JJK55" i="7" s="1"/>
  <c r="JJM55" i="7" s="1"/>
  <c r="JJO55" i="7" s="1"/>
  <c r="JJQ55" i="7" s="1"/>
  <c r="JJS55" i="7" s="1"/>
  <c r="JJU55" i="7" s="1"/>
  <c r="JJW55" i="7" s="1"/>
  <c r="JJY55" i="7" s="1"/>
  <c r="JKA55" i="7" s="1"/>
  <c r="JKC55" i="7" s="1"/>
  <c r="JKE55" i="7" s="1"/>
  <c r="JKG55" i="7" s="1"/>
  <c r="JKI55" i="7" s="1"/>
  <c r="JKK55" i="7" s="1"/>
  <c r="JKM55" i="7" s="1"/>
  <c r="JKO55" i="7" s="1"/>
  <c r="JKQ55" i="7" s="1"/>
  <c r="JKS55" i="7" s="1"/>
  <c r="JKU55" i="7" s="1"/>
  <c r="JKW55" i="7" s="1"/>
  <c r="JKY55" i="7" s="1"/>
  <c r="JLA55" i="7" s="1"/>
  <c r="JLC55" i="7" s="1"/>
  <c r="JLE55" i="7" s="1"/>
  <c r="JLG55" i="7" s="1"/>
  <c r="JLI55" i="7" s="1"/>
  <c r="JLK55" i="7" s="1"/>
  <c r="JLM55" i="7" s="1"/>
  <c r="JLO55" i="7" s="1"/>
  <c r="JLQ55" i="7" s="1"/>
  <c r="JLS55" i="7" s="1"/>
  <c r="JLU55" i="7" s="1"/>
  <c r="JLW55" i="7" s="1"/>
  <c r="JLY55" i="7" s="1"/>
  <c r="JMA55" i="7" s="1"/>
  <c r="JMC55" i="7" s="1"/>
  <c r="JME55" i="7" s="1"/>
  <c r="JMG55" i="7" s="1"/>
  <c r="JMI55" i="7" s="1"/>
  <c r="JMK55" i="7" s="1"/>
  <c r="JMM55" i="7" s="1"/>
  <c r="JMO55" i="7" s="1"/>
  <c r="JMQ55" i="7" s="1"/>
  <c r="JMS55" i="7" s="1"/>
  <c r="JMU55" i="7" s="1"/>
  <c r="JMW55" i="7" s="1"/>
  <c r="JMY55" i="7" s="1"/>
  <c r="JNA55" i="7" s="1"/>
  <c r="JNC55" i="7" s="1"/>
  <c r="JNE55" i="7" s="1"/>
  <c r="JNG55" i="7" s="1"/>
  <c r="JNI55" i="7" s="1"/>
  <c r="JNK55" i="7" s="1"/>
  <c r="JNM55" i="7" s="1"/>
  <c r="JNO55" i="7" s="1"/>
  <c r="JNQ55" i="7" s="1"/>
  <c r="JNS55" i="7" s="1"/>
  <c r="JNU55" i="7" s="1"/>
  <c r="JNW55" i="7" s="1"/>
  <c r="JNY55" i="7" s="1"/>
  <c r="JOA55" i="7" s="1"/>
  <c r="JOC55" i="7" s="1"/>
  <c r="JOE55" i="7" s="1"/>
  <c r="JOG55" i="7" s="1"/>
  <c r="JOI55" i="7" s="1"/>
  <c r="JOK55" i="7" s="1"/>
  <c r="JOM55" i="7" s="1"/>
  <c r="JOO55" i="7" s="1"/>
  <c r="JOQ55" i="7" s="1"/>
  <c r="JOS55" i="7" s="1"/>
  <c r="JOU55" i="7" s="1"/>
  <c r="JOW55" i="7" s="1"/>
  <c r="JOY55" i="7" s="1"/>
  <c r="JPA55" i="7" s="1"/>
  <c r="JPC55" i="7" s="1"/>
  <c r="JPE55" i="7" s="1"/>
  <c r="JPG55" i="7" s="1"/>
  <c r="JPI55" i="7" s="1"/>
  <c r="JPK55" i="7" s="1"/>
  <c r="JPM55" i="7" s="1"/>
  <c r="JPO55" i="7" s="1"/>
  <c r="JPQ55" i="7" s="1"/>
  <c r="JPS55" i="7" s="1"/>
  <c r="JPU55" i="7" s="1"/>
  <c r="JPW55" i="7" s="1"/>
  <c r="JPY55" i="7" s="1"/>
  <c r="JQA55" i="7" s="1"/>
  <c r="JQC55" i="7" s="1"/>
  <c r="JQE55" i="7" s="1"/>
  <c r="JQG55" i="7" s="1"/>
  <c r="JQI55" i="7" s="1"/>
  <c r="JQK55" i="7" s="1"/>
  <c r="JQM55" i="7" s="1"/>
  <c r="JQO55" i="7" s="1"/>
  <c r="JQQ55" i="7" s="1"/>
  <c r="JQS55" i="7" s="1"/>
  <c r="JQU55" i="7" s="1"/>
  <c r="JQW55" i="7" s="1"/>
  <c r="JQY55" i="7" s="1"/>
  <c r="JRA55" i="7" s="1"/>
  <c r="JRC55" i="7" s="1"/>
  <c r="JRE55" i="7" s="1"/>
  <c r="JRG55" i="7" s="1"/>
  <c r="JRI55" i="7" s="1"/>
  <c r="JRK55" i="7" s="1"/>
  <c r="JRM55" i="7" s="1"/>
  <c r="JRO55" i="7" s="1"/>
  <c r="JRQ55" i="7" s="1"/>
  <c r="JRS55" i="7" s="1"/>
  <c r="JRU55" i="7" s="1"/>
  <c r="JRW55" i="7" s="1"/>
  <c r="JRY55" i="7" s="1"/>
  <c r="JSA55" i="7" s="1"/>
  <c r="JSC55" i="7" s="1"/>
  <c r="JSE55" i="7" s="1"/>
  <c r="JSG55" i="7" s="1"/>
  <c r="JSI55" i="7" s="1"/>
  <c r="JSK55" i="7" s="1"/>
  <c r="JSM55" i="7" s="1"/>
  <c r="JSO55" i="7" s="1"/>
  <c r="JSQ55" i="7" s="1"/>
  <c r="JSS55" i="7" s="1"/>
  <c r="JSU55" i="7" s="1"/>
  <c r="JSW55" i="7" s="1"/>
  <c r="JSY55" i="7" s="1"/>
  <c r="JTA55" i="7" s="1"/>
  <c r="JTC55" i="7" s="1"/>
  <c r="JTE55" i="7" s="1"/>
  <c r="JTG55" i="7" s="1"/>
  <c r="JTI55" i="7" s="1"/>
  <c r="JTK55" i="7" s="1"/>
  <c r="JTM55" i="7" s="1"/>
  <c r="JTO55" i="7" s="1"/>
  <c r="JTQ55" i="7" s="1"/>
  <c r="JTS55" i="7" s="1"/>
  <c r="JTU55" i="7" s="1"/>
  <c r="JTW55" i="7" s="1"/>
  <c r="JTY55" i="7" s="1"/>
  <c r="JUA55" i="7" s="1"/>
  <c r="JUC55" i="7" s="1"/>
  <c r="JUE55" i="7" s="1"/>
  <c r="JUG55" i="7" s="1"/>
  <c r="JUI55" i="7" s="1"/>
  <c r="JUK55" i="7" s="1"/>
  <c r="JUM55" i="7" s="1"/>
  <c r="JUO55" i="7" s="1"/>
  <c r="JUQ55" i="7" s="1"/>
  <c r="JUS55" i="7" s="1"/>
  <c r="JUU55" i="7" s="1"/>
  <c r="JUW55" i="7" s="1"/>
  <c r="JUY55" i="7" s="1"/>
  <c r="JVA55" i="7" s="1"/>
  <c r="JVC55" i="7" s="1"/>
  <c r="JVE55" i="7" s="1"/>
  <c r="JVG55" i="7" s="1"/>
  <c r="JVI55" i="7" s="1"/>
  <c r="JVK55" i="7" s="1"/>
  <c r="JVM55" i="7" s="1"/>
  <c r="JVO55" i="7" s="1"/>
  <c r="JVQ55" i="7" s="1"/>
  <c r="JVS55" i="7" s="1"/>
  <c r="JVU55" i="7" s="1"/>
  <c r="JVW55" i="7" s="1"/>
  <c r="JVY55" i="7" s="1"/>
  <c r="JWA55" i="7" s="1"/>
  <c r="JWC55" i="7" s="1"/>
  <c r="JWE55" i="7" s="1"/>
  <c r="JWG55" i="7" s="1"/>
  <c r="JWI55" i="7" s="1"/>
  <c r="JWK55" i="7" s="1"/>
  <c r="JWM55" i="7" s="1"/>
  <c r="JWO55" i="7" s="1"/>
  <c r="JWQ55" i="7" s="1"/>
  <c r="JWS55" i="7" s="1"/>
  <c r="JWU55" i="7" s="1"/>
  <c r="JWW55" i="7" s="1"/>
  <c r="JWY55" i="7" s="1"/>
  <c r="JXA55" i="7" s="1"/>
  <c r="JXC55" i="7" s="1"/>
  <c r="JXE55" i="7" s="1"/>
  <c r="JXG55" i="7" s="1"/>
  <c r="JXI55" i="7" s="1"/>
  <c r="JXK55" i="7" s="1"/>
  <c r="JXM55" i="7" s="1"/>
  <c r="JXO55" i="7" s="1"/>
  <c r="JXQ55" i="7" s="1"/>
  <c r="JXS55" i="7" s="1"/>
  <c r="JXU55" i="7" s="1"/>
  <c r="JXW55" i="7" s="1"/>
  <c r="JXY55" i="7" s="1"/>
  <c r="JYA55" i="7" s="1"/>
  <c r="JYC55" i="7" s="1"/>
  <c r="JYE55" i="7" s="1"/>
  <c r="JYG55" i="7" s="1"/>
  <c r="JYI55" i="7" s="1"/>
  <c r="JYK55" i="7" s="1"/>
  <c r="JYM55" i="7" s="1"/>
  <c r="JYO55" i="7" s="1"/>
  <c r="JYQ55" i="7" s="1"/>
  <c r="JYS55" i="7" s="1"/>
  <c r="JYU55" i="7" s="1"/>
  <c r="JYW55" i="7" s="1"/>
  <c r="JYY55" i="7" s="1"/>
  <c r="JZA55" i="7" s="1"/>
  <c r="JZC55" i="7" s="1"/>
  <c r="JZE55" i="7" s="1"/>
  <c r="JZG55" i="7" s="1"/>
  <c r="JZI55" i="7" s="1"/>
  <c r="JZK55" i="7" s="1"/>
  <c r="JZM55" i="7" s="1"/>
  <c r="JZO55" i="7" s="1"/>
  <c r="JZQ55" i="7" s="1"/>
  <c r="JZS55" i="7" s="1"/>
  <c r="JZU55" i="7" s="1"/>
  <c r="JZW55" i="7" s="1"/>
  <c r="JZY55" i="7" s="1"/>
  <c r="KAA55" i="7" s="1"/>
  <c r="KAC55" i="7" s="1"/>
  <c r="KAE55" i="7" s="1"/>
  <c r="KAG55" i="7" s="1"/>
  <c r="KAI55" i="7" s="1"/>
  <c r="KAK55" i="7" s="1"/>
  <c r="KAM55" i="7" s="1"/>
  <c r="KAO55" i="7" s="1"/>
  <c r="KAQ55" i="7" s="1"/>
  <c r="KAS55" i="7" s="1"/>
  <c r="KAU55" i="7" s="1"/>
  <c r="KAW55" i="7" s="1"/>
  <c r="KAY55" i="7" s="1"/>
  <c r="KBA55" i="7" s="1"/>
  <c r="KBC55" i="7" s="1"/>
  <c r="KBE55" i="7" s="1"/>
  <c r="KBG55" i="7" s="1"/>
  <c r="KBI55" i="7" s="1"/>
  <c r="KBK55" i="7" s="1"/>
  <c r="KBM55" i="7" s="1"/>
  <c r="KBO55" i="7" s="1"/>
  <c r="KBQ55" i="7" s="1"/>
  <c r="KBS55" i="7" s="1"/>
  <c r="KBU55" i="7" s="1"/>
  <c r="KBW55" i="7" s="1"/>
  <c r="KBY55" i="7" s="1"/>
  <c r="KCA55" i="7" s="1"/>
  <c r="KCC55" i="7" s="1"/>
  <c r="KCE55" i="7" s="1"/>
  <c r="KCG55" i="7" s="1"/>
  <c r="KCI55" i="7" s="1"/>
  <c r="KCK55" i="7" s="1"/>
  <c r="KCM55" i="7" s="1"/>
  <c r="KCO55" i="7" s="1"/>
  <c r="KCQ55" i="7" s="1"/>
  <c r="KCS55" i="7" s="1"/>
  <c r="KCU55" i="7" s="1"/>
  <c r="KCW55" i="7" s="1"/>
  <c r="KCY55" i="7" s="1"/>
  <c r="KDA55" i="7" s="1"/>
  <c r="KDC55" i="7" s="1"/>
  <c r="KDE55" i="7" s="1"/>
  <c r="KDG55" i="7" s="1"/>
  <c r="KDI55" i="7" s="1"/>
  <c r="KDK55" i="7" s="1"/>
  <c r="KDM55" i="7" s="1"/>
  <c r="KDO55" i="7" s="1"/>
  <c r="KDQ55" i="7" s="1"/>
  <c r="KDS55" i="7" s="1"/>
  <c r="KDU55" i="7" s="1"/>
  <c r="KDW55" i="7" s="1"/>
  <c r="KDY55" i="7" s="1"/>
  <c r="KEA55" i="7" s="1"/>
  <c r="KEC55" i="7" s="1"/>
  <c r="KEE55" i="7" s="1"/>
  <c r="KEG55" i="7" s="1"/>
  <c r="KEI55" i="7" s="1"/>
  <c r="KEK55" i="7" s="1"/>
  <c r="KEM55" i="7" s="1"/>
  <c r="KEO55" i="7" s="1"/>
  <c r="KEQ55" i="7" s="1"/>
  <c r="KES55" i="7" s="1"/>
  <c r="KEU55" i="7" s="1"/>
  <c r="KEW55" i="7" s="1"/>
  <c r="KEY55" i="7" s="1"/>
  <c r="KFA55" i="7" s="1"/>
  <c r="KFC55" i="7" s="1"/>
  <c r="KFE55" i="7" s="1"/>
  <c r="KFG55" i="7" s="1"/>
  <c r="KFI55" i="7" s="1"/>
  <c r="KFK55" i="7" s="1"/>
  <c r="KFM55" i="7" s="1"/>
  <c r="KFO55" i="7" s="1"/>
  <c r="KFQ55" i="7" s="1"/>
  <c r="KFS55" i="7" s="1"/>
  <c r="KFU55" i="7" s="1"/>
  <c r="KFW55" i="7" s="1"/>
  <c r="KFY55" i="7" s="1"/>
  <c r="KGA55" i="7" s="1"/>
  <c r="KGC55" i="7" s="1"/>
  <c r="KGE55" i="7" s="1"/>
  <c r="KGG55" i="7" s="1"/>
  <c r="KGI55" i="7" s="1"/>
  <c r="KGK55" i="7" s="1"/>
  <c r="KGM55" i="7" s="1"/>
  <c r="KGO55" i="7" s="1"/>
  <c r="KGQ55" i="7" s="1"/>
  <c r="KGS55" i="7" s="1"/>
  <c r="KGU55" i="7" s="1"/>
  <c r="KGW55" i="7" s="1"/>
  <c r="KGY55" i="7" s="1"/>
  <c r="KHA55" i="7" s="1"/>
  <c r="KHC55" i="7" s="1"/>
  <c r="KHE55" i="7" s="1"/>
  <c r="KHG55" i="7" s="1"/>
  <c r="KHI55" i="7" s="1"/>
  <c r="KHK55" i="7" s="1"/>
  <c r="KHM55" i="7" s="1"/>
  <c r="KHO55" i="7" s="1"/>
  <c r="KHQ55" i="7" s="1"/>
  <c r="KHS55" i="7" s="1"/>
  <c r="KHU55" i="7" s="1"/>
  <c r="KHW55" i="7" s="1"/>
  <c r="KHY55" i="7" s="1"/>
  <c r="KIA55" i="7" s="1"/>
  <c r="KIC55" i="7" s="1"/>
  <c r="KIE55" i="7" s="1"/>
  <c r="KIG55" i="7" s="1"/>
  <c r="KII55" i="7" s="1"/>
  <c r="KIK55" i="7" s="1"/>
  <c r="KIM55" i="7" s="1"/>
  <c r="KIO55" i="7" s="1"/>
  <c r="KIQ55" i="7" s="1"/>
  <c r="KIS55" i="7" s="1"/>
  <c r="KIU55" i="7" s="1"/>
  <c r="KIW55" i="7" s="1"/>
  <c r="KIY55" i="7" s="1"/>
  <c r="KJA55" i="7" s="1"/>
  <c r="KJC55" i="7" s="1"/>
  <c r="KJE55" i="7" s="1"/>
  <c r="KJG55" i="7" s="1"/>
  <c r="KJI55" i="7" s="1"/>
  <c r="KJK55" i="7" s="1"/>
  <c r="KJM55" i="7" s="1"/>
  <c r="KJO55" i="7" s="1"/>
  <c r="KJQ55" i="7" s="1"/>
  <c r="KJS55" i="7" s="1"/>
  <c r="KJU55" i="7" s="1"/>
  <c r="KJW55" i="7" s="1"/>
  <c r="KJY55" i="7" s="1"/>
  <c r="KKA55" i="7" s="1"/>
  <c r="KKC55" i="7" s="1"/>
  <c r="KKE55" i="7" s="1"/>
  <c r="KKG55" i="7" s="1"/>
  <c r="KKI55" i="7" s="1"/>
  <c r="KKK55" i="7" s="1"/>
  <c r="KKM55" i="7" s="1"/>
  <c r="KKO55" i="7" s="1"/>
  <c r="KKQ55" i="7" s="1"/>
  <c r="KKS55" i="7" s="1"/>
  <c r="KKU55" i="7" s="1"/>
  <c r="KKW55" i="7" s="1"/>
  <c r="KKY55" i="7" s="1"/>
  <c r="KLA55" i="7" s="1"/>
  <c r="KLC55" i="7" s="1"/>
  <c r="KLE55" i="7" s="1"/>
  <c r="KLG55" i="7" s="1"/>
  <c r="KLI55" i="7" s="1"/>
  <c r="KLK55" i="7" s="1"/>
  <c r="KLM55" i="7" s="1"/>
  <c r="KLO55" i="7" s="1"/>
  <c r="KLQ55" i="7" s="1"/>
  <c r="KLS55" i="7" s="1"/>
  <c r="KLU55" i="7" s="1"/>
  <c r="KLW55" i="7" s="1"/>
  <c r="KLY55" i="7" s="1"/>
  <c r="KMA55" i="7" s="1"/>
  <c r="KMC55" i="7" s="1"/>
  <c r="KME55" i="7" s="1"/>
  <c r="KMG55" i="7" s="1"/>
  <c r="KMI55" i="7" s="1"/>
  <c r="KMK55" i="7" s="1"/>
  <c r="KMM55" i="7" s="1"/>
  <c r="KMO55" i="7" s="1"/>
  <c r="KMQ55" i="7" s="1"/>
  <c r="KMS55" i="7" s="1"/>
  <c r="KMU55" i="7" s="1"/>
  <c r="KMW55" i="7" s="1"/>
  <c r="KMY55" i="7" s="1"/>
  <c r="KNA55" i="7" s="1"/>
  <c r="KNC55" i="7" s="1"/>
  <c r="KNE55" i="7" s="1"/>
  <c r="KNG55" i="7" s="1"/>
  <c r="KNI55" i="7" s="1"/>
  <c r="KNK55" i="7" s="1"/>
  <c r="KNM55" i="7" s="1"/>
  <c r="KNO55" i="7" s="1"/>
  <c r="KNQ55" i="7" s="1"/>
  <c r="KNS55" i="7" s="1"/>
  <c r="KNU55" i="7" s="1"/>
  <c r="KNW55" i="7" s="1"/>
  <c r="KNY55" i="7" s="1"/>
  <c r="KOA55" i="7" s="1"/>
  <c r="KOC55" i="7" s="1"/>
  <c r="KOE55" i="7" s="1"/>
  <c r="KOG55" i="7" s="1"/>
  <c r="KOI55" i="7" s="1"/>
  <c r="KOK55" i="7" s="1"/>
  <c r="KOM55" i="7" s="1"/>
  <c r="KOO55" i="7" s="1"/>
  <c r="KOQ55" i="7" s="1"/>
  <c r="KOS55" i="7" s="1"/>
  <c r="KOU55" i="7" s="1"/>
  <c r="KOW55" i="7" s="1"/>
  <c r="KOY55" i="7" s="1"/>
  <c r="KPA55" i="7" s="1"/>
  <c r="KPC55" i="7" s="1"/>
  <c r="KPE55" i="7" s="1"/>
  <c r="KPG55" i="7" s="1"/>
  <c r="KPI55" i="7" s="1"/>
  <c r="KPK55" i="7" s="1"/>
  <c r="KPM55" i="7" s="1"/>
  <c r="KPO55" i="7" s="1"/>
  <c r="KPQ55" i="7" s="1"/>
  <c r="KPS55" i="7" s="1"/>
  <c r="KPU55" i="7" s="1"/>
  <c r="KPW55" i="7" s="1"/>
  <c r="KPY55" i="7" s="1"/>
  <c r="KQA55" i="7" s="1"/>
  <c r="KQC55" i="7" s="1"/>
  <c r="KQE55" i="7" s="1"/>
  <c r="KQG55" i="7" s="1"/>
  <c r="KQI55" i="7" s="1"/>
  <c r="KQK55" i="7" s="1"/>
  <c r="KQM55" i="7" s="1"/>
  <c r="KQO55" i="7" s="1"/>
  <c r="KQQ55" i="7" s="1"/>
  <c r="KQS55" i="7" s="1"/>
  <c r="KQU55" i="7" s="1"/>
  <c r="KQW55" i="7" s="1"/>
  <c r="KQY55" i="7" s="1"/>
  <c r="KRA55" i="7" s="1"/>
  <c r="KRC55" i="7" s="1"/>
  <c r="KRE55" i="7" s="1"/>
  <c r="KRG55" i="7" s="1"/>
  <c r="KRI55" i="7" s="1"/>
  <c r="KRK55" i="7" s="1"/>
  <c r="KRM55" i="7" s="1"/>
  <c r="KRO55" i="7" s="1"/>
  <c r="KRQ55" i="7" s="1"/>
  <c r="KRS55" i="7" s="1"/>
  <c r="KRU55" i="7" s="1"/>
  <c r="KRW55" i="7" s="1"/>
  <c r="KRY55" i="7" s="1"/>
  <c r="KSA55" i="7" s="1"/>
  <c r="KSC55" i="7" s="1"/>
  <c r="KSE55" i="7" s="1"/>
  <c r="KSG55" i="7" s="1"/>
  <c r="KSI55" i="7" s="1"/>
  <c r="KSK55" i="7" s="1"/>
  <c r="KSM55" i="7" s="1"/>
  <c r="KSO55" i="7" s="1"/>
  <c r="KSQ55" i="7" s="1"/>
  <c r="KSS55" i="7" s="1"/>
  <c r="KSU55" i="7" s="1"/>
  <c r="KSW55" i="7" s="1"/>
  <c r="KSY55" i="7" s="1"/>
  <c r="KTA55" i="7" s="1"/>
  <c r="KTC55" i="7" s="1"/>
  <c r="KTE55" i="7" s="1"/>
  <c r="KTG55" i="7" s="1"/>
  <c r="KTI55" i="7" s="1"/>
  <c r="KTK55" i="7" s="1"/>
  <c r="KTM55" i="7" s="1"/>
  <c r="KTO55" i="7" s="1"/>
  <c r="KTQ55" i="7" s="1"/>
  <c r="KTS55" i="7" s="1"/>
  <c r="KTU55" i="7" s="1"/>
  <c r="KTW55" i="7" s="1"/>
  <c r="KTY55" i="7" s="1"/>
  <c r="KUA55" i="7" s="1"/>
  <c r="KUC55" i="7" s="1"/>
  <c r="KUE55" i="7" s="1"/>
  <c r="KUG55" i="7" s="1"/>
  <c r="KUI55" i="7" s="1"/>
  <c r="KUK55" i="7" s="1"/>
  <c r="KUM55" i="7" s="1"/>
  <c r="KUO55" i="7" s="1"/>
  <c r="KUQ55" i="7" s="1"/>
  <c r="KUS55" i="7" s="1"/>
  <c r="KUU55" i="7" s="1"/>
  <c r="KUW55" i="7" s="1"/>
  <c r="KUY55" i="7" s="1"/>
  <c r="KVA55" i="7" s="1"/>
  <c r="KVC55" i="7" s="1"/>
  <c r="KVE55" i="7" s="1"/>
  <c r="KVG55" i="7" s="1"/>
  <c r="KVI55" i="7" s="1"/>
  <c r="KVK55" i="7" s="1"/>
  <c r="KVM55" i="7" s="1"/>
  <c r="KVO55" i="7" s="1"/>
  <c r="KVQ55" i="7" s="1"/>
  <c r="KVS55" i="7" s="1"/>
  <c r="KVU55" i="7" s="1"/>
  <c r="KVW55" i="7" s="1"/>
  <c r="KVY55" i="7" s="1"/>
  <c r="KWA55" i="7" s="1"/>
  <c r="KWC55" i="7" s="1"/>
  <c r="KWE55" i="7" s="1"/>
  <c r="KWG55" i="7" s="1"/>
  <c r="KWI55" i="7" s="1"/>
  <c r="KWK55" i="7" s="1"/>
  <c r="KWM55" i="7" s="1"/>
  <c r="KWO55" i="7" s="1"/>
  <c r="KWQ55" i="7" s="1"/>
  <c r="KWS55" i="7" s="1"/>
  <c r="KWU55" i="7" s="1"/>
  <c r="KWW55" i="7" s="1"/>
  <c r="KWY55" i="7" s="1"/>
  <c r="KXA55" i="7" s="1"/>
  <c r="KXC55" i="7" s="1"/>
  <c r="KXE55" i="7" s="1"/>
  <c r="KXG55" i="7" s="1"/>
  <c r="KXI55" i="7" s="1"/>
  <c r="KXK55" i="7" s="1"/>
  <c r="KXM55" i="7" s="1"/>
  <c r="KXO55" i="7" s="1"/>
  <c r="KXQ55" i="7" s="1"/>
  <c r="KXS55" i="7" s="1"/>
  <c r="KXU55" i="7" s="1"/>
  <c r="KXW55" i="7" s="1"/>
  <c r="KXY55" i="7" s="1"/>
  <c r="KYA55" i="7" s="1"/>
  <c r="KYC55" i="7" s="1"/>
  <c r="KYE55" i="7" s="1"/>
  <c r="KYG55" i="7" s="1"/>
  <c r="KYI55" i="7" s="1"/>
  <c r="KYK55" i="7" s="1"/>
  <c r="KYM55" i="7" s="1"/>
  <c r="KYO55" i="7" s="1"/>
  <c r="KYQ55" i="7" s="1"/>
  <c r="KYS55" i="7" s="1"/>
  <c r="KYU55" i="7" s="1"/>
  <c r="KYW55" i="7" s="1"/>
  <c r="KYY55" i="7" s="1"/>
  <c r="KZA55" i="7" s="1"/>
  <c r="KZC55" i="7" s="1"/>
  <c r="KZE55" i="7" s="1"/>
  <c r="KZG55" i="7" s="1"/>
  <c r="KZI55" i="7" s="1"/>
  <c r="KZK55" i="7" s="1"/>
  <c r="KZM55" i="7" s="1"/>
  <c r="KZO55" i="7" s="1"/>
  <c r="KZQ55" i="7" s="1"/>
  <c r="KZS55" i="7" s="1"/>
  <c r="KZU55" i="7" s="1"/>
  <c r="KZW55" i="7" s="1"/>
  <c r="KZY55" i="7" s="1"/>
  <c r="LAA55" i="7" s="1"/>
  <c r="LAC55" i="7" s="1"/>
  <c r="LAE55" i="7" s="1"/>
  <c r="LAG55" i="7" s="1"/>
  <c r="LAI55" i="7" s="1"/>
  <c r="LAK55" i="7" s="1"/>
  <c r="LAM55" i="7" s="1"/>
  <c r="LAO55" i="7" s="1"/>
  <c r="LAQ55" i="7" s="1"/>
  <c r="LAS55" i="7" s="1"/>
  <c r="LAU55" i="7" s="1"/>
  <c r="LAW55" i="7" s="1"/>
  <c r="LAY55" i="7" s="1"/>
  <c r="LBA55" i="7" s="1"/>
  <c r="LBC55" i="7" s="1"/>
  <c r="LBE55" i="7" s="1"/>
  <c r="LBG55" i="7" s="1"/>
  <c r="LBI55" i="7" s="1"/>
  <c r="LBK55" i="7" s="1"/>
  <c r="LBM55" i="7" s="1"/>
  <c r="LBO55" i="7" s="1"/>
  <c r="LBQ55" i="7" s="1"/>
  <c r="LBS55" i="7" s="1"/>
  <c r="LBU55" i="7" s="1"/>
  <c r="LBW55" i="7" s="1"/>
  <c r="LBY55" i="7" s="1"/>
  <c r="LCA55" i="7" s="1"/>
  <c r="LCC55" i="7" s="1"/>
  <c r="LCE55" i="7" s="1"/>
  <c r="LCG55" i="7" s="1"/>
  <c r="LCI55" i="7" s="1"/>
  <c r="LCK55" i="7" s="1"/>
  <c r="LCM55" i="7" s="1"/>
  <c r="LCO55" i="7" s="1"/>
  <c r="LCQ55" i="7" s="1"/>
  <c r="LCS55" i="7" s="1"/>
  <c r="LCU55" i="7" s="1"/>
  <c r="LCW55" i="7" s="1"/>
  <c r="LCY55" i="7" s="1"/>
  <c r="LDA55" i="7" s="1"/>
  <c r="LDC55" i="7" s="1"/>
  <c r="LDE55" i="7" s="1"/>
  <c r="LDG55" i="7" s="1"/>
  <c r="LDI55" i="7" s="1"/>
  <c r="LDK55" i="7" s="1"/>
  <c r="LDM55" i="7" s="1"/>
  <c r="LDO55" i="7" s="1"/>
  <c r="LDQ55" i="7" s="1"/>
  <c r="LDS55" i="7" s="1"/>
  <c r="LDU55" i="7" s="1"/>
  <c r="LDW55" i="7" s="1"/>
  <c r="LDY55" i="7" s="1"/>
  <c r="LEA55" i="7" s="1"/>
  <c r="LEC55" i="7" s="1"/>
  <c r="LEE55" i="7" s="1"/>
  <c r="LEG55" i="7" s="1"/>
  <c r="LEI55" i="7" s="1"/>
  <c r="LEK55" i="7" s="1"/>
  <c r="LEM55" i="7" s="1"/>
  <c r="LEO55" i="7" s="1"/>
  <c r="LEQ55" i="7" s="1"/>
  <c r="LES55" i="7" s="1"/>
  <c r="LEU55" i="7" s="1"/>
  <c r="LEW55" i="7" s="1"/>
  <c r="LEY55" i="7" s="1"/>
  <c r="LFA55" i="7" s="1"/>
  <c r="LFC55" i="7" s="1"/>
  <c r="LFE55" i="7" s="1"/>
  <c r="LFG55" i="7" s="1"/>
  <c r="LFI55" i="7" s="1"/>
  <c r="LFK55" i="7" s="1"/>
  <c r="LFM55" i="7" s="1"/>
  <c r="LFO55" i="7" s="1"/>
  <c r="LFQ55" i="7" s="1"/>
  <c r="LFS55" i="7" s="1"/>
  <c r="LFU55" i="7" s="1"/>
  <c r="LFW55" i="7" s="1"/>
  <c r="LFY55" i="7" s="1"/>
  <c r="LGA55" i="7" s="1"/>
  <c r="LGC55" i="7" s="1"/>
  <c r="LGE55" i="7" s="1"/>
  <c r="LGG55" i="7" s="1"/>
  <c r="LGI55" i="7" s="1"/>
  <c r="LGK55" i="7" s="1"/>
  <c r="LGM55" i="7" s="1"/>
  <c r="LGO55" i="7" s="1"/>
  <c r="LGQ55" i="7" s="1"/>
  <c r="LGS55" i="7" s="1"/>
  <c r="LGU55" i="7" s="1"/>
  <c r="LGW55" i="7" s="1"/>
  <c r="LGY55" i="7" s="1"/>
  <c r="LHA55" i="7" s="1"/>
  <c r="LHC55" i="7" s="1"/>
  <c r="LHE55" i="7" s="1"/>
  <c r="LHG55" i="7" s="1"/>
  <c r="LHI55" i="7" s="1"/>
  <c r="LHK55" i="7" s="1"/>
  <c r="LHM55" i="7" s="1"/>
  <c r="LHO55" i="7" s="1"/>
  <c r="LHQ55" i="7" s="1"/>
  <c r="LHS55" i="7" s="1"/>
  <c r="LHU55" i="7" s="1"/>
  <c r="LHW55" i="7" s="1"/>
  <c r="LHY55" i="7" s="1"/>
  <c r="LIA55" i="7" s="1"/>
  <c r="LIC55" i="7" s="1"/>
  <c r="LIE55" i="7" s="1"/>
  <c r="LIG55" i="7" s="1"/>
  <c r="LII55" i="7" s="1"/>
  <c r="LIK55" i="7" s="1"/>
  <c r="LIM55" i="7" s="1"/>
  <c r="LIO55" i="7" s="1"/>
  <c r="LIQ55" i="7" s="1"/>
  <c r="LIS55" i="7" s="1"/>
  <c r="LIU55" i="7" s="1"/>
  <c r="LIW55" i="7" s="1"/>
  <c r="LIY55" i="7" s="1"/>
  <c r="LJA55" i="7" s="1"/>
  <c r="LJC55" i="7" s="1"/>
  <c r="LJE55" i="7" s="1"/>
  <c r="LJG55" i="7" s="1"/>
  <c r="LJI55" i="7" s="1"/>
  <c r="LJK55" i="7" s="1"/>
  <c r="LJM55" i="7" s="1"/>
  <c r="LJO55" i="7" s="1"/>
  <c r="LJQ55" i="7" s="1"/>
  <c r="LJS55" i="7" s="1"/>
  <c r="LJU55" i="7" s="1"/>
  <c r="LJW55" i="7" s="1"/>
  <c r="LJY55" i="7" s="1"/>
  <c r="LKA55" i="7" s="1"/>
  <c r="LKC55" i="7" s="1"/>
  <c r="LKE55" i="7" s="1"/>
  <c r="LKG55" i="7" s="1"/>
  <c r="LKI55" i="7" s="1"/>
  <c r="LKK55" i="7" s="1"/>
  <c r="LKM55" i="7" s="1"/>
  <c r="LKO55" i="7" s="1"/>
  <c r="LKQ55" i="7" s="1"/>
  <c r="LKS55" i="7" s="1"/>
  <c r="LKU55" i="7" s="1"/>
  <c r="LKW55" i="7" s="1"/>
  <c r="LKY55" i="7" s="1"/>
  <c r="LLA55" i="7" s="1"/>
  <c r="LLC55" i="7" s="1"/>
  <c r="LLE55" i="7" s="1"/>
  <c r="LLG55" i="7" s="1"/>
  <c r="LLI55" i="7" s="1"/>
  <c r="LLK55" i="7" s="1"/>
  <c r="LLM55" i="7" s="1"/>
  <c r="LLO55" i="7" s="1"/>
  <c r="LLQ55" i="7" s="1"/>
  <c r="LLS55" i="7" s="1"/>
  <c r="LLU55" i="7" s="1"/>
  <c r="LLW55" i="7" s="1"/>
  <c r="LLY55" i="7" s="1"/>
  <c r="LMA55" i="7" s="1"/>
  <c r="LMC55" i="7" s="1"/>
  <c r="LME55" i="7" s="1"/>
  <c r="LMG55" i="7" s="1"/>
  <c r="LMI55" i="7" s="1"/>
  <c r="LMK55" i="7" s="1"/>
  <c r="LMM55" i="7" s="1"/>
  <c r="LMO55" i="7" s="1"/>
  <c r="LMQ55" i="7" s="1"/>
  <c r="LMS55" i="7" s="1"/>
  <c r="LMU55" i="7" s="1"/>
  <c r="LMW55" i="7" s="1"/>
  <c r="LMY55" i="7" s="1"/>
  <c r="LNA55" i="7" s="1"/>
  <c r="LNC55" i="7" s="1"/>
  <c r="LNE55" i="7" s="1"/>
  <c r="LNG55" i="7" s="1"/>
  <c r="LNI55" i="7" s="1"/>
  <c r="LNK55" i="7" s="1"/>
  <c r="LNM55" i="7" s="1"/>
  <c r="LNO55" i="7" s="1"/>
  <c r="LNQ55" i="7" s="1"/>
  <c r="LNS55" i="7" s="1"/>
  <c r="LNU55" i="7" s="1"/>
  <c r="LNW55" i="7" s="1"/>
  <c r="LNY55" i="7" s="1"/>
  <c r="LOA55" i="7" s="1"/>
  <c r="LOC55" i="7" s="1"/>
  <c r="LOE55" i="7" s="1"/>
  <c r="LOG55" i="7" s="1"/>
  <c r="LOI55" i="7" s="1"/>
  <c r="LOK55" i="7" s="1"/>
  <c r="LOM55" i="7" s="1"/>
  <c r="LOO55" i="7" s="1"/>
  <c r="LOQ55" i="7" s="1"/>
  <c r="LOS55" i="7" s="1"/>
  <c r="LOU55" i="7" s="1"/>
  <c r="LOW55" i="7" s="1"/>
  <c r="LOY55" i="7" s="1"/>
  <c r="LPA55" i="7" s="1"/>
  <c r="LPC55" i="7" s="1"/>
  <c r="LPE55" i="7" s="1"/>
  <c r="LPG55" i="7" s="1"/>
  <c r="LPI55" i="7" s="1"/>
  <c r="LPK55" i="7" s="1"/>
  <c r="LPM55" i="7" s="1"/>
  <c r="LPO55" i="7" s="1"/>
  <c r="LPQ55" i="7" s="1"/>
  <c r="LPS55" i="7" s="1"/>
  <c r="LPU55" i="7" s="1"/>
  <c r="LPW55" i="7" s="1"/>
  <c r="LPY55" i="7" s="1"/>
  <c r="LQA55" i="7" s="1"/>
  <c r="LQC55" i="7" s="1"/>
  <c r="LQE55" i="7" s="1"/>
  <c r="LQG55" i="7" s="1"/>
  <c r="LQI55" i="7" s="1"/>
  <c r="LQK55" i="7" s="1"/>
  <c r="LQM55" i="7" s="1"/>
  <c r="LQO55" i="7" s="1"/>
  <c r="LQQ55" i="7" s="1"/>
  <c r="LQS55" i="7" s="1"/>
  <c r="LQU55" i="7" s="1"/>
  <c r="LQW55" i="7" s="1"/>
  <c r="LQY55" i="7" s="1"/>
  <c r="LRA55" i="7" s="1"/>
  <c r="LRC55" i="7" s="1"/>
  <c r="LRE55" i="7" s="1"/>
  <c r="LRG55" i="7" s="1"/>
  <c r="LRI55" i="7" s="1"/>
  <c r="LRK55" i="7" s="1"/>
  <c r="LRM55" i="7" s="1"/>
  <c r="LRO55" i="7" s="1"/>
  <c r="LRQ55" i="7" s="1"/>
  <c r="LRS55" i="7" s="1"/>
  <c r="LRU55" i="7" s="1"/>
  <c r="LRW55" i="7" s="1"/>
  <c r="LRY55" i="7" s="1"/>
  <c r="LSA55" i="7" s="1"/>
  <c r="LSC55" i="7" s="1"/>
  <c r="LSE55" i="7" s="1"/>
  <c r="LSG55" i="7" s="1"/>
  <c r="LSI55" i="7" s="1"/>
  <c r="LSK55" i="7" s="1"/>
  <c r="LSM55" i="7" s="1"/>
  <c r="LSO55" i="7" s="1"/>
  <c r="LSQ55" i="7" s="1"/>
  <c r="LSS55" i="7" s="1"/>
  <c r="LSU55" i="7" s="1"/>
  <c r="LSW55" i="7" s="1"/>
  <c r="LSY55" i="7" s="1"/>
  <c r="LTA55" i="7" s="1"/>
  <c r="LTC55" i="7" s="1"/>
  <c r="LTE55" i="7" s="1"/>
  <c r="LTG55" i="7" s="1"/>
  <c r="LTI55" i="7" s="1"/>
  <c r="LTK55" i="7" s="1"/>
  <c r="LTM55" i="7" s="1"/>
  <c r="LTO55" i="7" s="1"/>
  <c r="LTQ55" i="7" s="1"/>
  <c r="LTS55" i="7" s="1"/>
  <c r="LTU55" i="7" s="1"/>
  <c r="LTW55" i="7" s="1"/>
  <c r="LTY55" i="7" s="1"/>
  <c r="LUA55" i="7" s="1"/>
  <c r="LUC55" i="7" s="1"/>
  <c r="LUE55" i="7" s="1"/>
  <c r="LUG55" i="7" s="1"/>
  <c r="LUI55" i="7" s="1"/>
  <c r="LUK55" i="7" s="1"/>
  <c r="LUM55" i="7" s="1"/>
  <c r="LUO55" i="7" s="1"/>
  <c r="LUQ55" i="7" s="1"/>
  <c r="LUS55" i="7" s="1"/>
  <c r="LUU55" i="7" s="1"/>
  <c r="LUW55" i="7" s="1"/>
  <c r="LUY55" i="7" s="1"/>
  <c r="LVA55" i="7" s="1"/>
  <c r="LVC55" i="7" s="1"/>
  <c r="LVE55" i="7" s="1"/>
  <c r="LVG55" i="7" s="1"/>
  <c r="LVI55" i="7" s="1"/>
  <c r="LVK55" i="7" s="1"/>
  <c r="LVM55" i="7" s="1"/>
  <c r="LVO55" i="7" s="1"/>
  <c r="LVQ55" i="7" s="1"/>
  <c r="LVS55" i="7" s="1"/>
  <c r="LVU55" i="7" s="1"/>
  <c r="LVW55" i="7" s="1"/>
  <c r="LVY55" i="7" s="1"/>
  <c r="LWA55" i="7" s="1"/>
  <c r="LWC55" i="7" s="1"/>
  <c r="LWE55" i="7" s="1"/>
  <c r="LWG55" i="7" s="1"/>
  <c r="LWI55" i="7" s="1"/>
  <c r="LWK55" i="7" s="1"/>
  <c r="LWM55" i="7" s="1"/>
  <c r="LWO55" i="7" s="1"/>
  <c r="LWQ55" i="7" s="1"/>
  <c r="LWS55" i="7" s="1"/>
  <c r="LWU55" i="7" s="1"/>
  <c r="LWW55" i="7" s="1"/>
  <c r="LWY55" i="7" s="1"/>
  <c r="LXA55" i="7" s="1"/>
  <c r="LXC55" i="7" s="1"/>
  <c r="LXE55" i="7" s="1"/>
  <c r="LXG55" i="7" s="1"/>
  <c r="LXI55" i="7" s="1"/>
  <c r="LXK55" i="7" s="1"/>
  <c r="LXM55" i="7" s="1"/>
  <c r="LXO55" i="7" s="1"/>
  <c r="LXQ55" i="7" s="1"/>
  <c r="LXS55" i="7" s="1"/>
  <c r="LXU55" i="7" s="1"/>
  <c r="LXW55" i="7" s="1"/>
  <c r="LXY55" i="7" s="1"/>
  <c r="LYA55" i="7" s="1"/>
  <c r="LYC55" i="7" s="1"/>
  <c r="LYE55" i="7" s="1"/>
  <c r="LYG55" i="7" s="1"/>
  <c r="LYI55" i="7" s="1"/>
  <c r="LYK55" i="7" s="1"/>
  <c r="LYM55" i="7" s="1"/>
  <c r="LYO55" i="7" s="1"/>
  <c r="LYQ55" i="7" s="1"/>
  <c r="LYS55" i="7" s="1"/>
  <c r="LYU55" i="7" s="1"/>
  <c r="LYW55" i="7" s="1"/>
  <c r="LYY55" i="7" s="1"/>
  <c r="LZA55" i="7" s="1"/>
  <c r="LZC55" i="7" s="1"/>
  <c r="LZE55" i="7" s="1"/>
  <c r="LZG55" i="7" s="1"/>
  <c r="LZI55" i="7" s="1"/>
  <c r="LZK55" i="7" s="1"/>
  <c r="LZM55" i="7" s="1"/>
  <c r="LZO55" i="7" s="1"/>
  <c r="LZQ55" i="7" s="1"/>
  <c r="LZS55" i="7" s="1"/>
  <c r="LZU55" i="7" s="1"/>
  <c r="LZW55" i="7" s="1"/>
  <c r="LZY55" i="7" s="1"/>
  <c r="MAA55" i="7" s="1"/>
  <c r="MAC55" i="7" s="1"/>
  <c r="MAE55" i="7" s="1"/>
  <c r="MAG55" i="7" s="1"/>
  <c r="MAI55" i="7" s="1"/>
  <c r="MAK55" i="7" s="1"/>
  <c r="MAM55" i="7" s="1"/>
  <c r="MAO55" i="7" s="1"/>
  <c r="MAQ55" i="7" s="1"/>
  <c r="MAS55" i="7" s="1"/>
  <c r="MAU55" i="7" s="1"/>
  <c r="MAW55" i="7" s="1"/>
  <c r="MAY55" i="7" s="1"/>
  <c r="MBA55" i="7" s="1"/>
  <c r="MBC55" i="7" s="1"/>
  <c r="MBE55" i="7" s="1"/>
  <c r="MBG55" i="7" s="1"/>
  <c r="MBI55" i="7" s="1"/>
  <c r="MBK55" i="7" s="1"/>
  <c r="MBM55" i="7" s="1"/>
  <c r="MBO55" i="7" s="1"/>
  <c r="MBQ55" i="7" s="1"/>
  <c r="MBS55" i="7" s="1"/>
  <c r="MBU55" i="7" s="1"/>
  <c r="MBW55" i="7" s="1"/>
  <c r="MBY55" i="7" s="1"/>
  <c r="MCA55" i="7" s="1"/>
  <c r="MCC55" i="7" s="1"/>
  <c r="MCE55" i="7" s="1"/>
  <c r="MCG55" i="7" s="1"/>
  <c r="MCI55" i="7" s="1"/>
  <c r="MCK55" i="7" s="1"/>
  <c r="MCM55" i="7" s="1"/>
  <c r="MCO55" i="7" s="1"/>
  <c r="MCQ55" i="7" s="1"/>
  <c r="MCS55" i="7" s="1"/>
  <c r="MCU55" i="7" s="1"/>
  <c r="MCW55" i="7" s="1"/>
  <c r="MCY55" i="7" s="1"/>
  <c r="MDA55" i="7" s="1"/>
  <c r="MDC55" i="7" s="1"/>
  <c r="MDE55" i="7" s="1"/>
  <c r="MDG55" i="7" s="1"/>
  <c r="MDI55" i="7" s="1"/>
  <c r="MDK55" i="7" s="1"/>
  <c r="MDM55" i="7" s="1"/>
  <c r="MDO55" i="7" s="1"/>
  <c r="MDQ55" i="7" s="1"/>
  <c r="MDS55" i="7" s="1"/>
  <c r="MDU55" i="7" s="1"/>
  <c r="MDW55" i="7" s="1"/>
  <c r="MDY55" i="7" s="1"/>
  <c r="MEA55" i="7" s="1"/>
  <c r="MEC55" i="7" s="1"/>
  <c r="MEE55" i="7" s="1"/>
  <c r="MEG55" i="7" s="1"/>
  <c r="MEI55" i="7" s="1"/>
  <c r="MEK55" i="7" s="1"/>
  <c r="MEM55" i="7" s="1"/>
  <c r="MEO55" i="7" s="1"/>
  <c r="MEQ55" i="7" s="1"/>
  <c r="MES55" i="7" s="1"/>
  <c r="MEU55" i="7" s="1"/>
  <c r="MEW55" i="7" s="1"/>
  <c r="MEY55" i="7" s="1"/>
  <c r="MFA55" i="7" s="1"/>
  <c r="MFC55" i="7" s="1"/>
  <c r="MFE55" i="7" s="1"/>
  <c r="MFG55" i="7" s="1"/>
  <c r="MFI55" i="7" s="1"/>
  <c r="MFK55" i="7" s="1"/>
  <c r="MFM55" i="7" s="1"/>
  <c r="MFO55" i="7" s="1"/>
  <c r="MFQ55" i="7" s="1"/>
  <c r="MFS55" i="7" s="1"/>
  <c r="MFU55" i="7" s="1"/>
  <c r="MFW55" i="7" s="1"/>
  <c r="MFY55" i="7" s="1"/>
  <c r="MGA55" i="7" s="1"/>
  <c r="MGC55" i="7" s="1"/>
  <c r="MGE55" i="7" s="1"/>
  <c r="MGG55" i="7" s="1"/>
  <c r="MGI55" i="7" s="1"/>
  <c r="MGK55" i="7" s="1"/>
  <c r="MGM55" i="7" s="1"/>
  <c r="MGO55" i="7" s="1"/>
  <c r="MGQ55" i="7" s="1"/>
  <c r="MGS55" i="7" s="1"/>
  <c r="MGU55" i="7" s="1"/>
  <c r="MGW55" i="7" s="1"/>
  <c r="MGY55" i="7" s="1"/>
  <c r="MHA55" i="7" s="1"/>
  <c r="MHC55" i="7" s="1"/>
  <c r="MHE55" i="7" s="1"/>
  <c r="MHG55" i="7" s="1"/>
  <c r="MHI55" i="7" s="1"/>
  <c r="MHK55" i="7" s="1"/>
  <c r="MHM55" i="7" s="1"/>
  <c r="MHO55" i="7" s="1"/>
  <c r="MHQ55" i="7" s="1"/>
  <c r="MHS55" i="7" s="1"/>
  <c r="MHU55" i="7" s="1"/>
  <c r="MHW55" i="7" s="1"/>
  <c r="MHY55" i="7" s="1"/>
  <c r="MIA55" i="7" s="1"/>
  <c r="MIC55" i="7" s="1"/>
  <c r="MIE55" i="7" s="1"/>
  <c r="MIG55" i="7" s="1"/>
  <c r="MII55" i="7" s="1"/>
  <c r="MIK55" i="7" s="1"/>
  <c r="MIM55" i="7" s="1"/>
  <c r="MIO55" i="7" s="1"/>
  <c r="MIQ55" i="7" s="1"/>
  <c r="MIS55" i="7" s="1"/>
  <c r="MIU55" i="7" s="1"/>
  <c r="MIW55" i="7" s="1"/>
  <c r="MIY55" i="7" s="1"/>
  <c r="MJA55" i="7" s="1"/>
  <c r="MJC55" i="7" s="1"/>
  <c r="MJE55" i="7" s="1"/>
  <c r="MJG55" i="7" s="1"/>
  <c r="MJI55" i="7" s="1"/>
  <c r="MJK55" i="7" s="1"/>
  <c r="MJM55" i="7" s="1"/>
  <c r="MJO55" i="7" s="1"/>
  <c r="MJQ55" i="7" s="1"/>
  <c r="MJS55" i="7" s="1"/>
  <c r="MJU55" i="7" s="1"/>
  <c r="MJW55" i="7" s="1"/>
  <c r="MJY55" i="7" s="1"/>
  <c r="MKA55" i="7" s="1"/>
  <c r="MKC55" i="7" s="1"/>
  <c r="MKE55" i="7" s="1"/>
  <c r="MKG55" i="7" s="1"/>
  <c r="MKI55" i="7" s="1"/>
  <c r="MKK55" i="7" s="1"/>
  <c r="MKM55" i="7" s="1"/>
  <c r="MKO55" i="7" s="1"/>
  <c r="MKQ55" i="7" s="1"/>
  <c r="MKS55" i="7" s="1"/>
  <c r="MKU55" i="7" s="1"/>
  <c r="MKW55" i="7" s="1"/>
  <c r="MKY55" i="7" s="1"/>
  <c r="MLA55" i="7" s="1"/>
  <c r="MLC55" i="7" s="1"/>
  <c r="MLE55" i="7" s="1"/>
  <c r="MLG55" i="7" s="1"/>
  <c r="MLI55" i="7" s="1"/>
  <c r="MLK55" i="7" s="1"/>
  <c r="MLM55" i="7" s="1"/>
  <c r="MLO55" i="7" s="1"/>
  <c r="MLQ55" i="7" s="1"/>
  <c r="MLS55" i="7" s="1"/>
  <c r="MLU55" i="7" s="1"/>
  <c r="MLW55" i="7" s="1"/>
  <c r="MLY55" i="7" s="1"/>
  <c r="MMA55" i="7" s="1"/>
  <c r="MMC55" i="7" s="1"/>
  <c r="MME55" i="7" s="1"/>
  <c r="MMG55" i="7" s="1"/>
  <c r="MMI55" i="7" s="1"/>
  <c r="MMK55" i="7" s="1"/>
  <c r="MMM55" i="7" s="1"/>
  <c r="MMO55" i="7" s="1"/>
  <c r="MMQ55" i="7" s="1"/>
  <c r="MMS55" i="7" s="1"/>
  <c r="MMU55" i="7" s="1"/>
  <c r="MMW55" i="7" s="1"/>
  <c r="MMY55" i="7" s="1"/>
  <c r="MNA55" i="7" s="1"/>
  <c r="MNC55" i="7" s="1"/>
  <c r="MNE55" i="7" s="1"/>
  <c r="MNG55" i="7" s="1"/>
  <c r="MNI55" i="7" s="1"/>
  <c r="MNK55" i="7" s="1"/>
  <c r="MNM55" i="7" s="1"/>
  <c r="MNO55" i="7" s="1"/>
  <c r="MNQ55" i="7" s="1"/>
  <c r="MNS55" i="7" s="1"/>
  <c r="MNU55" i="7" s="1"/>
  <c r="MNW55" i="7" s="1"/>
  <c r="MNY55" i="7" s="1"/>
  <c r="MOA55" i="7" s="1"/>
  <c r="MOC55" i="7" s="1"/>
  <c r="MOE55" i="7" s="1"/>
  <c r="MOG55" i="7" s="1"/>
  <c r="MOI55" i="7" s="1"/>
  <c r="MOK55" i="7" s="1"/>
  <c r="MOM55" i="7" s="1"/>
  <c r="MOO55" i="7" s="1"/>
  <c r="MOQ55" i="7" s="1"/>
  <c r="MOS55" i="7" s="1"/>
  <c r="MOU55" i="7" s="1"/>
  <c r="MOW55" i="7" s="1"/>
  <c r="MOY55" i="7" s="1"/>
  <c r="MPA55" i="7" s="1"/>
  <c r="MPC55" i="7" s="1"/>
  <c r="MPE55" i="7" s="1"/>
  <c r="MPG55" i="7" s="1"/>
  <c r="MPI55" i="7" s="1"/>
  <c r="MPK55" i="7" s="1"/>
  <c r="MPM55" i="7" s="1"/>
  <c r="MPO55" i="7" s="1"/>
  <c r="MPQ55" i="7" s="1"/>
  <c r="MPS55" i="7" s="1"/>
  <c r="MPU55" i="7" s="1"/>
  <c r="MPW55" i="7" s="1"/>
  <c r="MPY55" i="7" s="1"/>
  <c r="MQA55" i="7" s="1"/>
  <c r="MQC55" i="7" s="1"/>
  <c r="MQE55" i="7" s="1"/>
  <c r="MQG55" i="7" s="1"/>
  <c r="MQI55" i="7" s="1"/>
  <c r="MQK55" i="7" s="1"/>
  <c r="MQM55" i="7" s="1"/>
  <c r="MQO55" i="7" s="1"/>
  <c r="MQQ55" i="7" s="1"/>
  <c r="MQS55" i="7" s="1"/>
  <c r="MQU55" i="7" s="1"/>
  <c r="MQW55" i="7" s="1"/>
  <c r="MQY55" i="7" s="1"/>
  <c r="MRA55" i="7" s="1"/>
  <c r="MRC55" i="7" s="1"/>
  <c r="MRE55" i="7" s="1"/>
  <c r="MRG55" i="7" s="1"/>
  <c r="MRI55" i="7" s="1"/>
  <c r="MRK55" i="7" s="1"/>
  <c r="MRM55" i="7" s="1"/>
  <c r="MRO55" i="7" s="1"/>
  <c r="MRQ55" i="7" s="1"/>
  <c r="MRS55" i="7" s="1"/>
  <c r="MRU55" i="7" s="1"/>
  <c r="MRW55" i="7" s="1"/>
  <c r="MRY55" i="7" s="1"/>
  <c r="MSA55" i="7" s="1"/>
  <c r="MSC55" i="7" s="1"/>
  <c r="MSE55" i="7" s="1"/>
  <c r="MSG55" i="7" s="1"/>
  <c r="MSI55" i="7" s="1"/>
  <c r="MSK55" i="7" s="1"/>
  <c r="MSM55" i="7" s="1"/>
  <c r="MSO55" i="7" s="1"/>
  <c r="MSQ55" i="7" s="1"/>
  <c r="MSS55" i="7" s="1"/>
  <c r="MSU55" i="7" s="1"/>
  <c r="MSW55" i="7" s="1"/>
  <c r="MSY55" i="7" s="1"/>
  <c r="MTA55" i="7" s="1"/>
  <c r="MTC55" i="7" s="1"/>
  <c r="MTE55" i="7" s="1"/>
  <c r="MTG55" i="7" s="1"/>
  <c r="MTI55" i="7" s="1"/>
  <c r="MTK55" i="7" s="1"/>
  <c r="MTM55" i="7" s="1"/>
  <c r="MTO55" i="7" s="1"/>
  <c r="MTQ55" i="7" s="1"/>
  <c r="MTS55" i="7" s="1"/>
  <c r="MTU55" i="7" s="1"/>
  <c r="MTW55" i="7" s="1"/>
  <c r="MTY55" i="7" s="1"/>
  <c r="MUA55" i="7" s="1"/>
  <c r="MUC55" i="7" s="1"/>
  <c r="MUE55" i="7" s="1"/>
  <c r="MUG55" i="7" s="1"/>
  <c r="MUI55" i="7" s="1"/>
  <c r="MUK55" i="7" s="1"/>
  <c r="MUM55" i="7" s="1"/>
  <c r="MUO55" i="7" s="1"/>
  <c r="MUQ55" i="7" s="1"/>
  <c r="MUS55" i="7" s="1"/>
  <c r="MUU55" i="7" s="1"/>
  <c r="MUW55" i="7" s="1"/>
  <c r="MUY55" i="7" s="1"/>
  <c r="MVA55" i="7" s="1"/>
  <c r="MVC55" i="7" s="1"/>
  <c r="MVE55" i="7" s="1"/>
  <c r="MVG55" i="7" s="1"/>
  <c r="MVI55" i="7" s="1"/>
  <c r="MVK55" i="7" s="1"/>
  <c r="MVM55" i="7" s="1"/>
  <c r="MVO55" i="7" s="1"/>
  <c r="MVQ55" i="7" s="1"/>
  <c r="MVS55" i="7" s="1"/>
  <c r="MVU55" i="7" s="1"/>
  <c r="MVW55" i="7" s="1"/>
  <c r="MVY55" i="7" s="1"/>
  <c r="MWA55" i="7" s="1"/>
  <c r="MWC55" i="7" s="1"/>
  <c r="MWE55" i="7" s="1"/>
  <c r="MWG55" i="7" s="1"/>
  <c r="MWI55" i="7" s="1"/>
  <c r="MWK55" i="7" s="1"/>
  <c r="MWM55" i="7" s="1"/>
  <c r="MWO55" i="7" s="1"/>
  <c r="MWQ55" i="7" s="1"/>
  <c r="MWS55" i="7" s="1"/>
  <c r="MWU55" i="7" s="1"/>
  <c r="MWW55" i="7" s="1"/>
  <c r="MWY55" i="7" s="1"/>
  <c r="MXA55" i="7" s="1"/>
  <c r="MXC55" i="7" s="1"/>
  <c r="MXE55" i="7" s="1"/>
  <c r="MXG55" i="7" s="1"/>
  <c r="MXI55" i="7" s="1"/>
  <c r="MXK55" i="7" s="1"/>
  <c r="MXM55" i="7" s="1"/>
  <c r="MXO55" i="7" s="1"/>
  <c r="MXQ55" i="7" s="1"/>
  <c r="MXS55" i="7" s="1"/>
  <c r="MXU55" i="7" s="1"/>
  <c r="MXW55" i="7" s="1"/>
  <c r="MXY55" i="7" s="1"/>
  <c r="MYA55" i="7" s="1"/>
  <c r="MYC55" i="7" s="1"/>
  <c r="MYE55" i="7" s="1"/>
  <c r="MYG55" i="7" s="1"/>
  <c r="MYI55" i="7" s="1"/>
  <c r="MYK55" i="7" s="1"/>
  <c r="MYM55" i="7" s="1"/>
  <c r="MYO55" i="7" s="1"/>
  <c r="MYQ55" i="7" s="1"/>
  <c r="MYS55" i="7" s="1"/>
  <c r="MYU55" i="7" s="1"/>
  <c r="MYW55" i="7" s="1"/>
  <c r="MYY55" i="7" s="1"/>
  <c r="MZA55" i="7" s="1"/>
  <c r="MZC55" i="7" s="1"/>
  <c r="MZE55" i="7" s="1"/>
  <c r="MZG55" i="7" s="1"/>
  <c r="MZI55" i="7" s="1"/>
  <c r="MZK55" i="7" s="1"/>
  <c r="MZM55" i="7" s="1"/>
  <c r="MZO55" i="7" s="1"/>
  <c r="MZQ55" i="7" s="1"/>
  <c r="MZS55" i="7" s="1"/>
  <c r="MZU55" i="7" s="1"/>
  <c r="MZW55" i="7" s="1"/>
  <c r="MZY55" i="7" s="1"/>
  <c r="NAA55" i="7" s="1"/>
  <c r="NAC55" i="7" s="1"/>
  <c r="NAE55" i="7" s="1"/>
  <c r="NAG55" i="7" s="1"/>
  <c r="NAI55" i="7" s="1"/>
  <c r="NAK55" i="7" s="1"/>
  <c r="NAM55" i="7" s="1"/>
  <c r="NAO55" i="7" s="1"/>
  <c r="NAQ55" i="7" s="1"/>
  <c r="NAS55" i="7" s="1"/>
  <c r="NAU55" i="7" s="1"/>
  <c r="NAW55" i="7" s="1"/>
  <c r="NAY55" i="7" s="1"/>
  <c r="NBA55" i="7" s="1"/>
  <c r="NBC55" i="7" s="1"/>
  <c r="NBE55" i="7" s="1"/>
  <c r="NBG55" i="7" s="1"/>
  <c r="NBI55" i="7" s="1"/>
  <c r="NBK55" i="7" s="1"/>
  <c r="NBM55" i="7" s="1"/>
  <c r="NBO55" i="7" s="1"/>
  <c r="NBQ55" i="7" s="1"/>
  <c r="NBS55" i="7" s="1"/>
  <c r="NBU55" i="7" s="1"/>
  <c r="NBW55" i="7" s="1"/>
  <c r="NBY55" i="7" s="1"/>
  <c r="NCA55" i="7" s="1"/>
  <c r="NCC55" i="7" s="1"/>
  <c r="NCE55" i="7" s="1"/>
  <c r="NCG55" i="7" s="1"/>
  <c r="NCI55" i="7" s="1"/>
  <c r="NCK55" i="7" s="1"/>
  <c r="NCM55" i="7" s="1"/>
  <c r="NCO55" i="7" s="1"/>
  <c r="NCQ55" i="7" s="1"/>
  <c r="NCS55" i="7" s="1"/>
  <c r="NCU55" i="7" s="1"/>
  <c r="NCW55" i="7" s="1"/>
  <c r="NCY55" i="7" s="1"/>
  <c r="NDA55" i="7" s="1"/>
  <c r="NDC55" i="7" s="1"/>
  <c r="NDE55" i="7" s="1"/>
  <c r="NDG55" i="7" s="1"/>
  <c r="NDI55" i="7" s="1"/>
  <c r="NDK55" i="7" s="1"/>
  <c r="NDM55" i="7" s="1"/>
  <c r="NDO55" i="7" s="1"/>
  <c r="NDQ55" i="7" s="1"/>
  <c r="NDS55" i="7" s="1"/>
  <c r="NDU55" i="7" s="1"/>
  <c r="NDW55" i="7" s="1"/>
  <c r="NDY55" i="7" s="1"/>
  <c r="NEA55" i="7" s="1"/>
  <c r="NEC55" i="7" s="1"/>
  <c r="NEE55" i="7" s="1"/>
  <c r="NEG55" i="7" s="1"/>
  <c r="NEI55" i="7" s="1"/>
  <c r="NEK55" i="7" s="1"/>
  <c r="NEM55" i="7" s="1"/>
  <c r="NEO55" i="7" s="1"/>
  <c r="NEQ55" i="7" s="1"/>
  <c r="NES55" i="7" s="1"/>
  <c r="NEU55" i="7" s="1"/>
  <c r="NEW55" i="7" s="1"/>
  <c r="NEY55" i="7" s="1"/>
  <c r="NFA55" i="7" s="1"/>
  <c r="NFC55" i="7" s="1"/>
  <c r="NFE55" i="7" s="1"/>
  <c r="NFG55" i="7" s="1"/>
  <c r="NFI55" i="7" s="1"/>
  <c r="NFK55" i="7" s="1"/>
  <c r="NFM55" i="7" s="1"/>
  <c r="NFO55" i="7" s="1"/>
  <c r="NFQ55" i="7" s="1"/>
  <c r="NFS55" i="7" s="1"/>
  <c r="NFU55" i="7" s="1"/>
  <c r="NFW55" i="7" s="1"/>
  <c r="NFY55" i="7" s="1"/>
  <c r="NGA55" i="7" s="1"/>
  <c r="NGC55" i="7" s="1"/>
  <c r="NGE55" i="7" s="1"/>
  <c r="NGG55" i="7" s="1"/>
  <c r="NGI55" i="7" s="1"/>
  <c r="NGK55" i="7" s="1"/>
  <c r="NGM55" i="7" s="1"/>
  <c r="NGO55" i="7" s="1"/>
  <c r="NGQ55" i="7" s="1"/>
  <c r="NGS55" i="7" s="1"/>
  <c r="NGU55" i="7" s="1"/>
  <c r="NGW55" i="7" s="1"/>
  <c r="NGY55" i="7" s="1"/>
  <c r="NHA55" i="7" s="1"/>
  <c r="NHC55" i="7" s="1"/>
  <c r="NHE55" i="7" s="1"/>
  <c r="NHG55" i="7" s="1"/>
  <c r="NHI55" i="7" s="1"/>
  <c r="NHK55" i="7" s="1"/>
  <c r="NHM55" i="7" s="1"/>
  <c r="NHO55" i="7" s="1"/>
  <c r="NHQ55" i="7" s="1"/>
  <c r="NHS55" i="7" s="1"/>
  <c r="NHU55" i="7" s="1"/>
  <c r="NHW55" i="7" s="1"/>
  <c r="NHY55" i="7" s="1"/>
  <c r="NIA55" i="7" s="1"/>
  <c r="NIC55" i="7" s="1"/>
  <c r="NIE55" i="7" s="1"/>
  <c r="NIG55" i="7" s="1"/>
  <c r="NII55" i="7" s="1"/>
  <c r="NIK55" i="7" s="1"/>
  <c r="NIM55" i="7" s="1"/>
  <c r="NIO55" i="7" s="1"/>
  <c r="NIQ55" i="7" s="1"/>
  <c r="NIS55" i="7" s="1"/>
  <c r="NIU55" i="7" s="1"/>
  <c r="NIW55" i="7" s="1"/>
  <c r="NIY55" i="7" s="1"/>
  <c r="NJA55" i="7" s="1"/>
  <c r="NJC55" i="7" s="1"/>
  <c r="NJE55" i="7" s="1"/>
  <c r="NJG55" i="7" s="1"/>
  <c r="NJI55" i="7" s="1"/>
  <c r="NJK55" i="7" s="1"/>
  <c r="NJM55" i="7" s="1"/>
  <c r="NJO55" i="7" s="1"/>
  <c r="NJQ55" i="7" s="1"/>
  <c r="NJS55" i="7" s="1"/>
  <c r="NJU55" i="7" s="1"/>
  <c r="NJW55" i="7" s="1"/>
  <c r="NJY55" i="7" s="1"/>
  <c r="NKA55" i="7" s="1"/>
  <c r="NKC55" i="7" s="1"/>
  <c r="NKE55" i="7" s="1"/>
  <c r="NKG55" i="7" s="1"/>
  <c r="NKI55" i="7" s="1"/>
  <c r="NKK55" i="7" s="1"/>
  <c r="NKM55" i="7" s="1"/>
  <c r="NKO55" i="7" s="1"/>
  <c r="NKQ55" i="7" s="1"/>
  <c r="NKS55" i="7" s="1"/>
  <c r="NKU55" i="7" s="1"/>
  <c r="NKW55" i="7" s="1"/>
  <c r="NKY55" i="7" s="1"/>
  <c r="NLA55" i="7" s="1"/>
  <c r="NLC55" i="7" s="1"/>
  <c r="NLE55" i="7" s="1"/>
  <c r="NLG55" i="7" s="1"/>
  <c r="NLI55" i="7" s="1"/>
  <c r="NLK55" i="7" s="1"/>
  <c r="NLM55" i="7" s="1"/>
  <c r="NLO55" i="7" s="1"/>
  <c r="NLQ55" i="7" s="1"/>
  <c r="NLS55" i="7" s="1"/>
  <c r="NLU55" i="7" s="1"/>
  <c r="NLW55" i="7" s="1"/>
  <c r="NLY55" i="7" s="1"/>
  <c r="NMA55" i="7" s="1"/>
  <c r="NMC55" i="7" s="1"/>
  <c r="NME55" i="7" s="1"/>
  <c r="NMG55" i="7" s="1"/>
  <c r="NMI55" i="7" s="1"/>
  <c r="NMK55" i="7" s="1"/>
  <c r="NMM55" i="7" s="1"/>
  <c r="NMO55" i="7" s="1"/>
  <c r="NMQ55" i="7" s="1"/>
  <c r="NMS55" i="7" s="1"/>
  <c r="NMU55" i="7" s="1"/>
  <c r="NMW55" i="7" s="1"/>
  <c r="NMY55" i="7" s="1"/>
  <c r="NNA55" i="7" s="1"/>
  <c r="NNC55" i="7" s="1"/>
  <c r="NNE55" i="7" s="1"/>
  <c r="NNG55" i="7" s="1"/>
  <c r="NNI55" i="7" s="1"/>
  <c r="NNK55" i="7" s="1"/>
  <c r="NNM55" i="7" s="1"/>
  <c r="NNO55" i="7" s="1"/>
  <c r="NNQ55" i="7" s="1"/>
  <c r="NNS55" i="7" s="1"/>
  <c r="NNU55" i="7" s="1"/>
  <c r="NNW55" i="7" s="1"/>
  <c r="NNY55" i="7" s="1"/>
  <c r="NOA55" i="7" s="1"/>
  <c r="NOC55" i="7" s="1"/>
  <c r="NOE55" i="7" s="1"/>
  <c r="NOG55" i="7" s="1"/>
  <c r="NOI55" i="7" s="1"/>
  <c r="NOK55" i="7" s="1"/>
  <c r="NOM55" i="7" s="1"/>
  <c r="NOO55" i="7" s="1"/>
  <c r="NOQ55" i="7" s="1"/>
  <c r="NOS55" i="7" s="1"/>
  <c r="NOU55" i="7" s="1"/>
  <c r="NOW55" i="7" s="1"/>
  <c r="NOY55" i="7" s="1"/>
  <c r="NPA55" i="7" s="1"/>
  <c r="NPC55" i="7" s="1"/>
  <c r="NPE55" i="7" s="1"/>
  <c r="NPG55" i="7" s="1"/>
  <c r="NPI55" i="7" s="1"/>
  <c r="NPK55" i="7" s="1"/>
  <c r="NPM55" i="7" s="1"/>
  <c r="NPO55" i="7" s="1"/>
  <c r="NPQ55" i="7" s="1"/>
  <c r="NPS55" i="7" s="1"/>
  <c r="NPU55" i="7" s="1"/>
  <c r="NPW55" i="7" s="1"/>
  <c r="NPY55" i="7" s="1"/>
  <c r="NQA55" i="7" s="1"/>
  <c r="NQC55" i="7" s="1"/>
  <c r="NQE55" i="7" s="1"/>
  <c r="NQG55" i="7" s="1"/>
  <c r="NQI55" i="7" s="1"/>
  <c r="NQK55" i="7" s="1"/>
  <c r="NQM55" i="7" s="1"/>
  <c r="NQO55" i="7" s="1"/>
  <c r="NQQ55" i="7" s="1"/>
  <c r="NQS55" i="7" s="1"/>
  <c r="NQU55" i="7" s="1"/>
  <c r="NQW55" i="7" s="1"/>
  <c r="NQY55" i="7" s="1"/>
  <c r="NRA55" i="7" s="1"/>
  <c r="NRC55" i="7" s="1"/>
  <c r="NRE55" i="7" s="1"/>
  <c r="NRG55" i="7" s="1"/>
  <c r="NRI55" i="7" s="1"/>
  <c r="NRK55" i="7" s="1"/>
  <c r="NRM55" i="7" s="1"/>
  <c r="NRO55" i="7" s="1"/>
  <c r="NRQ55" i="7" s="1"/>
  <c r="NRS55" i="7" s="1"/>
  <c r="NRU55" i="7" s="1"/>
  <c r="NRW55" i="7" s="1"/>
  <c r="NRY55" i="7" s="1"/>
  <c r="NSA55" i="7" s="1"/>
  <c r="NSC55" i="7" s="1"/>
  <c r="NSE55" i="7" s="1"/>
  <c r="NSG55" i="7" s="1"/>
  <c r="NSI55" i="7" s="1"/>
  <c r="NSK55" i="7" s="1"/>
  <c r="NSM55" i="7" s="1"/>
  <c r="NSO55" i="7" s="1"/>
  <c r="NSQ55" i="7" s="1"/>
  <c r="NSS55" i="7" s="1"/>
  <c r="NSU55" i="7" s="1"/>
  <c r="NSW55" i="7" s="1"/>
  <c r="NSY55" i="7" s="1"/>
  <c r="NTA55" i="7" s="1"/>
  <c r="NTC55" i="7" s="1"/>
  <c r="NTE55" i="7" s="1"/>
  <c r="NTG55" i="7" s="1"/>
  <c r="NTI55" i="7" s="1"/>
  <c r="NTK55" i="7" s="1"/>
  <c r="NTM55" i="7" s="1"/>
  <c r="NTO55" i="7" s="1"/>
  <c r="NTQ55" i="7" s="1"/>
  <c r="NTS55" i="7" s="1"/>
  <c r="NTU55" i="7" s="1"/>
  <c r="NTW55" i="7" s="1"/>
  <c r="NTY55" i="7" s="1"/>
  <c r="NUA55" i="7" s="1"/>
  <c r="NUC55" i="7" s="1"/>
  <c r="NUE55" i="7" s="1"/>
  <c r="NUG55" i="7" s="1"/>
  <c r="NUI55" i="7" s="1"/>
  <c r="NUK55" i="7" s="1"/>
  <c r="NUM55" i="7" s="1"/>
  <c r="NUO55" i="7" s="1"/>
  <c r="NUQ55" i="7" s="1"/>
  <c r="NUS55" i="7" s="1"/>
  <c r="NUU55" i="7" s="1"/>
  <c r="NUW55" i="7" s="1"/>
  <c r="NUY55" i="7" s="1"/>
  <c r="NVA55" i="7" s="1"/>
  <c r="NVC55" i="7" s="1"/>
  <c r="NVE55" i="7" s="1"/>
  <c r="NVG55" i="7" s="1"/>
  <c r="NVI55" i="7" s="1"/>
  <c r="NVK55" i="7" s="1"/>
  <c r="NVM55" i="7" s="1"/>
  <c r="NVO55" i="7" s="1"/>
  <c r="NVQ55" i="7" s="1"/>
  <c r="NVS55" i="7" s="1"/>
  <c r="NVU55" i="7" s="1"/>
  <c r="NVW55" i="7" s="1"/>
  <c r="NVY55" i="7" s="1"/>
  <c r="NWA55" i="7" s="1"/>
  <c r="NWC55" i="7" s="1"/>
  <c r="NWE55" i="7" s="1"/>
  <c r="NWG55" i="7" s="1"/>
  <c r="NWI55" i="7" s="1"/>
  <c r="NWK55" i="7" s="1"/>
  <c r="NWM55" i="7" s="1"/>
  <c r="NWO55" i="7" s="1"/>
  <c r="NWQ55" i="7" s="1"/>
  <c r="NWS55" i="7" s="1"/>
  <c r="NWU55" i="7" s="1"/>
  <c r="NWW55" i="7" s="1"/>
  <c r="NWY55" i="7" s="1"/>
  <c r="NXA55" i="7" s="1"/>
  <c r="NXC55" i="7" s="1"/>
  <c r="NXE55" i="7" s="1"/>
  <c r="NXG55" i="7" s="1"/>
  <c r="NXI55" i="7" s="1"/>
  <c r="NXK55" i="7" s="1"/>
  <c r="NXM55" i="7" s="1"/>
  <c r="NXO55" i="7" s="1"/>
  <c r="NXQ55" i="7" s="1"/>
  <c r="NXS55" i="7" s="1"/>
  <c r="NXU55" i="7" s="1"/>
  <c r="NXW55" i="7" s="1"/>
  <c r="NXY55" i="7" s="1"/>
  <c r="NYA55" i="7" s="1"/>
  <c r="NYC55" i="7" s="1"/>
  <c r="NYE55" i="7" s="1"/>
  <c r="NYG55" i="7" s="1"/>
  <c r="NYI55" i="7" s="1"/>
  <c r="NYK55" i="7" s="1"/>
  <c r="NYM55" i="7" s="1"/>
  <c r="NYO55" i="7" s="1"/>
  <c r="NYQ55" i="7" s="1"/>
  <c r="NYS55" i="7" s="1"/>
  <c r="NYU55" i="7" s="1"/>
  <c r="NYW55" i="7" s="1"/>
  <c r="NYY55" i="7" s="1"/>
  <c r="NZA55" i="7" s="1"/>
  <c r="NZC55" i="7" s="1"/>
  <c r="NZE55" i="7" s="1"/>
  <c r="NZG55" i="7" s="1"/>
  <c r="NZI55" i="7" s="1"/>
  <c r="NZK55" i="7" s="1"/>
  <c r="NZM55" i="7" s="1"/>
  <c r="NZO55" i="7" s="1"/>
  <c r="NZQ55" i="7" s="1"/>
  <c r="NZS55" i="7" s="1"/>
  <c r="NZU55" i="7" s="1"/>
  <c r="NZW55" i="7" s="1"/>
  <c r="NZY55" i="7" s="1"/>
  <c r="OAA55" i="7" s="1"/>
  <c r="OAC55" i="7" s="1"/>
  <c r="OAE55" i="7" s="1"/>
  <c r="OAG55" i="7" s="1"/>
  <c r="OAI55" i="7" s="1"/>
  <c r="OAK55" i="7" s="1"/>
  <c r="OAM55" i="7" s="1"/>
  <c r="OAO55" i="7" s="1"/>
  <c r="OAQ55" i="7" s="1"/>
  <c r="OAS55" i="7" s="1"/>
  <c r="OAU55" i="7" s="1"/>
  <c r="OAW55" i="7" s="1"/>
  <c r="OAY55" i="7" s="1"/>
  <c r="OBA55" i="7" s="1"/>
  <c r="OBC55" i="7" s="1"/>
  <c r="OBE55" i="7" s="1"/>
  <c r="OBG55" i="7" s="1"/>
  <c r="OBI55" i="7" s="1"/>
  <c r="OBK55" i="7" s="1"/>
  <c r="OBM55" i="7" s="1"/>
  <c r="OBO55" i="7" s="1"/>
  <c r="OBQ55" i="7" s="1"/>
  <c r="OBS55" i="7" s="1"/>
  <c r="OBU55" i="7" s="1"/>
  <c r="OBW55" i="7" s="1"/>
  <c r="OBY55" i="7" s="1"/>
  <c r="OCA55" i="7" s="1"/>
  <c r="OCC55" i="7" s="1"/>
  <c r="OCE55" i="7" s="1"/>
  <c r="OCG55" i="7" s="1"/>
  <c r="OCI55" i="7" s="1"/>
  <c r="OCK55" i="7" s="1"/>
  <c r="OCM55" i="7" s="1"/>
  <c r="OCO55" i="7" s="1"/>
  <c r="OCQ55" i="7" s="1"/>
  <c r="OCS55" i="7" s="1"/>
  <c r="OCU55" i="7" s="1"/>
  <c r="OCW55" i="7" s="1"/>
  <c r="OCY55" i="7" s="1"/>
  <c r="ODA55" i="7" s="1"/>
  <c r="ODC55" i="7" s="1"/>
  <c r="ODE55" i="7" s="1"/>
  <c r="ODG55" i="7" s="1"/>
  <c r="ODI55" i="7" s="1"/>
  <c r="ODK55" i="7" s="1"/>
  <c r="ODM55" i="7" s="1"/>
  <c r="ODO55" i="7" s="1"/>
  <c r="ODQ55" i="7" s="1"/>
  <c r="ODS55" i="7" s="1"/>
  <c r="ODU55" i="7" s="1"/>
  <c r="ODW55" i="7" s="1"/>
  <c r="ODY55" i="7" s="1"/>
  <c r="OEA55" i="7" s="1"/>
  <c r="OEC55" i="7" s="1"/>
  <c r="OEE55" i="7" s="1"/>
  <c r="OEG55" i="7" s="1"/>
  <c r="OEI55" i="7" s="1"/>
  <c r="OEK55" i="7" s="1"/>
  <c r="OEM55" i="7" s="1"/>
  <c r="OEO55" i="7" s="1"/>
  <c r="OEQ55" i="7" s="1"/>
  <c r="OES55" i="7" s="1"/>
  <c r="OEU55" i="7" s="1"/>
  <c r="OEW55" i="7" s="1"/>
  <c r="OEY55" i="7" s="1"/>
  <c r="OFA55" i="7" s="1"/>
  <c r="OFC55" i="7" s="1"/>
  <c r="OFE55" i="7" s="1"/>
  <c r="OFG55" i="7" s="1"/>
  <c r="OFI55" i="7" s="1"/>
  <c r="OFK55" i="7" s="1"/>
  <c r="OFM55" i="7" s="1"/>
  <c r="OFO55" i="7" s="1"/>
  <c r="OFQ55" i="7" s="1"/>
  <c r="OFS55" i="7" s="1"/>
  <c r="OFU55" i="7" s="1"/>
  <c r="OFW55" i="7" s="1"/>
  <c r="OFY55" i="7" s="1"/>
  <c r="OGA55" i="7" s="1"/>
  <c r="OGC55" i="7" s="1"/>
  <c r="OGE55" i="7" s="1"/>
  <c r="OGG55" i="7" s="1"/>
  <c r="OGI55" i="7" s="1"/>
  <c r="OGK55" i="7" s="1"/>
  <c r="OGM55" i="7" s="1"/>
  <c r="OGO55" i="7" s="1"/>
  <c r="OGQ55" i="7" s="1"/>
  <c r="OGS55" i="7" s="1"/>
  <c r="OGU55" i="7" s="1"/>
  <c r="OGW55" i="7" s="1"/>
  <c r="OGY55" i="7" s="1"/>
  <c r="OHA55" i="7" s="1"/>
  <c r="OHC55" i="7" s="1"/>
  <c r="OHE55" i="7" s="1"/>
  <c r="OHG55" i="7" s="1"/>
  <c r="OHI55" i="7" s="1"/>
  <c r="OHK55" i="7" s="1"/>
  <c r="OHM55" i="7" s="1"/>
  <c r="OHO55" i="7" s="1"/>
  <c r="OHQ55" i="7" s="1"/>
  <c r="OHS55" i="7" s="1"/>
  <c r="OHU55" i="7" s="1"/>
  <c r="OHW55" i="7" s="1"/>
  <c r="OHY55" i="7" s="1"/>
  <c r="OIA55" i="7" s="1"/>
  <c r="OIC55" i="7" s="1"/>
  <c r="OIE55" i="7" s="1"/>
  <c r="OIG55" i="7" s="1"/>
  <c r="OII55" i="7" s="1"/>
  <c r="OIK55" i="7" s="1"/>
  <c r="OIM55" i="7" s="1"/>
  <c r="OIO55" i="7" s="1"/>
  <c r="OIQ55" i="7" s="1"/>
  <c r="OIS55" i="7" s="1"/>
  <c r="OIU55" i="7" s="1"/>
  <c r="OIW55" i="7" s="1"/>
  <c r="OIY55" i="7" s="1"/>
  <c r="OJA55" i="7" s="1"/>
  <c r="OJC55" i="7" s="1"/>
  <c r="OJE55" i="7" s="1"/>
  <c r="OJG55" i="7" s="1"/>
  <c r="OJI55" i="7" s="1"/>
  <c r="OJK55" i="7" s="1"/>
  <c r="OJM55" i="7" s="1"/>
  <c r="OJO55" i="7" s="1"/>
  <c r="OJQ55" i="7" s="1"/>
  <c r="OJS55" i="7" s="1"/>
  <c r="OJU55" i="7" s="1"/>
  <c r="OJW55" i="7" s="1"/>
  <c r="OJY55" i="7" s="1"/>
  <c r="OKA55" i="7" s="1"/>
  <c r="OKC55" i="7" s="1"/>
  <c r="OKE55" i="7" s="1"/>
  <c r="OKG55" i="7" s="1"/>
  <c r="OKI55" i="7" s="1"/>
  <c r="OKK55" i="7" s="1"/>
  <c r="OKM55" i="7" s="1"/>
  <c r="OKO55" i="7" s="1"/>
  <c r="OKQ55" i="7" s="1"/>
  <c r="OKS55" i="7" s="1"/>
  <c r="OKU55" i="7" s="1"/>
  <c r="OKW55" i="7" s="1"/>
  <c r="OKY55" i="7" s="1"/>
  <c r="OLA55" i="7" s="1"/>
  <c r="OLC55" i="7" s="1"/>
  <c r="OLE55" i="7" s="1"/>
  <c r="OLG55" i="7" s="1"/>
  <c r="OLI55" i="7" s="1"/>
  <c r="OLK55" i="7" s="1"/>
  <c r="OLM55" i="7" s="1"/>
  <c r="OLO55" i="7" s="1"/>
  <c r="OLQ55" i="7" s="1"/>
  <c r="OLS55" i="7" s="1"/>
  <c r="OLU55" i="7" s="1"/>
  <c r="OLW55" i="7" s="1"/>
  <c r="OLY55" i="7" s="1"/>
  <c r="OMA55" i="7" s="1"/>
  <c r="OMC55" i="7" s="1"/>
  <c r="OME55" i="7" s="1"/>
  <c r="OMG55" i="7" s="1"/>
  <c r="OMI55" i="7" s="1"/>
  <c r="OMK55" i="7" s="1"/>
  <c r="OMM55" i="7" s="1"/>
  <c r="OMO55" i="7" s="1"/>
  <c r="OMQ55" i="7" s="1"/>
  <c r="OMS55" i="7" s="1"/>
  <c r="OMU55" i="7" s="1"/>
  <c r="OMW55" i="7" s="1"/>
  <c r="OMY55" i="7" s="1"/>
  <c r="ONA55" i="7" s="1"/>
  <c r="ONC55" i="7" s="1"/>
  <c r="ONE55" i="7" s="1"/>
  <c r="ONG55" i="7" s="1"/>
  <c r="ONI55" i="7" s="1"/>
  <c r="ONK55" i="7" s="1"/>
  <c r="ONM55" i="7" s="1"/>
  <c r="ONO55" i="7" s="1"/>
  <c r="ONQ55" i="7" s="1"/>
  <c r="ONS55" i="7" s="1"/>
  <c r="ONU55" i="7" s="1"/>
  <c r="ONW55" i="7" s="1"/>
  <c r="ONY55" i="7" s="1"/>
  <c r="OOA55" i="7" s="1"/>
  <c r="OOC55" i="7" s="1"/>
  <c r="OOE55" i="7" s="1"/>
  <c r="OOG55" i="7" s="1"/>
  <c r="OOI55" i="7" s="1"/>
  <c r="OOK55" i="7" s="1"/>
  <c r="OOM55" i="7" s="1"/>
  <c r="OOO55" i="7" s="1"/>
  <c r="OOQ55" i="7" s="1"/>
  <c r="OOS55" i="7" s="1"/>
  <c r="OOU55" i="7" s="1"/>
  <c r="OOW55" i="7" s="1"/>
  <c r="OOY55" i="7" s="1"/>
  <c r="OPA55" i="7" s="1"/>
  <c r="OPC55" i="7" s="1"/>
  <c r="OPE55" i="7" s="1"/>
  <c r="OPG55" i="7" s="1"/>
  <c r="OPI55" i="7" s="1"/>
  <c r="OPK55" i="7" s="1"/>
  <c r="OPM55" i="7" s="1"/>
  <c r="OPO55" i="7" s="1"/>
  <c r="OPQ55" i="7" s="1"/>
  <c r="OPS55" i="7" s="1"/>
  <c r="OPU55" i="7" s="1"/>
  <c r="OPW55" i="7" s="1"/>
  <c r="OPY55" i="7" s="1"/>
  <c r="OQA55" i="7" s="1"/>
  <c r="OQC55" i="7" s="1"/>
  <c r="OQE55" i="7" s="1"/>
  <c r="OQG55" i="7" s="1"/>
  <c r="OQI55" i="7" s="1"/>
  <c r="OQK55" i="7" s="1"/>
  <c r="OQM55" i="7" s="1"/>
  <c r="OQO55" i="7" s="1"/>
  <c r="OQQ55" i="7" s="1"/>
  <c r="OQS55" i="7" s="1"/>
  <c r="OQU55" i="7" s="1"/>
  <c r="OQW55" i="7" s="1"/>
  <c r="OQY55" i="7" s="1"/>
  <c r="ORA55" i="7" s="1"/>
  <c r="ORC55" i="7" s="1"/>
  <c r="ORE55" i="7" s="1"/>
  <c r="ORG55" i="7" s="1"/>
  <c r="ORI55" i="7" s="1"/>
  <c r="ORK55" i="7" s="1"/>
  <c r="ORM55" i="7" s="1"/>
  <c r="ORO55" i="7" s="1"/>
  <c r="ORQ55" i="7" s="1"/>
  <c r="ORS55" i="7" s="1"/>
  <c r="ORU55" i="7" s="1"/>
  <c r="ORW55" i="7" s="1"/>
  <c r="ORY55" i="7" s="1"/>
  <c r="OSA55" i="7" s="1"/>
  <c r="OSC55" i="7" s="1"/>
  <c r="OSE55" i="7" s="1"/>
  <c r="OSG55" i="7" s="1"/>
  <c r="OSI55" i="7" s="1"/>
  <c r="OSK55" i="7" s="1"/>
  <c r="OSM55" i="7" s="1"/>
  <c r="OSO55" i="7" s="1"/>
  <c r="OSQ55" i="7" s="1"/>
  <c r="OSS55" i="7" s="1"/>
  <c r="OSU55" i="7" s="1"/>
  <c r="OSW55" i="7" s="1"/>
  <c r="OSY55" i="7" s="1"/>
  <c r="OTA55" i="7" s="1"/>
  <c r="OTC55" i="7" s="1"/>
  <c r="OTE55" i="7" s="1"/>
  <c r="OTG55" i="7" s="1"/>
  <c r="OTI55" i="7" s="1"/>
  <c r="OTK55" i="7" s="1"/>
  <c r="OTM55" i="7" s="1"/>
  <c r="OTO55" i="7" s="1"/>
  <c r="OTQ55" i="7" s="1"/>
  <c r="OTS55" i="7" s="1"/>
  <c r="OTU55" i="7" s="1"/>
  <c r="OTW55" i="7" s="1"/>
  <c r="OTY55" i="7" s="1"/>
  <c r="OUA55" i="7" s="1"/>
  <c r="OUC55" i="7" s="1"/>
  <c r="OUE55" i="7" s="1"/>
  <c r="OUG55" i="7" s="1"/>
  <c r="OUI55" i="7" s="1"/>
  <c r="OUK55" i="7" s="1"/>
  <c r="OUM55" i="7" s="1"/>
  <c r="OUO55" i="7" s="1"/>
  <c r="OUQ55" i="7" s="1"/>
  <c r="OUS55" i="7" s="1"/>
  <c r="OUU55" i="7" s="1"/>
  <c r="OUW55" i="7" s="1"/>
  <c r="OUY55" i="7" s="1"/>
  <c r="OVA55" i="7" s="1"/>
  <c r="OVC55" i="7" s="1"/>
  <c r="OVE55" i="7" s="1"/>
  <c r="OVG55" i="7" s="1"/>
  <c r="OVI55" i="7" s="1"/>
  <c r="OVK55" i="7" s="1"/>
  <c r="OVM55" i="7" s="1"/>
  <c r="OVO55" i="7" s="1"/>
  <c r="OVQ55" i="7" s="1"/>
  <c r="OVS55" i="7" s="1"/>
  <c r="OVU55" i="7" s="1"/>
  <c r="OVW55" i="7" s="1"/>
  <c r="OVY55" i="7" s="1"/>
  <c r="OWA55" i="7" s="1"/>
  <c r="OWC55" i="7" s="1"/>
  <c r="OWE55" i="7" s="1"/>
  <c r="OWG55" i="7" s="1"/>
  <c r="OWI55" i="7" s="1"/>
  <c r="OWK55" i="7" s="1"/>
  <c r="OWM55" i="7" s="1"/>
  <c r="OWO55" i="7" s="1"/>
  <c r="OWQ55" i="7" s="1"/>
  <c r="OWS55" i="7" s="1"/>
  <c r="OWU55" i="7" s="1"/>
  <c r="OWW55" i="7" s="1"/>
  <c r="OWY55" i="7" s="1"/>
  <c r="OXA55" i="7" s="1"/>
  <c r="OXC55" i="7" s="1"/>
  <c r="OXE55" i="7" s="1"/>
  <c r="OXG55" i="7" s="1"/>
  <c r="OXI55" i="7" s="1"/>
  <c r="OXK55" i="7" s="1"/>
  <c r="OXM55" i="7" s="1"/>
  <c r="OXO55" i="7" s="1"/>
  <c r="OXQ55" i="7" s="1"/>
  <c r="OXS55" i="7" s="1"/>
  <c r="OXU55" i="7" s="1"/>
  <c r="OXW55" i="7" s="1"/>
  <c r="OXY55" i="7" s="1"/>
  <c r="OYA55" i="7" s="1"/>
  <c r="OYC55" i="7" s="1"/>
  <c r="OYE55" i="7" s="1"/>
  <c r="OYG55" i="7" s="1"/>
  <c r="OYI55" i="7" s="1"/>
  <c r="OYK55" i="7" s="1"/>
  <c r="OYM55" i="7" s="1"/>
  <c r="OYO55" i="7" s="1"/>
  <c r="OYQ55" i="7" s="1"/>
  <c r="OYS55" i="7" s="1"/>
  <c r="OYU55" i="7" s="1"/>
  <c r="OYW55" i="7" s="1"/>
  <c r="OYY55" i="7" s="1"/>
  <c r="OZA55" i="7" s="1"/>
  <c r="OZC55" i="7" s="1"/>
  <c r="OZE55" i="7" s="1"/>
  <c r="OZG55" i="7" s="1"/>
  <c r="OZI55" i="7" s="1"/>
  <c r="OZK55" i="7" s="1"/>
  <c r="OZM55" i="7" s="1"/>
  <c r="OZO55" i="7" s="1"/>
  <c r="OZQ55" i="7" s="1"/>
  <c r="OZS55" i="7" s="1"/>
  <c r="OZU55" i="7" s="1"/>
  <c r="OZW55" i="7" s="1"/>
  <c r="OZY55" i="7" s="1"/>
  <c r="PAA55" i="7" s="1"/>
  <c r="PAC55" i="7" s="1"/>
  <c r="PAE55" i="7" s="1"/>
  <c r="PAG55" i="7" s="1"/>
  <c r="PAI55" i="7" s="1"/>
  <c r="PAK55" i="7" s="1"/>
  <c r="PAM55" i="7" s="1"/>
  <c r="PAO55" i="7" s="1"/>
  <c r="PAQ55" i="7" s="1"/>
  <c r="PAS55" i="7" s="1"/>
  <c r="PAU55" i="7" s="1"/>
  <c r="PAW55" i="7" s="1"/>
  <c r="PAY55" i="7" s="1"/>
  <c r="PBA55" i="7" s="1"/>
  <c r="PBC55" i="7" s="1"/>
  <c r="PBE55" i="7" s="1"/>
  <c r="PBG55" i="7" s="1"/>
  <c r="PBI55" i="7" s="1"/>
  <c r="PBK55" i="7" s="1"/>
  <c r="PBM55" i="7" s="1"/>
  <c r="PBO55" i="7" s="1"/>
  <c r="PBQ55" i="7" s="1"/>
  <c r="PBS55" i="7" s="1"/>
  <c r="PBU55" i="7" s="1"/>
  <c r="PBW55" i="7" s="1"/>
  <c r="PBY55" i="7" s="1"/>
  <c r="PCA55" i="7" s="1"/>
  <c r="PCC55" i="7" s="1"/>
  <c r="PCE55" i="7" s="1"/>
  <c r="PCG55" i="7" s="1"/>
  <c r="PCI55" i="7" s="1"/>
  <c r="PCK55" i="7" s="1"/>
  <c r="PCM55" i="7" s="1"/>
  <c r="PCO55" i="7" s="1"/>
  <c r="PCQ55" i="7" s="1"/>
  <c r="PCS55" i="7" s="1"/>
  <c r="PCU55" i="7" s="1"/>
  <c r="PCW55" i="7" s="1"/>
  <c r="PCY55" i="7" s="1"/>
  <c r="PDA55" i="7" s="1"/>
  <c r="PDC55" i="7" s="1"/>
  <c r="PDE55" i="7" s="1"/>
  <c r="PDG55" i="7" s="1"/>
  <c r="PDI55" i="7" s="1"/>
  <c r="PDK55" i="7" s="1"/>
  <c r="PDM55" i="7" s="1"/>
  <c r="PDO55" i="7" s="1"/>
  <c r="PDQ55" i="7" s="1"/>
  <c r="PDS55" i="7" s="1"/>
  <c r="PDU55" i="7" s="1"/>
  <c r="PDW55" i="7" s="1"/>
  <c r="PDY55" i="7" s="1"/>
  <c r="PEA55" i="7" s="1"/>
  <c r="PEC55" i="7" s="1"/>
  <c r="PEE55" i="7" s="1"/>
  <c r="PEG55" i="7" s="1"/>
  <c r="PEI55" i="7" s="1"/>
  <c r="PEK55" i="7" s="1"/>
  <c r="PEM55" i="7" s="1"/>
  <c r="PEO55" i="7" s="1"/>
  <c r="PEQ55" i="7" s="1"/>
  <c r="PES55" i="7" s="1"/>
  <c r="PEU55" i="7" s="1"/>
  <c r="PEW55" i="7" s="1"/>
  <c r="PEY55" i="7" s="1"/>
  <c r="PFA55" i="7" s="1"/>
  <c r="PFC55" i="7" s="1"/>
  <c r="PFE55" i="7" s="1"/>
  <c r="PFG55" i="7" s="1"/>
  <c r="PFI55" i="7" s="1"/>
  <c r="PFK55" i="7" s="1"/>
  <c r="PFM55" i="7" s="1"/>
  <c r="PFO55" i="7" s="1"/>
  <c r="PFQ55" i="7" s="1"/>
  <c r="PFS55" i="7" s="1"/>
  <c r="PFU55" i="7" s="1"/>
  <c r="PFW55" i="7" s="1"/>
  <c r="PFY55" i="7" s="1"/>
  <c r="PGA55" i="7" s="1"/>
  <c r="PGC55" i="7" s="1"/>
  <c r="PGE55" i="7" s="1"/>
  <c r="PGG55" i="7" s="1"/>
  <c r="PGI55" i="7" s="1"/>
  <c r="PGK55" i="7" s="1"/>
  <c r="PGM55" i="7" s="1"/>
  <c r="PGO55" i="7" s="1"/>
  <c r="PGQ55" i="7" s="1"/>
  <c r="PGS55" i="7" s="1"/>
  <c r="PGU55" i="7" s="1"/>
  <c r="PGW55" i="7" s="1"/>
  <c r="PGY55" i="7" s="1"/>
  <c r="PHA55" i="7" s="1"/>
  <c r="PHC55" i="7" s="1"/>
  <c r="PHE55" i="7" s="1"/>
  <c r="PHG55" i="7" s="1"/>
  <c r="PHI55" i="7" s="1"/>
  <c r="PHK55" i="7" s="1"/>
  <c r="PHM55" i="7" s="1"/>
  <c r="PHO55" i="7" s="1"/>
  <c r="PHQ55" i="7" s="1"/>
  <c r="PHS55" i="7" s="1"/>
  <c r="PHU55" i="7" s="1"/>
  <c r="PHW55" i="7" s="1"/>
  <c r="PHY55" i="7" s="1"/>
  <c r="PIA55" i="7" s="1"/>
  <c r="PIC55" i="7" s="1"/>
  <c r="PIE55" i="7" s="1"/>
  <c r="PIG55" i="7" s="1"/>
  <c r="PII55" i="7" s="1"/>
  <c r="PIK55" i="7" s="1"/>
  <c r="PIM55" i="7" s="1"/>
  <c r="PIO55" i="7" s="1"/>
  <c r="PIQ55" i="7" s="1"/>
  <c r="PIS55" i="7" s="1"/>
  <c r="PIU55" i="7" s="1"/>
  <c r="PIW55" i="7" s="1"/>
  <c r="PIY55" i="7" s="1"/>
  <c r="PJA55" i="7" s="1"/>
  <c r="PJC55" i="7" s="1"/>
  <c r="PJE55" i="7" s="1"/>
  <c r="PJG55" i="7" s="1"/>
  <c r="PJI55" i="7" s="1"/>
  <c r="PJK55" i="7" s="1"/>
  <c r="PJM55" i="7" s="1"/>
  <c r="PJO55" i="7" s="1"/>
  <c r="PJQ55" i="7" s="1"/>
  <c r="PJS55" i="7" s="1"/>
  <c r="PJU55" i="7" s="1"/>
  <c r="PJW55" i="7" s="1"/>
  <c r="PJY55" i="7" s="1"/>
  <c r="PKA55" i="7" s="1"/>
  <c r="PKC55" i="7" s="1"/>
  <c r="PKE55" i="7" s="1"/>
  <c r="PKG55" i="7" s="1"/>
  <c r="PKI55" i="7" s="1"/>
  <c r="PKK55" i="7" s="1"/>
  <c r="PKM55" i="7" s="1"/>
  <c r="PKO55" i="7" s="1"/>
  <c r="PKQ55" i="7" s="1"/>
  <c r="PKS55" i="7" s="1"/>
  <c r="PKU55" i="7" s="1"/>
  <c r="PKW55" i="7" s="1"/>
  <c r="PKY55" i="7" s="1"/>
  <c r="PLA55" i="7" s="1"/>
  <c r="PLC55" i="7" s="1"/>
  <c r="PLE55" i="7" s="1"/>
  <c r="PLG55" i="7" s="1"/>
  <c r="PLI55" i="7" s="1"/>
  <c r="PLK55" i="7" s="1"/>
  <c r="PLM55" i="7" s="1"/>
  <c r="PLO55" i="7" s="1"/>
  <c r="PLQ55" i="7" s="1"/>
  <c r="PLS55" i="7" s="1"/>
  <c r="PLU55" i="7" s="1"/>
  <c r="PLW55" i="7" s="1"/>
  <c r="PLY55" i="7" s="1"/>
  <c r="PMA55" i="7" s="1"/>
  <c r="PMC55" i="7" s="1"/>
  <c r="PME55" i="7" s="1"/>
  <c r="PMG55" i="7" s="1"/>
  <c r="PMI55" i="7" s="1"/>
  <c r="PMK55" i="7" s="1"/>
  <c r="PMM55" i="7" s="1"/>
  <c r="PMO55" i="7" s="1"/>
  <c r="PMQ55" i="7" s="1"/>
  <c r="PMS55" i="7" s="1"/>
  <c r="PMU55" i="7" s="1"/>
  <c r="PMW55" i="7" s="1"/>
  <c r="PMY55" i="7" s="1"/>
  <c r="PNA55" i="7" s="1"/>
  <c r="PNC55" i="7" s="1"/>
  <c r="PNE55" i="7" s="1"/>
  <c r="PNG55" i="7" s="1"/>
  <c r="PNI55" i="7" s="1"/>
  <c r="PNK55" i="7" s="1"/>
  <c r="PNM55" i="7" s="1"/>
  <c r="PNO55" i="7" s="1"/>
  <c r="PNQ55" i="7" s="1"/>
  <c r="PNS55" i="7" s="1"/>
  <c r="PNU55" i="7" s="1"/>
  <c r="PNW55" i="7" s="1"/>
  <c r="PNY55" i="7" s="1"/>
  <c r="POA55" i="7" s="1"/>
  <c r="POC55" i="7" s="1"/>
  <c r="POE55" i="7" s="1"/>
  <c r="POG55" i="7" s="1"/>
  <c r="POI55" i="7" s="1"/>
  <c r="POK55" i="7" s="1"/>
  <c r="POM55" i="7" s="1"/>
  <c r="POO55" i="7" s="1"/>
  <c r="POQ55" i="7" s="1"/>
  <c r="POS55" i="7" s="1"/>
  <c r="POU55" i="7" s="1"/>
  <c r="POW55" i="7" s="1"/>
  <c r="POY55" i="7" s="1"/>
  <c r="PPA55" i="7" s="1"/>
  <c r="PPC55" i="7" s="1"/>
  <c r="PPE55" i="7" s="1"/>
  <c r="PPG55" i="7" s="1"/>
  <c r="PPI55" i="7" s="1"/>
  <c r="PPK55" i="7" s="1"/>
  <c r="PPM55" i="7" s="1"/>
  <c r="PPO55" i="7" s="1"/>
  <c r="PPQ55" i="7" s="1"/>
  <c r="PPS55" i="7" s="1"/>
  <c r="PPU55" i="7" s="1"/>
  <c r="PPW55" i="7" s="1"/>
  <c r="PPY55" i="7" s="1"/>
  <c r="PQA55" i="7" s="1"/>
  <c r="PQC55" i="7" s="1"/>
  <c r="PQE55" i="7" s="1"/>
  <c r="PQG55" i="7" s="1"/>
  <c r="PQI55" i="7" s="1"/>
  <c r="PQK55" i="7" s="1"/>
  <c r="PQM55" i="7" s="1"/>
  <c r="PQO55" i="7" s="1"/>
  <c r="PQQ55" i="7" s="1"/>
  <c r="PQS55" i="7" s="1"/>
  <c r="PQU55" i="7" s="1"/>
  <c r="PQW55" i="7" s="1"/>
  <c r="PQY55" i="7" s="1"/>
  <c r="PRA55" i="7" s="1"/>
  <c r="PRC55" i="7" s="1"/>
  <c r="PRE55" i="7" s="1"/>
  <c r="PRG55" i="7" s="1"/>
  <c r="PRI55" i="7" s="1"/>
  <c r="PRK55" i="7" s="1"/>
  <c r="PRM55" i="7" s="1"/>
  <c r="PRO55" i="7" s="1"/>
  <c r="PRQ55" i="7" s="1"/>
  <c r="PRS55" i="7" s="1"/>
  <c r="PRU55" i="7" s="1"/>
  <c r="PRW55" i="7" s="1"/>
  <c r="PRY55" i="7" s="1"/>
  <c r="PSA55" i="7" s="1"/>
  <c r="PSC55" i="7" s="1"/>
  <c r="PSE55" i="7" s="1"/>
  <c r="PSG55" i="7" s="1"/>
  <c r="PSI55" i="7" s="1"/>
  <c r="PSK55" i="7" s="1"/>
  <c r="PSM55" i="7" s="1"/>
  <c r="PSO55" i="7" s="1"/>
  <c r="PSQ55" i="7" s="1"/>
  <c r="PSS55" i="7" s="1"/>
  <c r="PSU55" i="7" s="1"/>
  <c r="PSW55" i="7" s="1"/>
  <c r="PSY55" i="7" s="1"/>
  <c r="PTA55" i="7" s="1"/>
  <c r="PTC55" i="7" s="1"/>
  <c r="PTE55" i="7" s="1"/>
  <c r="PTG55" i="7" s="1"/>
  <c r="PTI55" i="7" s="1"/>
  <c r="PTK55" i="7" s="1"/>
  <c r="PTM55" i="7" s="1"/>
  <c r="PTO55" i="7" s="1"/>
  <c r="PTQ55" i="7" s="1"/>
  <c r="PTS55" i="7" s="1"/>
  <c r="PTU55" i="7" s="1"/>
  <c r="PTW55" i="7" s="1"/>
  <c r="PTY55" i="7" s="1"/>
  <c r="PUA55" i="7" s="1"/>
  <c r="PUC55" i="7" s="1"/>
  <c r="PUE55" i="7" s="1"/>
  <c r="PUG55" i="7" s="1"/>
  <c r="PUI55" i="7" s="1"/>
  <c r="PUK55" i="7" s="1"/>
  <c r="PUM55" i="7" s="1"/>
  <c r="PUO55" i="7" s="1"/>
  <c r="PUQ55" i="7" s="1"/>
  <c r="PUS55" i="7" s="1"/>
  <c r="PUU55" i="7" s="1"/>
  <c r="PUW55" i="7" s="1"/>
  <c r="PUY55" i="7" s="1"/>
  <c r="PVA55" i="7" s="1"/>
  <c r="PVC55" i="7" s="1"/>
  <c r="PVE55" i="7" s="1"/>
  <c r="PVG55" i="7" s="1"/>
  <c r="PVI55" i="7" s="1"/>
  <c r="PVK55" i="7" s="1"/>
  <c r="PVM55" i="7" s="1"/>
  <c r="PVO55" i="7" s="1"/>
  <c r="PVQ55" i="7" s="1"/>
  <c r="PVS55" i="7" s="1"/>
  <c r="PVU55" i="7" s="1"/>
  <c r="PVW55" i="7" s="1"/>
  <c r="PVY55" i="7" s="1"/>
  <c r="PWA55" i="7" s="1"/>
  <c r="PWC55" i="7" s="1"/>
  <c r="PWE55" i="7" s="1"/>
  <c r="PWG55" i="7" s="1"/>
  <c r="PWI55" i="7" s="1"/>
  <c r="PWK55" i="7" s="1"/>
  <c r="PWM55" i="7" s="1"/>
  <c r="PWO55" i="7" s="1"/>
  <c r="PWQ55" i="7" s="1"/>
  <c r="PWS55" i="7" s="1"/>
  <c r="PWU55" i="7" s="1"/>
  <c r="PWW55" i="7" s="1"/>
  <c r="PWY55" i="7" s="1"/>
  <c r="PXA55" i="7" s="1"/>
  <c r="PXC55" i="7" s="1"/>
  <c r="PXE55" i="7" s="1"/>
  <c r="PXG55" i="7" s="1"/>
  <c r="PXI55" i="7" s="1"/>
  <c r="PXK55" i="7" s="1"/>
  <c r="PXM55" i="7" s="1"/>
  <c r="PXO55" i="7" s="1"/>
  <c r="PXQ55" i="7" s="1"/>
  <c r="PXS55" i="7" s="1"/>
  <c r="PXU55" i="7" s="1"/>
  <c r="PXW55" i="7" s="1"/>
  <c r="PXY55" i="7" s="1"/>
  <c r="PYA55" i="7" s="1"/>
  <c r="PYC55" i="7" s="1"/>
  <c r="PYE55" i="7" s="1"/>
  <c r="PYG55" i="7" s="1"/>
  <c r="PYI55" i="7" s="1"/>
  <c r="PYK55" i="7" s="1"/>
  <c r="PYM55" i="7" s="1"/>
  <c r="PYO55" i="7" s="1"/>
  <c r="PYQ55" i="7" s="1"/>
  <c r="PYS55" i="7" s="1"/>
  <c r="PYU55" i="7" s="1"/>
  <c r="PYW55" i="7" s="1"/>
  <c r="PYY55" i="7" s="1"/>
  <c r="PZA55" i="7" s="1"/>
  <c r="PZC55" i="7" s="1"/>
  <c r="PZE55" i="7" s="1"/>
  <c r="PZG55" i="7" s="1"/>
  <c r="PZI55" i="7" s="1"/>
  <c r="PZK55" i="7" s="1"/>
  <c r="PZM55" i="7" s="1"/>
  <c r="PZO55" i="7" s="1"/>
  <c r="PZQ55" i="7" s="1"/>
  <c r="PZS55" i="7" s="1"/>
  <c r="PZU55" i="7" s="1"/>
  <c r="PZW55" i="7" s="1"/>
  <c r="PZY55" i="7" s="1"/>
  <c r="QAA55" i="7" s="1"/>
  <c r="QAC55" i="7" s="1"/>
  <c r="QAE55" i="7" s="1"/>
  <c r="QAG55" i="7" s="1"/>
  <c r="QAI55" i="7" s="1"/>
  <c r="QAK55" i="7" s="1"/>
  <c r="QAM55" i="7" s="1"/>
  <c r="QAO55" i="7" s="1"/>
  <c r="QAQ55" i="7" s="1"/>
  <c r="QAS55" i="7" s="1"/>
  <c r="QAU55" i="7" s="1"/>
  <c r="QAW55" i="7" s="1"/>
  <c r="QAY55" i="7" s="1"/>
  <c r="QBA55" i="7" s="1"/>
  <c r="QBC55" i="7" s="1"/>
  <c r="QBE55" i="7" s="1"/>
  <c r="QBG55" i="7" s="1"/>
  <c r="QBI55" i="7" s="1"/>
  <c r="QBK55" i="7" s="1"/>
  <c r="QBM55" i="7" s="1"/>
  <c r="QBO55" i="7" s="1"/>
  <c r="QBQ55" i="7" s="1"/>
  <c r="QBS55" i="7" s="1"/>
  <c r="QBU55" i="7" s="1"/>
  <c r="QBW55" i="7" s="1"/>
  <c r="QBY55" i="7" s="1"/>
  <c r="QCA55" i="7" s="1"/>
  <c r="QCC55" i="7" s="1"/>
  <c r="QCE55" i="7" s="1"/>
  <c r="QCG55" i="7" s="1"/>
  <c r="QCI55" i="7" s="1"/>
  <c r="QCK55" i="7" s="1"/>
  <c r="QCM55" i="7" s="1"/>
  <c r="QCO55" i="7" s="1"/>
  <c r="QCQ55" i="7" s="1"/>
  <c r="QCS55" i="7" s="1"/>
  <c r="QCU55" i="7" s="1"/>
  <c r="QCW55" i="7" s="1"/>
  <c r="QCY55" i="7" s="1"/>
  <c r="QDA55" i="7" s="1"/>
  <c r="QDC55" i="7" s="1"/>
  <c r="QDE55" i="7" s="1"/>
  <c r="QDG55" i="7" s="1"/>
  <c r="QDI55" i="7" s="1"/>
  <c r="QDK55" i="7" s="1"/>
  <c r="QDM55" i="7" s="1"/>
  <c r="QDO55" i="7" s="1"/>
  <c r="QDQ55" i="7" s="1"/>
  <c r="QDS55" i="7" s="1"/>
  <c r="QDU55" i="7" s="1"/>
  <c r="QDW55" i="7" s="1"/>
  <c r="QDY55" i="7" s="1"/>
  <c r="QEA55" i="7" s="1"/>
  <c r="QEC55" i="7" s="1"/>
  <c r="QEE55" i="7" s="1"/>
  <c r="QEG55" i="7" s="1"/>
  <c r="QEI55" i="7" s="1"/>
  <c r="QEK55" i="7" s="1"/>
  <c r="QEM55" i="7" s="1"/>
  <c r="QEO55" i="7" s="1"/>
  <c r="QEQ55" i="7" s="1"/>
  <c r="QES55" i="7" s="1"/>
  <c r="QEU55" i="7" s="1"/>
  <c r="QEW55" i="7" s="1"/>
  <c r="QEY55" i="7" s="1"/>
  <c r="QFA55" i="7" s="1"/>
  <c r="QFC55" i="7" s="1"/>
  <c r="QFE55" i="7" s="1"/>
  <c r="QFG55" i="7" s="1"/>
  <c r="QFI55" i="7" s="1"/>
  <c r="QFK55" i="7" s="1"/>
  <c r="QFM55" i="7" s="1"/>
  <c r="QFO55" i="7" s="1"/>
  <c r="QFQ55" i="7" s="1"/>
  <c r="QFS55" i="7" s="1"/>
  <c r="QFU55" i="7" s="1"/>
  <c r="QFW55" i="7" s="1"/>
  <c r="QFY55" i="7" s="1"/>
  <c r="QGA55" i="7" s="1"/>
  <c r="QGC55" i="7" s="1"/>
  <c r="QGE55" i="7" s="1"/>
  <c r="QGG55" i="7" s="1"/>
  <c r="QGI55" i="7" s="1"/>
  <c r="QGK55" i="7" s="1"/>
  <c r="QGM55" i="7" s="1"/>
  <c r="QGO55" i="7" s="1"/>
  <c r="QGQ55" i="7" s="1"/>
  <c r="QGS55" i="7" s="1"/>
  <c r="QGU55" i="7" s="1"/>
  <c r="QGW55" i="7" s="1"/>
  <c r="QGY55" i="7" s="1"/>
  <c r="QHA55" i="7" s="1"/>
  <c r="QHC55" i="7" s="1"/>
  <c r="QHE55" i="7" s="1"/>
  <c r="QHG55" i="7" s="1"/>
  <c r="QHI55" i="7" s="1"/>
  <c r="QHK55" i="7" s="1"/>
  <c r="QHM55" i="7" s="1"/>
  <c r="QHO55" i="7" s="1"/>
  <c r="QHQ55" i="7" s="1"/>
  <c r="QHS55" i="7" s="1"/>
  <c r="QHU55" i="7" s="1"/>
  <c r="QHW55" i="7" s="1"/>
  <c r="QHY55" i="7" s="1"/>
  <c r="QIA55" i="7" s="1"/>
  <c r="QIC55" i="7" s="1"/>
  <c r="QIE55" i="7" s="1"/>
  <c r="QIG55" i="7" s="1"/>
  <c r="QII55" i="7" s="1"/>
  <c r="QIK55" i="7" s="1"/>
  <c r="QIM55" i="7" s="1"/>
  <c r="QIO55" i="7" s="1"/>
  <c r="QIQ55" i="7" s="1"/>
  <c r="QIS55" i="7" s="1"/>
  <c r="QIU55" i="7" s="1"/>
  <c r="QIW55" i="7" s="1"/>
  <c r="QIY55" i="7" s="1"/>
  <c r="QJA55" i="7" s="1"/>
  <c r="QJC55" i="7" s="1"/>
  <c r="QJE55" i="7" s="1"/>
  <c r="QJG55" i="7" s="1"/>
  <c r="QJI55" i="7" s="1"/>
  <c r="QJK55" i="7" s="1"/>
  <c r="QJM55" i="7" s="1"/>
  <c r="QJO55" i="7" s="1"/>
  <c r="QJQ55" i="7" s="1"/>
  <c r="QJS55" i="7" s="1"/>
  <c r="QJU55" i="7" s="1"/>
  <c r="QJW55" i="7" s="1"/>
  <c r="QJY55" i="7" s="1"/>
  <c r="QKA55" i="7" s="1"/>
  <c r="QKC55" i="7" s="1"/>
  <c r="QKE55" i="7" s="1"/>
  <c r="QKG55" i="7" s="1"/>
  <c r="QKI55" i="7" s="1"/>
  <c r="QKK55" i="7" s="1"/>
  <c r="QKM55" i="7" s="1"/>
  <c r="QKO55" i="7" s="1"/>
  <c r="QKQ55" i="7" s="1"/>
  <c r="QKS55" i="7" s="1"/>
  <c r="QKU55" i="7" s="1"/>
  <c r="QKW55" i="7" s="1"/>
  <c r="QKY55" i="7" s="1"/>
  <c r="QLA55" i="7" s="1"/>
  <c r="QLC55" i="7" s="1"/>
  <c r="QLE55" i="7" s="1"/>
  <c r="QLG55" i="7" s="1"/>
  <c r="QLI55" i="7" s="1"/>
  <c r="QLK55" i="7" s="1"/>
  <c r="QLM55" i="7" s="1"/>
  <c r="QLO55" i="7" s="1"/>
  <c r="QLQ55" i="7" s="1"/>
  <c r="QLS55" i="7" s="1"/>
  <c r="QLU55" i="7" s="1"/>
  <c r="QLW55" i="7" s="1"/>
  <c r="QLY55" i="7" s="1"/>
  <c r="QMA55" i="7" s="1"/>
  <c r="QMC55" i="7" s="1"/>
  <c r="QME55" i="7" s="1"/>
  <c r="QMG55" i="7" s="1"/>
  <c r="QMI55" i="7" s="1"/>
  <c r="QMK55" i="7" s="1"/>
  <c r="QMM55" i="7" s="1"/>
  <c r="QMO55" i="7" s="1"/>
  <c r="QMQ55" i="7" s="1"/>
  <c r="QMS55" i="7" s="1"/>
  <c r="QMU55" i="7" s="1"/>
  <c r="QMW55" i="7" s="1"/>
  <c r="QMY55" i="7" s="1"/>
  <c r="QNA55" i="7" s="1"/>
  <c r="QNC55" i="7" s="1"/>
  <c r="QNE55" i="7" s="1"/>
  <c r="QNG55" i="7" s="1"/>
  <c r="QNI55" i="7" s="1"/>
  <c r="QNK55" i="7" s="1"/>
  <c r="QNM55" i="7" s="1"/>
  <c r="QNO55" i="7" s="1"/>
  <c r="QNQ55" i="7" s="1"/>
  <c r="QNS55" i="7" s="1"/>
  <c r="QNU55" i="7" s="1"/>
  <c r="QNW55" i="7" s="1"/>
  <c r="QNY55" i="7" s="1"/>
  <c r="QOA55" i="7" s="1"/>
  <c r="QOC55" i="7" s="1"/>
  <c r="QOE55" i="7" s="1"/>
  <c r="QOG55" i="7" s="1"/>
  <c r="QOI55" i="7" s="1"/>
  <c r="QOK55" i="7" s="1"/>
  <c r="QOM55" i="7" s="1"/>
  <c r="QOO55" i="7" s="1"/>
  <c r="QOQ55" i="7" s="1"/>
  <c r="QOS55" i="7" s="1"/>
  <c r="QOU55" i="7" s="1"/>
  <c r="QOW55" i="7" s="1"/>
  <c r="QOY55" i="7" s="1"/>
  <c r="QPA55" i="7" s="1"/>
  <c r="QPC55" i="7" s="1"/>
  <c r="QPE55" i="7" s="1"/>
  <c r="QPG55" i="7" s="1"/>
  <c r="QPI55" i="7" s="1"/>
  <c r="QPK55" i="7" s="1"/>
  <c r="QPM55" i="7" s="1"/>
  <c r="QPO55" i="7" s="1"/>
  <c r="QPQ55" i="7" s="1"/>
  <c r="QPS55" i="7" s="1"/>
  <c r="QPU55" i="7" s="1"/>
  <c r="QPW55" i="7" s="1"/>
  <c r="QPY55" i="7" s="1"/>
  <c r="QQA55" i="7" s="1"/>
  <c r="QQC55" i="7" s="1"/>
  <c r="QQE55" i="7" s="1"/>
  <c r="QQG55" i="7" s="1"/>
  <c r="QQI55" i="7" s="1"/>
  <c r="QQK55" i="7" s="1"/>
  <c r="QQM55" i="7" s="1"/>
  <c r="QQO55" i="7" s="1"/>
  <c r="QQQ55" i="7" s="1"/>
  <c r="QQS55" i="7" s="1"/>
  <c r="QQU55" i="7" s="1"/>
  <c r="QQW55" i="7" s="1"/>
  <c r="QQY55" i="7" s="1"/>
  <c r="QRA55" i="7" s="1"/>
  <c r="QRC55" i="7" s="1"/>
  <c r="QRE55" i="7" s="1"/>
  <c r="QRG55" i="7" s="1"/>
  <c r="QRI55" i="7" s="1"/>
  <c r="QRK55" i="7" s="1"/>
  <c r="QRM55" i="7" s="1"/>
  <c r="QRO55" i="7" s="1"/>
  <c r="QRQ55" i="7" s="1"/>
  <c r="QRS55" i="7" s="1"/>
  <c r="QRU55" i="7" s="1"/>
  <c r="QRW55" i="7" s="1"/>
  <c r="QRY55" i="7" s="1"/>
  <c r="QSA55" i="7" s="1"/>
  <c r="QSC55" i="7" s="1"/>
  <c r="QSE55" i="7" s="1"/>
  <c r="QSG55" i="7" s="1"/>
  <c r="QSI55" i="7" s="1"/>
  <c r="QSK55" i="7" s="1"/>
  <c r="QSM55" i="7" s="1"/>
  <c r="QSO55" i="7" s="1"/>
  <c r="QSQ55" i="7" s="1"/>
  <c r="QSS55" i="7" s="1"/>
  <c r="QSU55" i="7" s="1"/>
  <c r="QSW55" i="7" s="1"/>
  <c r="QSY55" i="7" s="1"/>
  <c r="QTA55" i="7" s="1"/>
  <c r="QTC55" i="7" s="1"/>
  <c r="QTE55" i="7" s="1"/>
  <c r="QTG55" i="7" s="1"/>
  <c r="QTI55" i="7" s="1"/>
  <c r="QTK55" i="7" s="1"/>
  <c r="QTM55" i="7" s="1"/>
  <c r="QTO55" i="7" s="1"/>
  <c r="QTQ55" i="7" s="1"/>
  <c r="QTS55" i="7" s="1"/>
  <c r="QTU55" i="7" s="1"/>
  <c r="QTW55" i="7" s="1"/>
  <c r="QTY55" i="7" s="1"/>
  <c r="QUA55" i="7" s="1"/>
  <c r="QUC55" i="7" s="1"/>
  <c r="QUE55" i="7" s="1"/>
  <c r="QUG55" i="7" s="1"/>
  <c r="QUI55" i="7" s="1"/>
  <c r="QUK55" i="7" s="1"/>
  <c r="QUM55" i="7" s="1"/>
  <c r="QUO55" i="7" s="1"/>
  <c r="QUQ55" i="7" s="1"/>
  <c r="QUS55" i="7" s="1"/>
  <c r="QUU55" i="7" s="1"/>
  <c r="QUW55" i="7" s="1"/>
  <c r="QUY55" i="7" s="1"/>
  <c r="QVA55" i="7" s="1"/>
  <c r="QVC55" i="7" s="1"/>
  <c r="QVE55" i="7" s="1"/>
  <c r="QVG55" i="7" s="1"/>
  <c r="QVI55" i="7" s="1"/>
  <c r="QVK55" i="7" s="1"/>
  <c r="QVM55" i="7" s="1"/>
  <c r="QVO55" i="7" s="1"/>
  <c r="QVQ55" i="7" s="1"/>
  <c r="QVS55" i="7" s="1"/>
  <c r="QVU55" i="7" s="1"/>
  <c r="QVW55" i="7" s="1"/>
  <c r="QVY55" i="7" s="1"/>
  <c r="QWA55" i="7" s="1"/>
  <c r="QWC55" i="7" s="1"/>
  <c r="QWE55" i="7" s="1"/>
  <c r="QWG55" i="7" s="1"/>
  <c r="QWI55" i="7" s="1"/>
  <c r="QWK55" i="7" s="1"/>
  <c r="QWM55" i="7" s="1"/>
  <c r="QWO55" i="7" s="1"/>
  <c r="QWQ55" i="7" s="1"/>
  <c r="QWS55" i="7" s="1"/>
  <c r="QWU55" i="7" s="1"/>
  <c r="QWW55" i="7" s="1"/>
  <c r="QWY55" i="7" s="1"/>
  <c r="QXA55" i="7" s="1"/>
  <c r="QXC55" i="7" s="1"/>
  <c r="QXE55" i="7" s="1"/>
  <c r="QXG55" i="7" s="1"/>
  <c r="QXI55" i="7" s="1"/>
  <c r="QXK55" i="7" s="1"/>
  <c r="QXM55" i="7" s="1"/>
  <c r="QXO55" i="7" s="1"/>
  <c r="QXQ55" i="7" s="1"/>
  <c r="QXS55" i="7" s="1"/>
  <c r="QXU55" i="7" s="1"/>
  <c r="QXW55" i="7" s="1"/>
  <c r="QXY55" i="7" s="1"/>
  <c r="QYA55" i="7" s="1"/>
  <c r="QYC55" i="7" s="1"/>
  <c r="QYE55" i="7" s="1"/>
  <c r="QYG55" i="7" s="1"/>
  <c r="QYI55" i="7" s="1"/>
  <c r="QYK55" i="7" s="1"/>
  <c r="QYM55" i="7" s="1"/>
  <c r="QYO55" i="7" s="1"/>
  <c r="QYQ55" i="7" s="1"/>
  <c r="QYS55" i="7" s="1"/>
  <c r="QYU55" i="7" s="1"/>
  <c r="QYW55" i="7" s="1"/>
  <c r="QYY55" i="7" s="1"/>
  <c r="QZA55" i="7" s="1"/>
  <c r="QZC55" i="7" s="1"/>
  <c r="QZE55" i="7" s="1"/>
  <c r="QZG55" i="7" s="1"/>
  <c r="QZI55" i="7" s="1"/>
  <c r="QZK55" i="7" s="1"/>
  <c r="QZM55" i="7" s="1"/>
  <c r="QZO55" i="7" s="1"/>
  <c r="QZQ55" i="7" s="1"/>
  <c r="QZS55" i="7" s="1"/>
  <c r="QZU55" i="7" s="1"/>
  <c r="QZW55" i="7" s="1"/>
  <c r="QZY55" i="7" s="1"/>
  <c r="RAA55" i="7" s="1"/>
  <c r="RAC55" i="7" s="1"/>
  <c r="RAE55" i="7" s="1"/>
  <c r="RAG55" i="7" s="1"/>
  <c r="RAI55" i="7" s="1"/>
  <c r="RAK55" i="7" s="1"/>
  <c r="RAM55" i="7" s="1"/>
  <c r="RAO55" i="7" s="1"/>
  <c r="RAQ55" i="7" s="1"/>
  <c r="RAS55" i="7" s="1"/>
  <c r="RAU55" i="7" s="1"/>
  <c r="RAW55" i="7" s="1"/>
  <c r="RAY55" i="7" s="1"/>
  <c r="RBA55" i="7" s="1"/>
  <c r="RBC55" i="7" s="1"/>
  <c r="RBE55" i="7" s="1"/>
  <c r="RBG55" i="7" s="1"/>
  <c r="RBI55" i="7" s="1"/>
  <c r="RBK55" i="7" s="1"/>
  <c r="RBM55" i="7" s="1"/>
  <c r="RBO55" i="7" s="1"/>
  <c r="RBQ55" i="7" s="1"/>
  <c r="RBS55" i="7" s="1"/>
  <c r="RBU55" i="7" s="1"/>
  <c r="RBW55" i="7" s="1"/>
  <c r="RBY55" i="7" s="1"/>
  <c r="RCA55" i="7" s="1"/>
  <c r="RCC55" i="7" s="1"/>
  <c r="RCE55" i="7" s="1"/>
  <c r="RCG55" i="7" s="1"/>
  <c r="RCI55" i="7" s="1"/>
  <c r="RCK55" i="7" s="1"/>
  <c r="RCM55" i="7" s="1"/>
  <c r="RCO55" i="7" s="1"/>
  <c r="RCQ55" i="7" s="1"/>
  <c r="RCS55" i="7" s="1"/>
  <c r="RCU55" i="7" s="1"/>
  <c r="RCW55" i="7" s="1"/>
  <c r="RCY55" i="7" s="1"/>
  <c r="RDA55" i="7" s="1"/>
  <c r="RDC55" i="7" s="1"/>
  <c r="RDE55" i="7" s="1"/>
  <c r="RDG55" i="7" s="1"/>
  <c r="RDI55" i="7" s="1"/>
  <c r="RDK55" i="7" s="1"/>
  <c r="RDM55" i="7" s="1"/>
  <c r="RDO55" i="7" s="1"/>
  <c r="RDQ55" i="7" s="1"/>
  <c r="RDS55" i="7" s="1"/>
  <c r="RDU55" i="7" s="1"/>
  <c r="RDW55" i="7" s="1"/>
  <c r="RDY55" i="7" s="1"/>
  <c r="REA55" i="7" s="1"/>
  <c r="REC55" i="7" s="1"/>
  <c r="REE55" i="7" s="1"/>
  <c r="REG55" i="7" s="1"/>
  <c r="REI55" i="7" s="1"/>
  <c r="REK55" i="7" s="1"/>
  <c r="REM55" i="7" s="1"/>
  <c r="REO55" i="7" s="1"/>
  <c r="REQ55" i="7" s="1"/>
  <c r="RES55" i="7" s="1"/>
  <c r="REU55" i="7" s="1"/>
  <c r="REW55" i="7" s="1"/>
  <c r="REY55" i="7" s="1"/>
  <c r="RFA55" i="7" s="1"/>
  <c r="RFC55" i="7" s="1"/>
  <c r="RFE55" i="7" s="1"/>
  <c r="RFG55" i="7" s="1"/>
  <c r="RFI55" i="7" s="1"/>
  <c r="RFK55" i="7" s="1"/>
  <c r="RFM55" i="7" s="1"/>
  <c r="RFO55" i="7" s="1"/>
  <c r="RFQ55" i="7" s="1"/>
  <c r="RFS55" i="7" s="1"/>
  <c r="RFU55" i="7" s="1"/>
  <c r="RFW55" i="7" s="1"/>
  <c r="RFY55" i="7" s="1"/>
  <c r="RGA55" i="7" s="1"/>
  <c r="RGC55" i="7" s="1"/>
  <c r="RGE55" i="7" s="1"/>
  <c r="RGG55" i="7" s="1"/>
  <c r="RGI55" i="7" s="1"/>
  <c r="RGK55" i="7" s="1"/>
  <c r="RGM55" i="7" s="1"/>
  <c r="RGO55" i="7" s="1"/>
  <c r="RGQ55" i="7" s="1"/>
  <c r="RGS55" i="7" s="1"/>
  <c r="RGU55" i="7" s="1"/>
  <c r="RGW55" i="7" s="1"/>
  <c r="RGY55" i="7" s="1"/>
  <c r="RHA55" i="7" s="1"/>
  <c r="RHC55" i="7" s="1"/>
  <c r="RHE55" i="7" s="1"/>
  <c r="RHG55" i="7" s="1"/>
  <c r="RHI55" i="7" s="1"/>
  <c r="RHK55" i="7" s="1"/>
  <c r="RHM55" i="7" s="1"/>
  <c r="RHO55" i="7" s="1"/>
  <c r="RHQ55" i="7" s="1"/>
  <c r="RHS55" i="7" s="1"/>
  <c r="RHU55" i="7" s="1"/>
  <c r="RHW55" i="7" s="1"/>
  <c r="RHY55" i="7" s="1"/>
  <c r="RIA55" i="7" s="1"/>
  <c r="RIC55" i="7" s="1"/>
  <c r="RIE55" i="7" s="1"/>
  <c r="RIG55" i="7" s="1"/>
  <c r="RII55" i="7" s="1"/>
  <c r="RIK55" i="7" s="1"/>
  <c r="RIM55" i="7" s="1"/>
  <c r="RIO55" i="7" s="1"/>
  <c r="RIQ55" i="7" s="1"/>
  <c r="RIS55" i="7" s="1"/>
  <c r="RIU55" i="7" s="1"/>
  <c r="RIW55" i="7" s="1"/>
  <c r="RIY55" i="7" s="1"/>
  <c r="RJA55" i="7" s="1"/>
  <c r="RJC55" i="7" s="1"/>
  <c r="RJE55" i="7" s="1"/>
  <c r="RJG55" i="7" s="1"/>
  <c r="RJI55" i="7" s="1"/>
  <c r="RJK55" i="7" s="1"/>
  <c r="RJM55" i="7" s="1"/>
  <c r="RJO55" i="7" s="1"/>
  <c r="RJQ55" i="7" s="1"/>
  <c r="RJS55" i="7" s="1"/>
  <c r="RJU55" i="7" s="1"/>
  <c r="RJW55" i="7" s="1"/>
  <c r="RJY55" i="7" s="1"/>
  <c r="RKA55" i="7" s="1"/>
  <c r="RKC55" i="7" s="1"/>
  <c r="RKE55" i="7" s="1"/>
  <c r="RKG55" i="7" s="1"/>
  <c r="RKI55" i="7" s="1"/>
  <c r="RKK55" i="7" s="1"/>
  <c r="RKM55" i="7" s="1"/>
  <c r="RKO55" i="7" s="1"/>
  <c r="RKQ55" i="7" s="1"/>
  <c r="RKS55" i="7" s="1"/>
  <c r="RKU55" i="7" s="1"/>
  <c r="RKW55" i="7" s="1"/>
  <c r="RKY55" i="7" s="1"/>
  <c r="RLA55" i="7" s="1"/>
  <c r="RLC55" i="7" s="1"/>
  <c r="RLE55" i="7" s="1"/>
  <c r="RLG55" i="7" s="1"/>
  <c r="RLI55" i="7" s="1"/>
  <c r="RLK55" i="7" s="1"/>
  <c r="RLM55" i="7" s="1"/>
  <c r="RLO55" i="7" s="1"/>
  <c r="RLQ55" i="7" s="1"/>
  <c r="RLS55" i="7" s="1"/>
  <c r="RLU55" i="7" s="1"/>
  <c r="RLW55" i="7" s="1"/>
  <c r="RLY55" i="7" s="1"/>
  <c r="RMA55" i="7" s="1"/>
  <c r="RMC55" i="7" s="1"/>
  <c r="RME55" i="7" s="1"/>
  <c r="RMG55" i="7" s="1"/>
  <c r="RMI55" i="7" s="1"/>
  <c r="RMK55" i="7" s="1"/>
  <c r="RMM55" i="7" s="1"/>
  <c r="RMO55" i="7" s="1"/>
  <c r="RMQ55" i="7" s="1"/>
  <c r="RMS55" i="7" s="1"/>
  <c r="RMU55" i="7" s="1"/>
  <c r="RMW55" i="7" s="1"/>
  <c r="RMY55" i="7" s="1"/>
  <c r="RNA55" i="7" s="1"/>
  <c r="RNC55" i="7" s="1"/>
  <c r="RNE55" i="7" s="1"/>
  <c r="RNG55" i="7" s="1"/>
  <c r="RNI55" i="7" s="1"/>
  <c r="RNK55" i="7" s="1"/>
  <c r="RNM55" i="7" s="1"/>
  <c r="RNO55" i="7" s="1"/>
  <c r="RNQ55" i="7" s="1"/>
  <c r="RNS55" i="7" s="1"/>
  <c r="RNU55" i="7" s="1"/>
  <c r="RNW55" i="7" s="1"/>
  <c r="RNY55" i="7" s="1"/>
  <c r="ROA55" i="7" s="1"/>
  <c r="ROC55" i="7" s="1"/>
  <c r="ROE55" i="7" s="1"/>
  <c r="ROG55" i="7" s="1"/>
  <c r="ROI55" i="7" s="1"/>
  <c r="ROK55" i="7" s="1"/>
  <c r="ROM55" i="7" s="1"/>
  <c r="ROO55" i="7" s="1"/>
  <c r="ROQ55" i="7" s="1"/>
  <c r="ROS55" i="7" s="1"/>
  <c r="ROU55" i="7" s="1"/>
  <c r="ROW55" i="7" s="1"/>
  <c r="ROY55" i="7" s="1"/>
  <c r="RPA55" i="7" s="1"/>
  <c r="RPC55" i="7" s="1"/>
  <c r="RPE55" i="7" s="1"/>
  <c r="RPG55" i="7" s="1"/>
  <c r="RPI55" i="7" s="1"/>
  <c r="RPK55" i="7" s="1"/>
  <c r="RPM55" i="7" s="1"/>
  <c r="RPO55" i="7" s="1"/>
  <c r="RPQ55" i="7" s="1"/>
  <c r="RPS55" i="7" s="1"/>
  <c r="RPU55" i="7" s="1"/>
  <c r="RPW55" i="7" s="1"/>
  <c r="RPY55" i="7" s="1"/>
  <c r="RQA55" i="7" s="1"/>
  <c r="RQC55" i="7" s="1"/>
  <c r="RQE55" i="7" s="1"/>
  <c r="RQG55" i="7" s="1"/>
  <c r="RQI55" i="7" s="1"/>
  <c r="RQK55" i="7" s="1"/>
  <c r="RQM55" i="7" s="1"/>
  <c r="RQO55" i="7" s="1"/>
  <c r="RQQ55" i="7" s="1"/>
  <c r="RQS55" i="7" s="1"/>
  <c r="RQU55" i="7" s="1"/>
  <c r="RQW55" i="7" s="1"/>
  <c r="RQY55" i="7" s="1"/>
  <c r="RRA55" i="7" s="1"/>
  <c r="RRC55" i="7" s="1"/>
  <c r="RRE55" i="7" s="1"/>
  <c r="RRG55" i="7" s="1"/>
  <c r="RRI55" i="7" s="1"/>
  <c r="RRK55" i="7" s="1"/>
  <c r="RRM55" i="7" s="1"/>
  <c r="RRO55" i="7" s="1"/>
  <c r="RRQ55" i="7" s="1"/>
  <c r="RRS55" i="7" s="1"/>
  <c r="RRU55" i="7" s="1"/>
  <c r="RRW55" i="7" s="1"/>
  <c r="RRY55" i="7" s="1"/>
  <c r="RSA55" i="7" s="1"/>
  <c r="RSC55" i="7" s="1"/>
  <c r="RSE55" i="7" s="1"/>
  <c r="RSG55" i="7" s="1"/>
  <c r="RSI55" i="7" s="1"/>
  <c r="RSK55" i="7" s="1"/>
  <c r="RSM55" i="7" s="1"/>
  <c r="RSO55" i="7" s="1"/>
  <c r="RSQ55" i="7" s="1"/>
  <c r="RSS55" i="7" s="1"/>
  <c r="RSU55" i="7" s="1"/>
  <c r="RSW55" i="7" s="1"/>
  <c r="RSY55" i="7" s="1"/>
  <c r="RTA55" i="7" s="1"/>
  <c r="RTC55" i="7" s="1"/>
  <c r="RTE55" i="7" s="1"/>
  <c r="RTG55" i="7" s="1"/>
  <c r="RTI55" i="7" s="1"/>
  <c r="RTK55" i="7" s="1"/>
  <c r="RTM55" i="7" s="1"/>
  <c r="RTO55" i="7" s="1"/>
  <c r="RTQ55" i="7" s="1"/>
  <c r="RTS55" i="7" s="1"/>
  <c r="RTU55" i="7" s="1"/>
  <c r="RTW55" i="7" s="1"/>
  <c r="RTY55" i="7" s="1"/>
  <c r="RUA55" i="7" s="1"/>
  <c r="RUC55" i="7" s="1"/>
  <c r="RUE55" i="7" s="1"/>
  <c r="RUG55" i="7" s="1"/>
  <c r="RUI55" i="7" s="1"/>
  <c r="RUK55" i="7" s="1"/>
  <c r="RUM55" i="7" s="1"/>
  <c r="RUO55" i="7" s="1"/>
  <c r="RUQ55" i="7" s="1"/>
  <c r="RUS55" i="7" s="1"/>
  <c r="RUU55" i="7" s="1"/>
  <c r="RUW55" i="7" s="1"/>
  <c r="RUY55" i="7" s="1"/>
  <c r="RVA55" i="7" s="1"/>
  <c r="RVC55" i="7" s="1"/>
  <c r="RVE55" i="7" s="1"/>
  <c r="RVG55" i="7" s="1"/>
  <c r="RVI55" i="7" s="1"/>
  <c r="RVK55" i="7" s="1"/>
  <c r="RVM55" i="7" s="1"/>
  <c r="RVO55" i="7" s="1"/>
  <c r="RVQ55" i="7" s="1"/>
  <c r="RVS55" i="7" s="1"/>
  <c r="RVU55" i="7" s="1"/>
  <c r="RVW55" i="7" s="1"/>
  <c r="RVY55" i="7" s="1"/>
  <c r="RWA55" i="7" s="1"/>
  <c r="RWC55" i="7" s="1"/>
  <c r="RWE55" i="7" s="1"/>
  <c r="RWG55" i="7" s="1"/>
  <c r="RWI55" i="7" s="1"/>
  <c r="RWK55" i="7" s="1"/>
  <c r="RWM55" i="7" s="1"/>
  <c r="RWO55" i="7" s="1"/>
  <c r="RWQ55" i="7" s="1"/>
  <c r="RWS55" i="7" s="1"/>
  <c r="RWU55" i="7" s="1"/>
  <c r="RWW55" i="7" s="1"/>
  <c r="RWY55" i="7" s="1"/>
  <c r="RXA55" i="7" s="1"/>
  <c r="RXC55" i="7" s="1"/>
  <c r="RXE55" i="7" s="1"/>
  <c r="RXG55" i="7" s="1"/>
  <c r="RXI55" i="7" s="1"/>
  <c r="RXK55" i="7" s="1"/>
  <c r="RXM55" i="7" s="1"/>
  <c r="RXO55" i="7" s="1"/>
  <c r="RXQ55" i="7" s="1"/>
  <c r="RXS55" i="7" s="1"/>
  <c r="RXU55" i="7" s="1"/>
  <c r="RXW55" i="7" s="1"/>
  <c r="RXY55" i="7" s="1"/>
  <c r="RYA55" i="7" s="1"/>
  <c r="RYC55" i="7" s="1"/>
  <c r="RYE55" i="7" s="1"/>
  <c r="RYG55" i="7" s="1"/>
  <c r="RYI55" i="7" s="1"/>
  <c r="RYK55" i="7" s="1"/>
  <c r="RYM55" i="7" s="1"/>
  <c r="RYO55" i="7" s="1"/>
  <c r="RYQ55" i="7" s="1"/>
  <c r="RYS55" i="7" s="1"/>
  <c r="RYU55" i="7" s="1"/>
  <c r="RYW55" i="7" s="1"/>
  <c r="RYY55" i="7" s="1"/>
  <c r="RZA55" i="7" s="1"/>
  <c r="RZC55" i="7" s="1"/>
  <c r="RZE55" i="7" s="1"/>
  <c r="RZG55" i="7" s="1"/>
  <c r="RZI55" i="7" s="1"/>
  <c r="RZK55" i="7" s="1"/>
  <c r="RZM55" i="7" s="1"/>
  <c r="RZO55" i="7" s="1"/>
  <c r="RZQ55" i="7" s="1"/>
  <c r="RZS55" i="7" s="1"/>
  <c r="RZU55" i="7" s="1"/>
  <c r="RZW55" i="7" s="1"/>
  <c r="RZY55" i="7" s="1"/>
  <c r="SAA55" i="7" s="1"/>
  <c r="SAC55" i="7" s="1"/>
  <c r="SAE55" i="7" s="1"/>
  <c r="SAG55" i="7" s="1"/>
  <c r="SAI55" i="7" s="1"/>
  <c r="SAK55" i="7" s="1"/>
  <c r="SAM55" i="7" s="1"/>
  <c r="SAO55" i="7" s="1"/>
  <c r="SAQ55" i="7" s="1"/>
  <c r="SAS55" i="7" s="1"/>
  <c r="SAU55" i="7" s="1"/>
  <c r="SAW55" i="7" s="1"/>
  <c r="SAY55" i="7" s="1"/>
  <c r="SBA55" i="7" s="1"/>
  <c r="SBC55" i="7" s="1"/>
  <c r="SBE55" i="7" s="1"/>
  <c r="SBG55" i="7" s="1"/>
  <c r="SBI55" i="7" s="1"/>
  <c r="SBK55" i="7" s="1"/>
  <c r="SBM55" i="7" s="1"/>
  <c r="SBO55" i="7" s="1"/>
  <c r="SBQ55" i="7" s="1"/>
  <c r="SBS55" i="7" s="1"/>
  <c r="SBU55" i="7" s="1"/>
  <c r="SBW55" i="7" s="1"/>
  <c r="SBY55" i="7" s="1"/>
  <c r="SCA55" i="7" s="1"/>
  <c r="SCC55" i="7" s="1"/>
  <c r="SCE55" i="7" s="1"/>
  <c r="SCG55" i="7" s="1"/>
  <c r="SCI55" i="7" s="1"/>
  <c r="SCK55" i="7" s="1"/>
  <c r="SCM55" i="7" s="1"/>
  <c r="SCO55" i="7" s="1"/>
  <c r="SCQ55" i="7" s="1"/>
  <c r="SCS55" i="7" s="1"/>
  <c r="SCU55" i="7" s="1"/>
  <c r="SCW55" i="7" s="1"/>
  <c r="SCY55" i="7" s="1"/>
  <c r="SDA55" i="7" s="1"/>
  <c r="SDC55" i="7" s="1"/>
  <c r="SDE55" i="7" s="1"/>
  <c r="SDG55" i="7" s="1"/>
  <c r="SDI55" i="7" s="1"/>
  <c r="SDK55" i="7" s="1"/>
  <c r="SDM55" i="7" s="1"/>
  <c r="SDO55" i="7" s="1"/>
  <c r="SDQ55" i="7" s="1"/>
  <c r="SDS55" i="7" s="1"/>
  <c r="SDU55" i="7" s="1"/>
  <c r="SDW55" i="7" s="1"/>
  <c r="SDY55" i="7" s="1"/>
  <c r="SEA55" i="7" s="1"/>
  <c r="SEC55" i="7" s="1"/>
  <c r="SEE55" i="7" s="1"/>
  <c r="SEG55" i="7" s="1"/>
  <c r="SEI55" i="7" s="1"/>
  <c r="SEK55" i="7" s="1"/>
  <c r="SEM55" i="7" s="1"/>
  <c r="SEO55" i="7" s="1"/>
  <c r="SEQ55" i="7" s="1"/>
  <c r="SES55" i="7" s="1"/>
  <c r="SEU55" i="7" s="1"/>
  <c r="SEW55" i="7" s="1"/>
  <c r="SEY55" i="7" s="1"/>
  <c r="SFA55" i="7" s="1"/>
  <c r="SFC55" i="7" s="1"/>
  <c r="SFE55" i="7" s="1"/>
  <c r="SFG55" i="7" s="1"/>
  <c r="SFI55" i="7" s="1"/>
  <c r="SFK55" i="7" s="1"/>
  <c r="SFM55" i="7" s="1"/>
  <c r="SFO55" i="7" s="1"/>
  <c r="SFQ55" i="7" s="1"/>
  <c r="SFS55" i="7" s="1"/>
  <c r="SFU55" i="7" s="1"/>
  <c r="SFW55" i="7" s="1"/>
  <c r="SFY55" i="7" s="1"/>
  <c r="SGA55" i="7" s="1"/>
  <c r="SGC55" i="7" s="1"/>
  <c r="SGE55" i="7" s="1"/>
  <c r="SGG55" i="7" s="1"/>
  <c r="SGI55" i="7" s="1"/>
  <c r="SGK55" i="7" s="1"/>
  <c r="SGM55" i="7" s="1"/>
  <c r="SGO55" i="7" s="1"/>
  <c r="SGQ55" i="7" s="1"/>
  <c r="SGS55" i="7" s="1"/>
  <c r="SGU55" i="7" s="1"/>
  <c r="SGW55" i="7" s="1"/>
  <c r="SGY55" i="7" s="1"/>
  <c r="SHA55" i="7" s="1"/>
  <c r="SHC55" i="7" s="1"/>
  <c r="SHE55" i="7" s="1"/>
  <c r="SHG55" i="7" s="1"/>
  <c r="SHI55" i="7" s="1"/>
  <c r="SHK55" i="7" s="1"/>
  <c r="SHM55" i="7" s="1"/>
  <c r="SHO55" i="7" s="1"/>
  <c r="SHQ55" i="7" s="1"/>
  <c r="SHS55" i="7" s="1"/>
  <c r="SHU55" i="7" s="1"/>
  <c r="SHW55" i="7" s="1"/>
  <c r="SHY55" i="7" s="1"/>
  <c r="SIA55" i="7" s="1"/>
  <c r="SIC55" i="7" s="1"/>
  <c r="SIE55" i="7" s="1"/>
  <c r="SIG55" i="7" s="1"/>
  <c r="SII55" i="7" s="1"/>
  <c r="SIK55" i="7" s="1"/>
  <c r="SIM55" i="7" s="1"/>
  <c r="SIO55" i="7" s="1"/>
  <c r="SIQ55" i="7" s="1"/>
  <c r="SIS55" i="7" s="1"/>
  <c r="SIU55" i="7" s="1"/>
  <c r="SIW55" i="7" s="1"/>
  <c r="SIY55" i="7" s="1"/>
  <c r="SJA55" i="7" s="1"/>
  <c r="SJC55" i="7" s="1"/>
  <c r="SJE55" i="7" s="1"/>
  <c r="SJG55" i="7" s="1"/>
  <c r="SJI55" i="7" s="1"/>
  <c r="SJK55" i="7" s="1"/>
  <c r="SJM55" i="7" s="1"/>
  <c r="SJO55" i="7" s="1"/>
  <c r="SJQ55" i="7" s="1"/>
  <c r="SJS55" i="7" s="1"/>
  <c r="SJU55" i="7" s="1"/>
  <c r="SJW55" i="7" s="1"/>
  <c r="SJY55" i="7" s="1"/>
  <c r="SKA55" i="7" s="1"/>
  <c r="SKC55" i="7" s="1"/>
  <c r="SKE55" i="7" s="1"/>
  <c r="SKG55" i="7" s="1"/>
  <c r="SKI55" i="7" s="1"/>
  <c r="SKK55" i="7" s="1"/>
  <c r="SKM55" i="7" s="1"/>
  <c r="SKO55" i="7" s="1"/>
  <c r="SKQ55" i="7" s="1"/>
  <c r="SKS55" i="7" s="1"/>
  <c r="SKU55" i="7" s="1"/>
  <c r="SKW55" i="7" s="1"/>
  <c r="SKY55" i="7" s="1"/>
  <c r="SLA55" i="7" s="1"/>
  <c r="SLC55" i="7" s="1"/>
  <c r="SLE55" i="7" s="1"/>
  <c r="SLG55" i="7" s="1"/>
  <c r="SLI55" i="7" s="1"/>
  <c r="SLK55" i="7" s="1"/>
  <c r="SLM55" i="7" s="1"/>
  <c r="SLO55" i="7" s="1"/>
  <c r="SLQ55" i="7" s="1"/>
  <c r="SLS55" i="7" s="1"/>
  <c r="SLU55" i="7" s="1"/>
  <c r="SLW55" i="7" s="1"/>
  <c r="SLY55" i="7" s="1"/>
  <c r="SMA55" i="7" s="1"/>
  <c r="SMC55" i="7" s="1"/>
  <c r="SME55" i="7" s="1"/>
  <c r="SMG55" i="7" s="1"/>
  <c r="SMI55" i="7" s="1"/>
  <c r="SMK55" i="7" s="1"/>
  <c r="SMM55" i="7" s="1"/>
  <c r="SMO55" i="7" s="1"/>
  <c r="SMQ55" i="7" s="1"/>
  <c r="SMS55" i="7" s="1"/>
  <c r="SMU55" i="7" s="1"/>
  <c r="SMW55" i="7" s="1"/>
  <c r="SMY55" i="7" s="1"/>
  <c r="SNA55" i="7" s="1"/>
  <c r="SNC55" i="7" s="1"/>
  <c r="SNE55" i="7" s="1"/>
  <c r="SNG55" i="7" s="1"/>
  <c r="SNI55" i="7" s="1"/>
  <c r="SNK55" i="7" s="1"/>
  <c r="SNM55" i="7" s="1"/>
  <c r="SNO55" i="7" s="1"/>
  <c r="SNQ55" i="7" s="1"/>
  <c r="SNS55" i="7" s="1"/>
  <c r="SNU55" i="7" s="1"/>
  <c r="SNW55" i="7" s="1"/>
  <c r="SNY55" i="7" s="1"/>
  <c r="SOA55" i="7" s="1"/>
  <c r="SOC55" i="7" s="1"/>
  <c r="SOE55" i="7" s="1"/>
  <c r="SOG55" i="7" s="1"/>
  <c r="SOI55" i="7" s="1"/>
  <c r="SOK55" i="7" s="1"/>
  <c r="SOM55" i="7" s="1"/>
  <c r="SOO55" i="7" s="1"/>
  <c r="SOQ55" i="7" s="1"/>
  <c r="SOS55" i="7" s="1"/>
  <c r="SOU55" i="7" s="1"/>
  <c r="SOW55" i="7" s="1"/>
  <c r="SOY55" i="7" s="1"/>
  <c r="SPA55" i="7" s="1"/>
  <c r="SPC55" i="7" s="1"/>
  <c r="SPE55" i="7" s="1"/>
  <c r="SPG55" i="7" s="1"/>
  <c r="SPI55" i="7" s="1"/>
  <c r="SPK55" i="7" s="1"/>
  <c r="SPM55" i="7" s="1"/>
  <c r="SPO55" i="7" s="1"/>
  <c r="SPQ55" i="7" s="1"/>
  <c r="SPS55" i="7" s="1"/>
  <c r="SPU55" i="7" s="1"/>
  <c r="SPW55" i="7" s="1"/>
  <c r="SPY55" i="7" s="1"/>
  <c r="SQA55" i="7" s="1"/>
  <c r="SQC55" i="7" s="1"/>
  <c r="SQE55" i="7" s="1"/>
  <c r="SQG55" i="7" s="1"/>
  <c r="SQI55" i="7" s="1"/>
  <c r="SQK55" i="7" s="1"/>
  <c r="SQM55" i="7" s="1"/>
  <c r="SQO55" i="7" s="1"/>
  <c r="SQQ55" i="7" s="1"/>
  <c r="SQS55" i="7" s="1"/>
  <c r="SQU55" i="7" s="1"/>
  <c r="SQW55" i="7" s="1"/>
  <c r="SQY55" i="7" s="1"/>
  <c r="SRA55" i="7" s="1"/>
  <c r="SRC55" i="7" s="1"/>
  <c r="SRE55" i="7" s="1"/>
  <c r="SRG55" i="7" s="1"/>
  <c r="SRI55" i="7" s="1"/>
  <c r="SRK55" i="7" s="1"/>
  <c r="SRM55" i="7" s="1"/>
  <c r="SRO55" i="7" s="1"/>
  <c r="SRQ55" i="7" s="1"/>
  <c r="SRS55" i="7" s="1"/>
  <c r="SRU55" i="7" s="1"/>
  <c r="SRW55" i="7" s="1"/>
  <c r="SRY55" i="7" s="1"/>
  <c r="SSA55" i="7" s="1"/>
  <c r="SSC55" i="7" s="1"/>
  <c r="SSE55" i="7" s="1"/>
  <c r="SSG55" i="7" s="1"/>
  <c r="SSI55" i="7" s="1"/>
  <c r="SSK55" i="7" s="1"/>
  <c r="SSM55" i="7" s="1"/>
  <c r="SSO55" i="7" s="1"/>
  <c r="SSQ55" i="7" s="1"/>
  <c r="SSS55" i="7" s="1"/>
  <c r="SSU55" i="7" s="1"/>
  <c r="SSW55" i="7" s="1"/>
  <c r="SSY55" i="7" s="1"/>
  <c r="STA55" i="7" s="1"/>
  <c r="STC55" i="7" s="1"/>
  <c r="STE55" i="7" s="1"/>
  <c r="STG55" i="7" s="1"/>
  <c r="STI55" i="7" s="1"/>
  <c r="STK55" i="7" s="1"/>
  <c r="STM55" i="7" s="1"/>
  <c r="STO55" i="7" s="1"/>
  <c r="STQ55" i="7" s="1"/>
  <c r="STS55" i="7" s="1"/>
  <c r="STU55" i="7" s="1"/>
  <c r="STW55" i="7" s="1"/>
  <c r="STY55" i="7" s="1"/>
  <c r="SUA55" i="7" s="1"/>
  <c r="SUC55" i="7" s="1"/>
  <c r="SUE55" i="7" s="1"/>
  <c r="SUG55" i="7" s="1"/>
  <c r="SUI55" i="7" s="1"/>
  <c r="SUK55" i="7" s="1"/>
  <c r="SUM55" i="7" s="1"/>
  <c r="SUO55" i="7" s="1"/>
  <c r="SUQ55" i="7" s="1"/>
  <c r="SUS55" i="7" s="1"/>
  <c r="SUU55" i="7" s="1"/>
  <c r="SUW55" i="7" s="1"/>
  <c r="SUY55" i="7" s="1"/>
  <c r="SVA55" i="7" s="1"/>
  <c r="SVC55" i="7" s="1"/>
  <c r="SVE55" i="7" s="1"/>
  <c r="SVG55" i="7" s="1"/>
  <c r="SVI55" i="7" s="1"/>
  <c r="SVK55" i="7" s="1"/>
  <c r="SVM55" i="7" s="1"/>
  <c r="SVO55" i="7" s="1"/>
  <c r="SVQ55" i="7" s="1"/>
  <c r="SVS55" i="7" s="1"/>
  <c r="SVU55" i="7" s="1"/>
  <c r="SVW55" i="7" s="1"/>
  <c r="SVY55" i="7" s="1"/>
  <c r="SWA55" i="7" s="1"/>
  <c r="SWC55" i="7" s="1"/>
  <c r="SWE55" i="7" s="1"/>
  <c r="SWG55" i="7" s="1"/>
  <c r="SWI55" i="7" s="1"/>
  <c r="SWK55" i="7" s="1"/>
  <c r="SWM55" i="7" s="1"/>
  <c r="SWO55" i="7" s="1"/>
  <c r="SWQ55" i="7" s="1"/>
  <c r="SWS55" i="7" s="1"/>
  <c r="SWU55" i="7" s="1"/>
  <c r="SWW55" i="7" s="1"/>
  <c r="SWY55" i="7" s="1"/>
  <c r="SXA55" i="7" s="1"/>
  <c r="SXC55" i="7" s="1"/>
  <c r="SXE55" i="7" s="1"/>
  <c r="SXG55" i="7" s="1"/>
  <c r="SXI55" i="7" s="1"/>
  <c r="SXK55" i="7" s="1"/>
  <c r="SXM55" i="7" s="1"/>
  <c r="SXO55" i="7" s="1"/>
  <c r="SXQ55" i="7" s="1"/>
  <c r="SXS55" i="7" s="1"/>
  <c r="SXU55" i="7" s="1"/>
  <c r="SXW55" i="7" s="1"/>
  <c r="SXY55" i="7" s="1"/>
  <c r="SYA55" i="7" s="1"/>
  <c r="SYC55" i="7" s="1"/>
  <c r="SYE55" i="7" s="1"/>
  <c r="SYG55" i="7" s="1"/>
  <c r="SYI55" i="7" s="1"/>
  <c r="SYK55" i="7" s="1"/>
  <c r="SYM55" i="7" s="1"/>
  <c r="SYO55" i="7" s="1"/>
  <c r="SYQ55" i="7" s="1"/>
  <c r="SYS55" i="7" s="1"/>
  <c r="SYU55" i="7" s="1"/>
  <c r="SYW55" i="7" s="1"/>
  <c r="SYY55" i="7" s="1"/>
  <c r="SZA55" i="7" s="1"/>
  <c r="SZC55" i="7" s="1"/>
  <c r="SZE55" i="7" s="1"/>
  <c r="SZG55" i="7" s="1"/>
  <c r="SZI55" i="7" s="1"/>
  <c r="SZK55" i="7" s="1"/>
  <c r="SZM55" i="7" s="1"/>
  <c r="SZO55" i="7" s="1"/>
  <c r="SZQ55" i="7" s="1"/>
  <c r="SZS55" i="7" s="1"/>
  <c r="SZU55" i="7" s="1"/>
  <c r="SZW55" i="7" s="1"/>
  <c r="SZY55" i="7" s="1"/>
  <c r="TAA55" i="7" s="1"/>
  <c r="TAC55" i="7" s="1"/>
  <c r="TAE55" i="7" s="1"/>
  <c r="TAG55" i="7" s="1"/>
  <c r="TAI55" i="7" s="1"/>
  <c r="TAK55" i="7" s="1"/>
  <c r="TAM55" i="7" s="1"/>
  <c r="TAO55" i="7" s="1"/>
  <c r="TAQ55" i="7" s="1"/>
  <c r="TAS55" i="7" s="1"/>
  <c r="TAU55" i="7" s="1"/>
  <c r="TAW55" i="7" s="1"/>
  <c r="TAY55" i="7" s="1"/>
  <c r="TBA55" i="7" s="1"/>
  <c r="TBC55" i="7" s="1"/>
  <c r="TBE55" i="7" s="1"/>
  <c r="TBG55" i="7" s="1"/>
  <c r="TBI55" i="7" s="1"/>
  <c r="TBK55" i="7" s="1"/>
  <c r="TBM55" i="7" s="1"/>
  <c r="TBO55" i="7" s="1"/>
  <c r="TBQ55" i="7" s="1"/>
  <c r="TBS55" i="7" s="1"/>
  <c r="TBU55" i="7" s="1"/>
  <c r="TBW55" i="7" s="1"/>
  <c r="TBY55" i="7" s="1"/>
  <c r="TCA55" i="7" s="1"/>
  <c r="TCC55" i="7" s="1"/>
  <c r="TCE55" i="7" s="1"/>
  <c r="TCG55" i="7" s="1"/>
  <c r="TCI55" i="7" s="1"/>
  <c r="TCK55" i="7" s="1"/>
  <c r="TCM55" i="7" s="1"/>
  <c r="TCO55" i="7" s="1"/>
  <c r="TCQ55" i="7" s="1"/>
  <c r="TCS55" i="7" s="1"/>
  <c r="TCU55" i="7" s="1"/>
  <c r="TCW55" i="7" s="1"/>
  <c r="TCY55" i="7" s="1"/>
  <c r="TDA55" i="7" s="1"/>
  <c r="TDC55" i="7" s="1"/>
  <c r="TDE55" i="7" s="1"/>
  <c r="TDG55" i="7" s="1"/>
  <c r="TDI55" i="7" s="1"/>
  <c r="TDK55" i="7" s="1"/>
  <c r="TDM55" i="7" s="1"/>
  <c r="TDO55" i="7" s="1"/>
  <c r="TDQ55" i="7" s="1"/>
  <c r="TDS55" i="7" s="1"/>
  <c r="TDU55" i="7" s="1"/>
  <c r="TDW55" i="7" s="1"/>
  <c r="TDY55" i="7" s="1"/>
  <c r="TEA55" i="7" s="1"/>
  <c r="TEC55" i="7" s="1"/>
  <c r="TEE55" i="7" s="1"/>
  <c r="TEG55" i="7" s="1"/>
  <c r="TEI55" i="7" s="1"/>
  <c r="TEK55" i="7" s="1"/>
  <c r="TEM55" i="7" s="1"/>
  <c r="TEO55" i="7" s="1"/>
  <c r="TEQ55" i="7" s="1"/>
  <c r="TES55" i="7" s="1"/>
  <c r="TEU55" i="7" s="1"/>
  <c r="TEW55" i="7" s="1"/>
  <c r="TEY55" i="7" s="1"/>
  <c r="TFA55" i="7" s="1"/>
  <c r="TFC55" i="7" s="1"/>
  <c r="TFE55" i="7" s="1"/>
  <c r="TFG55" i="7" s="1"/>
  <c r="TFI55" i="7" s="1"/>
  <c r="TFK55" i="7" s="1"/>
  <c r="TFM55" i="7" s="1"/>
  <c r="TFO55" i="7" s="1"/>
  <c r="TFQ55" i="7" s="1"/>
  <c r="TFS55" i="7" s="1"/>
  <c r="TFU55" i="7" s="1"/>
  <c r="TFW55" i="7" s="1"/>
  <c r="TFY55" i="7" s="1"/>
  <c r="TGA55" i="7" s="1"/>
  <c r="TGC55" i="7" s="1"/>
  <c r="TGE55" i="7" s="1"/>
  <c r="TGG55" i="7" s="1"/>
  <c r="TGI55" i="7" s="1"/>
  <c r="TGK55" i="7" s="1"/>
  <c r="TGM55" i="7" s="1"/>
  <c r="TGO55" i="7" s="1"/>
  <c r="TGQ55" i="7" s="1"/>
  <c r="TGS55" i="7" s="1"/>
  <c r="TGU55" i="7" s="1"/>
  <c r="TGW55" i="7" s="1"/>
  <c r="TGY55" i="7" s="1"/>
  <c r="THA55" i="7" s="1"/>
  <c r="THC55" i="7" s="1"/>
  <c r="THE55" i="7" s="1"/>
  <c r="THG55" i="7" s="1"/>
  <c r="THI55" i="7" s="1"/>
  <c r="THK55" i="7" s="1"/>
  <c r="THM55" i="7" s="1"/>
  <c r="THO55" i="7" s="1"/>
  <c r="THQ55" i="7" s="1"/>
  <c r="THS55" i="7" s="1"/>
  <c r="THU55" i="7" s="1"/>
  <c r="THW55" i="7" s="1"/>
  <c r="THY55" i="7" s="1"/>
  <c r="TIA55" i="7" s="1"/>
  <c r="TIC55" i="7" s="1"/>
  <c r="TIE55" i="7" s="1"/>
  <c r="TIG55" i="7" s="1"/>
  <c r="TII55" i="7" s="1"/>
  <c r="TIK55" i="7" s="1"/>
  <c r="TIM55" i="7" s="1"/>
  <c r="TIO55" i="7" s="1"/>
  <c r="TIQ55" i="7" s="1"/>
  <c r="TIS55" i="7" s="1"/>
  <c r="TIU55" i="7" s="1"/>
  <c r="TIW55" i="7" s="1"/>
  <c r="TIY55" i="7" s="1"/>
  <c r="TJA55" i="7" s="1"/>
  <c r="TJC55" i="7" s="1"/>
  <c r="TJE55" i="7" s="1"/>
  <c r="TJG55" i="7" s="1"/>
  <c r="TJI55" i="7" s="1"/>
  <c r="TJK55" i="7" s="1"/>
  <c r="TJM55" i="7" s="1"/>
  <c r="TJO55" i="7" s="1"/>
  <c r="TJQ55" i="7" s="1"/>
  <c r="TJS55" i="7" s="1"/>
  <c r="TJU55" i="7" s="1"/>
  <c r="TJW55" i="7" s="1"/>
  <c r="TJY55" i="7" s="1"/>
  <c r="TKA55" i="7" s="1"/>
  <c r="TKC55" i="7" s="1"/>
  <c r="TKE55" i="7" s="1"/>
  <c r="TKG55" i="7" s="1"/>
  <c r="TKI55" i="7" s="1"/>
  <c r="TKK55" i="7" s="1"/>
  <c r="TKM55" i="7" s="1"/>
  <c r="TKO55" i="7" s="1"/>
  <c r="TKQ55" i="7" s="1"/>
  <c r="TKS55" i="7" s="1"/>
  <c r="TKU55" i="7" s="1"/>
  <c r="TKW55" i="7" s="1"/>
  <c r="TKY55" i="7" s="1"/>
  <c r="TLA55" i="7" s="1"/>
  <c r="TLC55" i="7" s="1"/>
  <c r="TLE55" i="7" s="1"/>
  <c r="TLG55" i="7" s="1"/>
  <c r="TLI55" i="7" s="1"/>
  <c r="TLK55" i="7" s="1"/>
  <c r="TLM55" i="7" s="1"/>
  <c r="TLO55" i="7" s="1"/>
  <c r="TLQ55" i="7" s="1"/>
  <c r="TLS55" i="7" s="1"/>
  <c r="TLU55" i="7" s="1"/>
  <c r="TLW55" i="7" s="1"/>
  <c r="TLY55" i="7" s="1"/>
  <c r="TMA55" i="7" s="1"/>
  <c r="TMC55" i="7" s="1"/>
  <c r="TME55" i="7" s="1"/>
  <c r="TMG55" i="7" s="1"/>
  <c r="TMI55" i="7" s="1"/>
  <c r="TMK55" i="7" s="1"/>
  <c r="TMM55" i="7" s="1"/>
  <c r="TMO55" i="7" s="1"/>
  <c r="TMQ55" i="7" s="1"/>
  <c r="TMS55" i="7" s="1"/>
  <c r="TMU55" i="7" s="1"/>
  <c r="TMW55" i="7" s="1"/>
  <c r="TMY55" i="7" s="1"/>
  <c r="TNA55" i="7" s="1"/>
  <c r="TNC55" i="7" s="1"/>
  <c r="TNE55" i="7" s="1"/>
  <c r="TNG55" i="7" s="1"/>
  <c r="TNI55" i="7" s="1"/>
  <c r="TNK55" i="7" s="1"/>
  <c r="TNM55" i="7" s="1"/>
  <c r="TNO55" i="7" s="1"/>
  <c r="TNQ55" i="7" s="1"/>
  <c r="TNS55" i="7" s="1"/>
  <c r="TNU55" i="7" s="1"/>
  <c r="TNW55" i="7" s="1"/>
  <c r="TNY55" i="7" s="1"/>
  <c r="TOA55" i="7" s="1"/>
  <c r="TOC55" i="7" s="1"/>
  <c r="TOE55" i="7" s="1"/>
  <c r="TOG55" i="7" s="1"/>
  <c r="TOI55" i="7" s="1"/>
  <c r="TOK55" i="7" s="1"/>
  <c r="TOM55" i="7" s="1"/>
  <c r="TOO55" i="7" s="1"/>
  <c r="TOQ55" i="7" s="1"/>
  <c r="TOS55" i="7" s="1"/>
  <c r="TOU55" i="7" s="1"/>
  <c r="TOW55" i="7" s="1"/>
  <c r="TOY55" i="7" s="1"/>
  <c r="TPA55" i="7" s="1"/>
  <c r="TPC55" i="7" s="1"/>
  <c r="TPE55" i="7" s="1"/>
  <c r="TPG55" i="7" s="1"/>
  <c r="TPI55" i="7" s="1"/>
  <c r="TPK55" i="7" s="1"/>
  <c r="TPM55" i="7" s="1"/>
  <c r="TPO55" i="7" s="1"/>
  <c r="TPQ55" i="7" s="1"/>
  <c r="TPS55" i="7" s="1"/>
  <c r="TPU55" i="7" s="1"/>
  <c r="TPW55" i="7" s="1"/>
  <c r="TPY55" i="7" s="1"/>
  <c r="TQA55" i="7" s="1"/>
  <c r="TQC55" i="7" s="1"/>
  <c r="TQE55" i="7" s="1"/>
  <c r="TQG55" i="7" s="1"/>
  <c r="TQI55" i="7" s="1"/>
  <c r="TQK55" i="7" s="1"/>
  <c r="TQM55" i="7" s="1"/>
  <c r="TQO55" i="7" s="1"/>
  <c r="TQQ55" i="7" s="1"/>
  <c r="TQS55" i="7" s="1"/>
  <c r="TQU55" i="7" s="1"/>
  <c r="TQW55" i="7" s="1"/>
  <c r="TQY55" i="7" s="1"/>
  <c r="TRA55" i="7" s="1"/>
  <c r="TRC55" i="7" s="1"/>
  <c r="TRE55" i="7" s="1"/>
  <c r="TRG55" i="7" s="1"/>
  <c r="TRI55" i="7" s="1"/>
  <c r="TRK55" i="7" s="1"/>
  <c r="TRM55" i="7" s="1"/>
  <c r="TRO55" i="7" s="1"/>
  <c r="TRQ55" i="7" s="1"/>
  <c r="TRS55" i="7" s="1"/>
  <c r="TRU55" i="7" s="1"/>
  <c r="TRW55" i="7" s="1"/>
  <c r="TRY55" i="7" s="1"/>
  <c r="TSA55" i="7" s="1"/>
  <c r="TSC55" i="7" s="1"/>
  <c r="TSE55" i="7" s="1"/>
  <c r="TSG55" i="7" s="1"/>
  <c r="TSI55" i="7" s="1"/>
  <c r="TSK55" i="7" s="1"/>
  <c r="TSM55" i="7" s="1"/>
  <c r="TSO55" i="7" s="1"/>
  <c r="TSQ55" i="7" s="1"/>
  <c r="TSS55" i="7" s="1"/>
  <c r="TSU55" i="7" s="1"/>
  <c r="TSW55" i="7" s="1"/>
  <c r="TSY55" i="7" s="1"/>
  <c r="TTA55" i="7" s="1"/>
  <c r="TTC55" i="7" s="1"/>
  <c r="TTE55" i="7" s="1"/>
  <c r="TTG55" i="7" s="1"/>
  <c r="TTI55" i="7" s="1"/>
  <c r="TTK55" i="7" s="1"/>
  <c r="TTM55" i="7" s="1"/>
  <c r="TTO55" i="7" s="1"/>
  <c r="TTQ55" i="7" s="1"/>
  <c r="TTS55" i="7" s="1"/>
  <c r="TTU55" i="7" s="1"/>
  <c r="TTW55" i="7" s="1"/>
  <c r="TTY55" i="7" s="1"/>
  <c r="TUA55" i="7" s="1"/>
  <c r="TUC55" i="7" s="1"/>
  <c r="TUE55" i="7" s="1"/>
  <c r="TUG55" i="7" s="1"/>
  <c r="TUI55" i="7" s="1"/>
  <c r="TUK55" i="7" s="1"/>
  <c r="TUM55" i="7" s="1"/>
  <c r="TUO55" i="7" s="1"/>
  <c r="TUQ55" i="7" s="1"/>
  <c r="TUS55" i="7" s="1"/>
  <c r="TUU55" i="7" s="1"/>
  <c r="TUW55" i="7" s="1"/>
  <c r="TUY55" i="7" s="1"/>
  <c r="TVA55" i="7" s="1"/>
  <c r="TVC55" i="7" s="1"/>
  <c r="TVE55" i="7" s="1"/>
  <c r="TVG55" i="7" s="1"/>
  <c r="TVI55" i="7" s="1"/>
  <c r="TVK55" i="7" s="1"/>
  <c r="TVM55" i="7" s="1"/>
  <c r="TVO55" i="7" s="1"/>
  <c r="TVQ55" i="7" s="1"/>
  <c r="TVS55" i="7" s="1"/>
  <c r="TVU55" i="7" s="1"/>
  <c r="TVW55" i="7" s="1"/>
  <c r="TVY55" i="7" s="1"/>
  <c r="TWA55" i="7" s="1"/>
  <c r="TWC55" i="7" s="1"/>
  <c r="TWE55" i="7" s="1"/>
  <c r="TWG55" i="7" s="1"/>
  <c r="TWI55" i="7" s="1"/>
  <c r="TWK55" i="7" s="1"/>
  <c r="TWM55" i="7" s="1"/>
  <c r="TWO55" i="7" s="1"/>
  <c r="TWQ55" i="7" s="1"/>
  <c r="TWS55" i="7" s="1"/>
  <c r="TWU55" i="7" s="1"/>
  <c r="TWW55" i="7" s="1"/>
  <c r="TWY55" i="7" s="1"/>
  <c r="TXA55" i="7" s="1"/>
  <c r="TXC55" i="7" s="1"/>
  <c r="TXE55" i="7" s="1"/>
  <c r="TXG55" i="7" s="1"/>
  <c r="TXI55" i="7" s="1"/>
  <c r="TXK55" i="7" s="1"/>
  <c r="TXM55" i="7" s="1"/>
  <c r="TXO55" i="7" s="1"/>
  <c r="TXQ55" i="7" s="1"/>
  <c r="TXS55" i="7" s="1"/>
  <c r="TXU55" i="7" s="1"/>
  <c r="TXW55" i="7" s="1"/>
  <c r="TXY55" i="7" s="1"/>
  <c r="TYA55" i="7" s="1"/>
  <c r="TYC55" i="7" s="1"/>
  <c r="TYE55" i="7" s="1"/>
  <c r="TYG55" i="7" s="1"/>
  <c r="TYI55" i="7" s="1"/>
  <c r="TYK55" i="7" s="1"/>
  <c r="TYM55" i="7" s="1"/>
  <c r="TYO55" i="7" s="1"/>
  <c r="TYQ55" i="7" s="1"/>
  <c r="TYS55" i="7" s="1"/>
  <c r="TYU55" i="7" s="1"/>
  <c r="TYW55" i="7" s="1"/>
  <c r="TYY55" i="7" s="1"/>
  <c r="TZA55" i="7" s="1"/>
  <c r="TZC55" i="7" s="1"/>
  <c r="TZE55" i="7" s="1"/>
  <c r="TZG55" i="7" s="1"/>
  <c r="TZI55" i="7" s="1"/>
  <c r="TZK55" i="7" s="1"/>
  <c r="TZM55" i="7" s="1"/>
  <c r="TZO55" i="7" s="1"/>
  <c r="TZQ55" i="7" s="1"/>
  <c r="TZS55" i="7" s="1"/>
  <c r="TZU55" i="7" s="1"/>
  <c r="TZW55" i="7" s="1"/>
  <c r="TZY55" i="7" s="1"/>
  <c r="UAA55" i="7" s="1"/>
  <c r="UAC55" i="7" s="1"/>
  <c r="UAE55" i="7" s="1"/>
  <c r="UAG55" i="7" s="1"/>
  <c r="UAI55" i="7" s="1"/>
  <c r="UAK55" i="7" s="1"/>
  <c r="UAM55" i="7" s="1"/>
  <c r="UAO55" i="7" s="1"/>
  <c r="UAQ55" i="7" s="1"/>
  <c r="UAS55" i="7" s="1"/>
  <c r="UAU55" i="7" s="1"/>
  <c r="UAW55" i="7" s="1"/>
  <c r="UAY55" i="7" s="1"/>
  <c r="UBA55" i="7" s="1"/>
  <c r="UBC55" i="7" s="1"/>
  <c r="UBE55" i="7" s="1"/>
  <c r="UBG55" i="7" s="1"/>
  <c r="UBI55" i="7" s="1"/>
  <c r="UBK55" i="7" s="1"/>
  <c r="UBM55" i="7" s="1"/>
  <c r="UBO55" i="7" s="1"/>
  <c r="UBQ55" i="7" s="1"/>
  <c r="UBS55" i="7" s="1"/>
  <c r="UBU55" i="7" s="1"/>
  <c r="UBW55" i="7" s="1"/>
  <c r="UBY55" i="7" s="1"/>
  <c r="UCA55" i="7" s="1"/>
  <c r="UCC55" i="7" s="1"/>
  <c r="UCE55" i="7" s="1"/>
  <c r="UCG55" i="7" s="1"/>
  <c r="UCI55" i="7" s="1"/>
  <c r="UCK55" i="7" s="1"/>
  <c r="UCM55" i="7" s="1"/>
  <c r="UCO55" i="7" s="1"/>
  <c r="UCQ55" i="7" s="1"/>
  <c r="UCS55" i="7" s="1"/>
  <c r="UCU55" i="7" s="1"/>
  <c r="UCW55" i="7" s="1"/>
  <c r="UCY55" i="7" s="1"/>
  <c r="UDA55" i="7" s="1"/>
  <c r="UDC55" i="7" s="1"/>
  <c r="UDE55" i="7" s="1"/>
  <c r="UDG55" i="7" s="1"/>
  <c r="UDI55" i="7" s="1"/>
  <c r="UDK55" i="7" s="1"/>
  <c r="UDM55" i="7" s="1"/>
  <c r="UDO55" i="7" s="1"/>
  <c r="UDQ55" i="7" s="1"/>
  <c r="UDS55" i="7" s="1"/>
  <c r="UDU55" i="7" s="1"/>
  <c r="UDW55" i="7" s="1"/>
  <c r="UDY55" i="7" s="1"/>
  <c r="UEA55" i="7" s="1"/>
  <c r="UEC55" i="7" s="1"/>
  <c r="UEE55" i="7" s="1"/>
  <c r="UEG55" i="7" s="1"/>
  <c r="UEI55" i="7" s="1"/>
  <c r="UEK55" i="7" s="1"/>
  <c r="UEM55" i="7" s="1"/>
  <c r="UEO55" i="7" s="1"/>
  <c r="UEQ55" i="7" s="1"/>
  <c r="UES55" i="7" s="1"/>
  <c r="UEU55" i="7" s="1"/>
  <c r="UEW55" i="7" s="1"/>
  <c r="UEY55" i="7" s="1"/>
  <c r="UFA55" i="7" s="1"/>
  <c r="UFC55" i="7" s="1"/>
  <c r="UFE55" i="7" s="1"/>
  <c r="UFG55" i="7" s="1"/>
  <c r="UFI55" i="7" s="1"/>
  <c r="UFK55" i="7" s="1"/>
  <c r="UFM55" i="7" s="1"/>
  <c r="UFO55" i="7" s="1"/>
  <c r="UFQ55" i="7" s="1"/>
  <c r="UFS55" i="7" s="1"/>
  <c r="UFU55" i="7" s="1"/>
  <c r="UFW55" i="7" s="1"/>
  <c r="UFY55" i="7" s="1"/>
  <c r="UGA55" i="7" s="1"/>
  <c r="UGC55" i="7" s="1"/>
  <c r="UGE55" i="7" s="1"/>
  <c r="UGG55" i="7" s="1"/>
  <c r="UGI55" i="7" s="1"/>
  <c r="UGK55" i="7" s="1"/>
  <c r="UGM55" i="7" s="1"/>
  <c r="UGO55" i="7" s="1"/>
  <c r="UGQ55" i="7" s="1"/>
  <c r="UGS55" i="7" s="1"/>
  <c r="UGU55" i="7" s="1"/>
  <c r="UGW55" i="7" s="1"/>
  <c r="UGY55" i="7" s="1"/>
  <c r="UHA55" i="7" s="1"/>
  <c r="UHC55" i="7" s="1"/>
  <c r="UHE55" i="7" s="1"/>
  <c r="UHG55" i="7" s="1"/>
  <c r="UHI55" i="7" s="1"/>
  <c r="UHK55" i="7" s="1"/>
  <c r="UHM55" i="7" s="1"/>
  <c r="UHO55" i="7" s="1"/>
  <c r="UHQ55" i="7" s="1"/>
  <c r="UHS55" i="7" s="1"/>
  <c r="UHU55" i="7" s="1"/>
  <c r="UHW55" i="7" s="1"/>
  <c r="UHY55" i="7" s="1"/>
  <c r="UIA55" i="7" s="1"/>
  <c r="UIC55" i="7" s="1"/>
  <c r="UIE55" i="7" s="1"/>
  <c r="UIG55" i="7" s="1"/>
  <c r="UII55" i="7" s="1"/>
  <c r="UIK55" i="7" s="1"/>
  <c r="UIM55" i="7" s="1"/>
  <c r="UIO55" i="7" s="1"/>
  <c r="UIQ55" i="7" s="1"/>
  <c r="UIS55" i="7" s="1"/>
  <c r="UIU55" i="7" s="1"/>
  <c r="UIW55" i="7" s="1"/>
  <c r="UIY55" i="7" s="1"/>
  <c r="UJA55" i="7" s="1"/>
  <c r="UJC55" i="7" s="1"/>
  <c r="UJE55" i="7" s="1"/>
  <c r="UJG55" i="7" s="1"/>
  <c r="UJI55" i="7" s="1"/>
  <c r="UJK55" i="7" s="1"/>
  <c r="UJM55" i="7" s="1"/>
  <c r="UJO55" i="7" s="1"/>
  <c r="UJQ55" i="7" s="1"/>
  <c r="UJS55" i="7" s="1"/>
  <c r="UJU55" i="7" s="1"/>
  <c r="UJW55" i="7" s="1"/>
  <c r="UJY55" i="7" s="1"/>
  <c r="UKA55" i="7" s="1"/>
  <c r="UKC55" i="7" s="1"/>
  <c r="UKE55" i="7" s="1"/>
  <c r="UKG55" i="7" s="1"/>
  <c r="UKI55" i="7" s="1"/>
  <c r="UKK55" i="7" s="1"/>
  <c r="UKM55" i="7" s="1"/>
  <c r="UKO55" i="7" s="1"/>
  <c r="UKQ55" i="7" s="1"/>
  <c r="UKS55" i="7" s="1"/>
  <c r="UKU55" i="7" s="1"/>
  <c r="UKW55" i="7" s="1"/>
  <c r="UKY55" i="7" s="1"/>
  <c r="ULA55" i="7" s="1"/>
  <c r="ULC55" i="7" s="1"/>
  <c r="ULE55" i="7" s="1"/>
  <c r="ULG55" i="7" s="1"/>
  <c r="ULI55" i="7" s="1"/>
  <c r="ULK55" i="7" s="1"/>
  <c r="ULM55" i="7" s="1"/>
  <c r="ULO55" i="7" s="1"/>
  <c r="ULQ55" i="7" s="1"/>
  <c r="ULS55" i="7" s="1"/>
  <c r="ULU55" i="7" s="1"/>
  <c r="ULW55" i="7" s="1"/>
  <c r="ULY55" i="7" s="1"/>
  <c r="UMA55" i="7" s="1"/>
  <c r="UMC55" i="7" s="1"/>
  <c r="UME55" i="7" s="1"/>
  <c r="UMG55" i="7" s="1"/>
  <c r="UMI55" i="7" s="1"/>
  <c r="UMK55" i="7" s="1"/>
  <c r="UMM55" i="7" s="1"/>
  <c r="UMO55" i="7" s="1"/>
  <c r="UMQ55" i="7" s="1"/>
  <c r="UMS55" i="7" s="1"/>
  <c r="UMU55" i="7" s="1"/>
  <c r="UMW55" i="7" s="1"/>
  <c r="UMY55" i="7" s="1"/>
  <c r="UNA55" i="7" s="1"/>
  <c r="UNC55" i="7" s="1"/>
  <c r="UNE55" i="7" s="1"/>
  <c r="UNG55" i="7" s="1"/>
  <c r="UNI55" i="7" s="1"/>
  <c r="UNK55" i="7" s="1"/>
  <c r="UNM55" i="7" s="1"/>
  <c r="UNO55" i="7" s="1"/>
  <c r="UNQ55" i="7" s="1"/>
  <c r="UNS55" i="7" s="1"/>
  <c r="UNU55" i="7" s="1"/>
  <c r="UNW55" i="7" s="1"/>
  <c r="UNY55" i="7" s="1"/>
  <c r="UOA55" i="7" s="1"/>
  <c r="UOC55" i="7" s="1"/>
  <c r="UOE55" i="7" s="1"/>
  <c r="UOG55" i="7" s="1"/>
  <c r="UOI55" i="7" s="1"/>
  <c r="UOK55" i="7" s="1"/>
  <c r="UOM55" i="7" s="1"/>
  <c r="UOO55" i="7" s="1"/>
  <c r="UOQ55" i="7" s="1"/>
  <c r="UOS55" i="7" s="1"/>
  <c r="UOU55" i="7" s="1"/>
  <c r="UOW55" i="7" s="1"/>
  <c r="UOY55" i="7" s="1"/>
  <c r="UPA55" i="7" s="1"/>
  <c r="UPC55" i="7" s="1"/>
  <c r="UPE55" i="7" s="1"/>
  <c r="UPG55" i="7" s="1"/>
  <c r="UPI55" i="7" s="1"/>
  <c r="UPK55" i="7" s="1"/>
  <c r="UPM55" i="7" s="1"/>
  <c r="UPO55" i="7" s="1"/>
  <c r="UPQ55" i="7" s="1"/>
  <c r="UPS55" i="7" s="1"/>
  <c r="UPU55" i="7" s="1"/>
  <c r="UPW55" i="7" s="1"/>
  <c r="UPY55" i="7" s="1"/>
  <c r="UQA55" i="7" s="1"/>
  <c r="UQC55" i="7" s="1"/>
  <c r="UQE55" i="7" s="1"/>
  <c r="UQG55" i="7" s="1"/>
  <c r="UQI55" i="7" s="1"/>
  <c r="UQK55" i="7" s="1"/>
  <c r="UQM55" i="7" s="1"/>
  <c r="UQO55" i="7" s="1"/>
  <c r="UQQ55" i="7" s="1"/>
  <c r="UQS55" i="7" s="1"/>
  <c r="UQU55" i="7" s="1"/>
  <c r="UQW55" i="7" s="1"/>
  <c r="UQY55" i="7" s="1"/>
  <c r="URA55" i="7" s="1"/>
  <c r="URC55" i="7" s="1"/>
  <c r="URE55" i="7" s="1"/>
  <c r="URG55" i="7" s="1"/>
  <c r="URI55" i="7" s="1"/>
  <c r="URK55" i="7" s="1"/>
  <c r="URM55" i="7" s="1"/>
  <c r="URO55" i="7" s="1"/>
  <c r="URQ55" i="7" s="1"/>
  <c r="URS55" i="7" s="1"/>
  <c r="URU55" i="7" s="1"/>
  <c r="URW55" i="7" s="1"/>
  <c r="URY55" i="7" s="1"/>
  <c r="USA55" i="7" s="1"/>
  <c r="USC55" i="7" s="1"/>
  <c r="USE55" i="7" s="1"/>
  <c r="USG55" i="7" s="1"/>
  <c r="USI55" i="7" s="1"/>
  <c r="USK55" i="7" s="1"/>
  <c r="USM55" i="7" s="1"/>
  <c r="USO55" i="7" s="1"/>
  <c r="USQ55" i="7" s="1"/>
  <c r="USS55" i="7" s="1"/>
  <c r="USU55" i="7" s="1"/>
  <c r="USW55" i="7" s="1"/>
  <c r="USY55" i="7" s="1"/>
  <c r="UTA55" i="7" s="1"/>
  <c r="UTC55" i="7" s="1"/>
  <c r="UTE55" i="7" s="1"/>
  <c r="UTG55" i="7" s="1"/>
  <c r="UTI55" i="7" s="1"/>
  <c r="UTK55" i="7" s="1"/>
  <c r="UTM55" i="7" s="1"/>
  <c r="UTO55" i="7" s="1"/>
  <c r="UTQ55" i="7" s="1"/>
  <c r="UTS55" i="7" s="1"/>
  <c r="UTU55" i="7" s="1"/>
  <c r="UTW55" i="7" s="1"/>
  <c r="UTY55" i="7" s="1"/>
  <c r="UUA55" i="7" s="1"/>
  <c r="UUC55" i="7" s="1"/>
  <c r="UUE55" i="7" s="1"/>
  <c r="UUG55" i="7" s="1"/>
  <c r="UUI55" i="7" s="1"/>
  <c r="UUK55" i="7" s="1"/>
  <c r="UUM55" i="7" s="1"/>
  <c r="UUO55" i="7" s="1"/>
  <c r="UUQ55" i="7" s="1"/>
  <c r="UUS55" i="7" s="1"/>
  <c r="UUU55" i="7" s="1"/>
  <c r="UUW55" i="7" s="1"/>
  <c r="UUY55" i="7" s="1"/>
  <c r="UVA55" i="7" s="1"/>
  <c r="UVC55" i="7" s="1"/>
  <c r="UVE55" i="7" s="1"/>
  <c r="UVG55" i="7" s="1"/>
  <c r="UVI55" i="7" s="1"/>
  <c r="UVK55" i="7" s="1"/>
  <c r="UVM55" i="7" s="1"/>
  <c r="UVO55" i="7" s="1"/>
  <c r="UVQ55" i="7" s="1"/>
  <c r="UVS55" i="7" s="1"/>
  <c r="UVU55" i="7" s="1"/>
  <c r="UVW55" i="7" s="1"/>
  <c r="UVY55" i="7" s="1"/>
  <c r="UWA55" i="7" s="1"/>
  <c r="UWC55" i="7" s="1"/>
  <c r="UWE55" i="7" s="1"/>
  <c r="UWG55" i="7" s="1"/>
  <c r="UWI55" i="7" s="1"/>
  <c r="UWK55" i="7" s="1"/>
  <c r="UWM55" i="7" s="1"/>
  <c r="UWO55" i="7" s="1"/>
  <c r="UWQ55" i="7" s="1"/>
  <c r="UWS55" i="7" s="1"/>
  <c r="UWU55" i="7" s="1"/>
  <c r="UWW55" i="7" s="1"/>
  <c r="UWY55" i="7" s="1"/>
  <c r="UXA55" i="7" s="1"/>
  <c r="UXC55" i="7" s="1"/>
  <c r="UXE55" i="7" s="1"/>
  <c r="UXG55" i="7" s="1"/>
  <c r="UXI55" i="7" s="1"/>
  <c r="UXK55" i="7" s="1"/>
  <c r="UXM55" i="7" s="1"/>
  <c r="UXO55" i="7" s="1"/>
  <c r="UXQ55" i="7" s="1"/>
  <c r="UXS55" i="7" s="1"/>
  <c r="UXU55" i="7" s="1"/>
  <c r="UXW55" i="7" s="1"/>
  <c r="UXY55" i="7" s="1"/>
  <c r="UYA55" i="7" s="1"/>
  <c r="UYC55" i="7" s="1"/>
  <c r="UYE55" i="7" s="1"/>
  <c r="UYG55" i="7" s="1"/>
  <c r="UYI55" i="7" s="1"/>
  <c r="UYK55" i="7" s="1"/>
  <c r="UYM55" i="7" s="1"/>
  <c r="UYO55" i="7" s="1"/>
  <c r="UYQ55" i="7" s="1"/>
  <c r="UYS55" i="7" s="1"/>
  <c r="UYU55" i="7" s="1"/>
  <c r="UYW55" i="7" s="1"/>
  <c r="UYY55" i="7" s="1"/>
  <c r="UZA55" i="7" s="1"/>
  <c r="UZC55" i="7" s="1"/>
  <c r="UZE55" i="7" s="1"/>
  <c r="UZG55" i="7" s="1"/>
  <c r="UZI55" i="7" s="1"/>
  <c r="UZK55" i="7" s="1"/>
  <c r="UZM55" i="7" s="1"/>
  <c r="UZO55" i="7" s="1"/>
  <c r="UZQ55" i="7" s="1"/>
  <c r="UZS55" i="7" s="1"/>
  <c r="UZU55" i="7" s="1"/>
  <c r="UZW55" i="7" s="1"/>
  <c r="UZY55" i="7" s="1"/>
  <c r="VAA55" i="7" s="1"/>
  <c r="VAC55" i="7" s="1"/>
  <c r="VAE55" i="7" s="1"/>
  <c r="VAG55" i="7" s="1"/>
  <c r="VAI55" i="7" s="1"/>
  <c r="VAK55" i="7" s="1"/>
  <c r="VAM55" i="7" s="1"/>
  <c r="VAO55" i="7" s="1"/>
  <c r="VAQ55" i="7" s="1"/>
  <c r="VAS55" i="7" s="1"/>
  <c r="VAU55" i="7" s="1"/>
  <c r="VAW55" i="7" s="1"/>
  <c r="VAY55" i="7" s="1"/>
  <c r="VBA55" i="7" s="1"/>
  <c r="VBC55" i="7" s="1"/>
  <c r="VBE55" i="7" s="1"/>
  <c r="VBG55" i="7" s="1"/>
  <c r="VBI55" i="7" s="1"/>
  <c r="VBK55" i="7" s="1"/>
  <c r="VBM55" i="7" s="1"/>
  <c r="VBO55" i="7" s="1"/>
  <c r="VBQ55" i="7" s="1"/>
  <c r="VBS55" i="7" s="1"/>
  <c r="VBU55" i="7" s="1"/>
  <c r="VBW55" i="7" s="1"/>
  <c r="VBY55" i="7" s="1"/>
  <c r="VCA55" i="7" s="1"/>
  <c r="VCC55" i="7" s="1"/>
  <c r="VCE55" i="7" s="1"/>
  <c r="VCG55" i="7" s="1"/>
  <c r="VCI55" i="7" s="1"/>
  <c r="VCK55" i="7" s="1"/>
  <c r="VCM55" i="7" s="1"/>
  <c r="VCO55" i="7" s="1"/>
  <c r="VCQ55" i="7" s="1"/>
  <c r="VCS55" i="7" s="1"/>
  <c r="VCU55" i="7" s="1"/>
  <c r="VCW55" i="7" s="1"/>
  <c r="VCY55" i="7" s="1"/>
  <c r="VDA55" i="7" s="1"/>
  <c r="VDC55" i="7" s="1"/>
  <c r="VDE55" i="7" s="1"/>
  <c r="VDG55" i="7" s="1"/>
  <c r="VDI55" i="7" s="1"/>
  <c r="VDK55" i="7" s="1"/>
  <c r="VDM55" i="7" s="1"/>
  <c r="VDO55" i="7" s="1"/>
  <c r="VDQ55" i="7" s="1"/>
  <c r="VDS55" i="7" s="1"/>
  <c r="VDU55" i="7" s="1"/>
  <c r="VDW55" i="7" s="1"/>
  <c r="VDY55" i="7" s="1"/>
  <c r="VEA55" i="7" s="1"/>
  <c r="VEC55" i="7" s="1"/>
  <c r="VEE55" i="7" s="1"/>
  <c r="VEG55" i="7" s="1"/>
  <c r="VEI55" i="7" s="1"/>
  <c r="VEK55" i="7" s="1"/>
  <c r="VEM55" i="7" s="1"/>
  <c r="VEO55" i="7" s="1"/>
  <c r="VEQ55" i="7" s="1"/>
  <c r="VES55" i="7" s="1"/>
  <c r="VEU55" i="7" s="1"/>
  <c r="VEW55" i="7" s="1"/>
  <c r="VEY55" i="7" s="1"/>
  <c r="VFA55" i="7" s="1"/>
  <c r="VFC55" i="7" s="1"/>
  <c r="VFE55" i="7" s="1"/>
  <c r="VFG55" i="7" s="1"/>
  <c r="VFI55" i="7" s="1"/>
  <c r="VFK55" i="7" s="1"/>
  <c r="VFM55" i="7" s="1"/>
  <c r="VFO55" i="7" s="1"/>
  <c r="VFQ55" i="7" s="1"/>
  <c r="VFS55" i="7" s="1"/>
  <c r="VFU55" i="7" s="1"/>
  <c r="VFW55" i="7" s="1"/>
  <c r="VFY55" i="7" s="1"/>
  <c r="VGA55" i="7" s="1"/>
  <c r="VGC55" i="7" s="1"/>
  <c r="VGE55" i="7" s="1"/>
  <c r="VGG55" i="7" s="1"/>
  <c r="VGI55" i="7" s="1"/>
  <c r="VGK55" i="7" s="1"/>
  <c r="VGM55" i="7" s="1"/>
  <c r="VGO55" i="7" s="1"/>
  <c r="VGQ55" i="7" s="1"/>
  <c r="VGS55" i="7" s="1"/>
  <c r="VGU55" i="7" s="1"/>
  <c r="VGW55" i="7" s="1"/>
  <c r="VGY55" i="7" s="1"/>
  <c r="VHA55" i="7" s="1"/>
  <c r="VHC55" i="7" s="1"/>
  <c r="VHE55" i="7" s="1"/>
  <c r="VHG55" i="7" s="1"/>
  <c r="VHI55" i="7" s="1"/>
  <c r="VHK55" i="7" s="1"/>
  <c r="VHM55" i="7" s="1"/>
  <c r="VHO55" i="7" s="1"/>
  <c r="VHQ55" i="7" s="1"/>
  <c r="VHS55" i="7" s="1"/>
  <c r="VHU55" i="7" s="1"/>
  <c r="VHW55" i="7" s="1"/>
  <c r="VHY55" i="7" s="1"/>
  <c r="VIA55" i="7" s="1"/>
  <c r="VIC55" i="7" s="1"/>
  <c r="VIE55" i="7" s="1"/>
  <c r="VIG55" i="7" s="1"/>
  <c r="VII55" i="7" s="1"/>
  <c r="VIK55" i="7" s="1"/>
  <c r="VIM55" i="7" s="1"/>
  <c r="VIO55" i="7" s="1"/>
  <c r="VIQ55" i="7" s="1"/>
  <c r="VIS55" i="7" s="1"/>
  <c r="VIU55" i="7" s="1"/>
  <c r="VIW55" i="7" s="1"/>
  <c r="VIY55" i="7" s="1"/>
  <c r="VJA55" i="7" s="1"/>
  <c r="VJC55" i="7" s="1"/>
  <c r="VJE55" i="7" s="1"/>
  <c r="VJG55" i="7" s="1"/>
  <c r="VJI55" i="7" s="1"/>
  <c r="VJK55" i="7" s="1"/>
  <c r="VJM55" i="7" s="1"/>
  <c r="VJO55" i="7" s="1"/>
  <c r="VJQ55" i="7" s="1"/>
  <c r="VJS55" i="7" s="1"/>
  <c r="VJU55" i="7" s="1"/>
  <c r="VJW55" i="7" s="1"/>
  <c r="VJY55" i="7" s="1"/>
  <c r="VKA55" i="7" s="1"/>
  <c r="VKC55" i="7" s="1"/>
  <c r="VKE55" i="7" s="1"/>
  <c r="VKG55" i="7" s="1"/>
  <c r="VKI55" i="7" s="1"/>
  <c r="VKK55" i="7" s="1"/>
  <c r="VKM55" i="7" s="1"/>
  <c r="VKO55" i="7" s="1"/>
  <c r="VKQ55" i="7" s="1"/>
  <c r="VKS55" i="7" s="1"/>
  <c r="VKU55" i="7" s="1"/>
  <c r="VKW55" i="7" s="1"/>
  <c r="VKY55" i="7" s="1"/>
  <c r="VLA55" i="7" s="1"/>
  <c r="VLC55" i="7" s="1"/>
  <c r="VLE55" i="7" s="1"/>
  <c r="VLG55" i="7" s="1"/>
  <c r="VLI55" i="7" s="1"/>
  <c r="VLK55" i="7" s="1"/>
  <c r="VLM55" i="7" s="1"/>
  <c r="VLO55" i="7" s="1"/>
  <c r="VLQ55" i="7" s="1"/>
  <c r="VLS55" i="7" s="1"/>
  <c r="VLU55" i="7" s="1"/>
  <c r="VLW55" i="7" s="1"/>
  <c r="VLY55" i="7" s="1"/>
  <c r="VMA55" i="7" s="1"/>
  <c r="VMC55" i="7" s="1"/>
  <c r="VME55" i="7" s="1"/>
  <c r="VMG55" i="7" s="1"/>
  <c r="VMI55" i="7" s="1"/>
  <c r="VMK55" i="7" s="1"/>
  <c r="VMM55" i="7" s="1"/>
  <c r="VMO55" i="7" s="1"/>
  <c r="VMQ55" i="7" s="1"/>
  <c r="VMS55" i="7" s="1"/>
  <c r="VMU55" i="7" s="1"/>
  <c r="VMW55" i="7" s="1"/>
  <c r="VMY55" i="7" s="1"/>
  <c r="VNA55" i="7" s="1"/>
  <c r="VNC55" i="7" s="1"/>
  <c r="VNE55" i="7" s="1"/>
  <c r="VNG55" i="7" s="1"/>
  <c r="VNI55" i="7" s="1"/>
  <c r="VNK55" i="7" s="1"/>
  <c r="VNM55" i="7" s="1"/>
  <c r="VNO55" i="7" s="1"/>
  <c r="VNQ55" i="7" s="1"/>
  <c r="VNS55" i="7" s="1"/>
  <c r="VNU55" i="7" s="1"/>
  <c r="VNW55" i="7" s="1"/>
  <c r="VNY55" i="7" s="1"/>
  <c r="VOA55" i="7" s="1"/>
  <c r="VOC55" i="7" s="1"/>
  <c r="VOE55" i="7" s="1"/>
  <c r="VOG55" i="7" s="1"/>
  <c r="VOI55" i="7" s="1"/>
  <c r="VOK55" i="7" s="1"/>
  <c r="VOM55" i="7" s="1"/>
  <c r="VOO55" i="7" s="1"/>
  <c r="VOQ55" i="7" s="1"/>
  <c r="VOS55" i="7" s="1"/>
  <c r="VOU55" i="7" s="1"/>
  <c r="VOW55" i="7" s="1"/>
  <c r="VOY55" i="7" s="1"/>
  <c r="VPA55" i="7" s="1"/>
  <c r="VPC55" i="7" s="1"/>
  <c r="VPE55" i="7" s="1"/>
  <c r="VPG55" i="7" s="1"/>
  <c r="VPI55" i="7" s="1"/>
  <c r="VPK55" i="7" s="1"/>
  <c r="VPM55" i="7" s="1"/>
  <c r="VPO55" i="7" s="1"/>
  <c r="VPQ55" i="7" s="1"/>
  <c r="VPS55" i="7" s="1"/>
  <c r="VPU55" i="7" s="1"/>
  <c r="VPW55" i="7" s="1"/>
  <c r="VPY55" i="7" s="1"/>
  <c r="VQA55" i="7" s="1"/>
  <c r="VQC55" i="7" s="1"/>
  <c r="VQE55" i="7" s="1"/>
  <c r="VQG55" i="7" s="1"/>
  <c r="VQI55" i="7" s="1"/>
  <c r="VQK55" i="7" s="1"/>
  <c r="VQM55" i="7" s="1"/>
  <c r="VQO55" i="7" s="1"/>
  <c r="VQQ55" i="7" s="1"/>
  <c r="VQS55" i="7" s="1"/>
  <c r="VQU55" i="7" s="1"/>
  <c r="VQW55" i="7" s="1"/>
  <c r="VQY55" i="7" s="1"/>
  <c r="VRA55" i="7" s="1"/>
  <c r="VRC55" i="7" s="1"/>
  <c r="VRE55" i="7" s="1"/>
  <c r="VRG55" i="7" s="1"/>
  <c r="VRI55" i="7" s="1"/>
  <c r="VRK55" i="7" s="1"/>
  <c r="VRM55" i="7" s="1"/>
  <c r="VRO55" i="7" s="1"/>
  <c r="VRQ55" i="7" s="1"/>
  <c r="VRS55" i="7" s="1"/>
  <c r="VRU55" i="7" s="1"/>
  <c r="VRW55" i="7" s="1"/>
  <c r="VRY55" i="7" s="1"/>
  <c r="VSA55" i="7" s="1"/>
  <c r="VSC55" i="7" s="1"/>
  <c r="VSE55" i="7" s="1"/>
  <c r="VSG55" i="7" s="1"/>
  <c r="VSI55" i="7" s="1"/>
  <c r="VSK55" i="7" s="1"/>
  <c r="VSM55" i="7" s="1"/>
  <c r="VSO55" i="7" s="1"/>
  <c r="VSQ55" i="7" s="1"/>
  <c r="VSS55" i="7" s="1"/>
  <c r="VSU55" i="7" s="1"/>
  <c r="VSW55" i="7" s="1"/>
  <c r="VSY55" i="7" s="1"/>
  <c r="VTA55" i="7" s="1"/>
  <c r="VTC55" i="7" s="1"/>
  <c r="VTE55" i="7" s="1"/>
  <c r="VTG55" i="7" s="1"/>
  <c r="VTI55" i="7" s="1"/>
  <c r="VTK55" i="7" s="1"/>
  <c r="VTM55" i="7" s="1"/>
  <c r="VTO55" i="7" s="1"/>
  <c r="VTQ55" i="7" s="1"/>
  <c r="VTS55" i="7" s="1"/>
  <c r="VTU55" i="7" s="1"/>
  <c r="VTW55" i="7" s="1"/>
  <c r="VTY55" i="7" s="1"/>
  <c r="VUA55" i="7" s="1"/>
  <c r="VUC55" i="7" s="1"/>
  <c r="VUE55" i="7" s="1"/>
  <c r="VUG55" i="7" s="1"/>
  <c r="VUI55" i="7" s="1"/>
  <c r="VUK55" i="7" s="1"/>
  <c r="VUM55" i="7" s="1"/>
  <c r="VUO55" i="7" s="1"/>
  <c r="VUQ55" i="7" s="1"/>
  <c r="VUS55" i="7" s="1"/>
  <c r="VUU55" i="7" s="1"/>
  <c r="VUW55" i="7" s="1"/>
  <c r="VUY55" i="7" s="1"/>
  <c r="VVA55" i="7" s="1"/>
  <c r="VVC55" i="7" s="1"/>
  <c r="VVE55" i="7" s="1"/>
  <c r="VVG55" i="7" s="1"/>
  <c r="VVI55" i="7" s="1"/>
  <c r="VVK55" i="7" s="1"/>
  <c r="VVM55" i="7" s="1"/>
  <c r="VVO55" i="7" s="1"/>
  <c r="VVQ55" i="7" s="1"/>
  <c r="VVS55" i="7" s="1"/>
  <c r="VVU55" i="7" s="1"/>
  <c r="VVW55" i="7" s="1"/>
  <c r="VVY55" i="7" s="1"/>
  <c r="VWA55" i="7" s="1"/>
  <c r="VWC55" i="7" s="1"/>
  <c r="VWE55" i="7" s="1"/>
  <c r="VWG55" i="7" s="1"/>
  <c r="VWI55" i="7" s="1"/>
  <c r="VWK55" i="7" s="1"/>
  <c r="VWM55" i="7" s="1"/>
  <c r="VWO55" i="7" s="1"/>
  <c r="VWQ55" i="7" s="1"/>
  <c r="VWS55" i="7" s="1"/>
  <c r="VWU55" i="7" s="1"/>
  <c r="VWW55" i="7" s="1"/>
  <c r="VWY55" i="7" s="1"/>
  <c r="VXA55" i="7" s="1"/>
  <c r="VXC55" i="7" s="1"/>
  <c r="VXE55" i="7" s="1"/>
  <c r="VXG55" i="7" s="1"/>
  <c r="VXI55" i="7" s="1"/>
  <c r="VXK55" i="7" s="1"/>
  <c r="VXM55" i="7" s="1"/>
  <c r="VXO55" i="7" s="1"/>
  <c r="VXQ55" i="7" s="1"/>
  <c r="VXS55" i="7" s="1"/>
  <c r="VXU55" i="7" s="1"/>
  <c r="VXW55" i="7" s="1"/>
  <c r="VXY55" i="7" s="1"/>
  <c r="VYA55" i="7" s="1"/>
  <c r="VYC55" i="7" s="1"/>
  <c r="VYE55" i="7" s="1"/>
  <c r="VYG55" i="7" s="1"/>
  <c r="VYI55" i="7" s="1"/>
  <c r="VYK55" i="7" s="1"/>
  <c r="VYM55" i="7" s="1"/>
  <c r="VYO55" i="7" s="1"/>
  <c r="VYQ55" i="7" s="1"/>
  <c r="VYS55" i="7" s="1"/>
  <c r="VYU55" i="7" s="1"/>
  <c r="VYW55" i="7" s="1"/>
  <c r="VYY55" i="7" s="1"/>
  <c r="VZA55" i="7" s="1"/>
  <c r="VZC55" i="7" s="1"/>
  <c r="VZE55" i="7" s="1"/>
  <c r="VZG55" i="7" s="1"/>
  <c r="VZI55" i="7" s="1"/>
  <c r="VZK55" i="7" s="1"/>
  <c r="VZM55" i="7" s="1"/>
  <c r="VZO55" i="7" s="1"/>
  <c r="VZQ55" i="7" s="1"/>
  <c r="VZS55" i="7" s="1"/>
  <c r="VZU55" i="7" s="1"/>
  <c r="VZW55" i="7" s="1"/>
  <c r="VZY55" i="7" s="1"/>
  <c r="WAA55" i="7" s="1"/>
  <c r="WAC55" i="7" s="1"/>
  <c r="WAE55" i="7" s="1"/>
  <c r="WAG55" i="7" s="1"/>
  <c r="WAI55" i="7" s="1"/>
  <c r="WAK55" i="7" s="1"/>
  <c r="WAM55" i="7" s="1"/>
  <c r="WAO55" i="7" s="1"/>
  <c r="WAQ55" i="7" s="1"/>
  <c r="WAS55" i="7" s="1"/>
  <c r="WAU55" i="7" s="1"/>
  <c r="WAW55" i="7" s="1"/>
  <c r="WAY55" i="7" s="1"/>
  <c r="WBA55" i="7" s="1"/>
  <c r="WBC55" i="7" s="1"/>
  <c r="WBE55" i="7" s="1"/>
  <c r="WBG55" i="7" s="1"/>
  <c r="WBI55" i="7" s="1"/>
  <c r="WBK55" i="7" s="1"/>
  <c r="WBM55" i="7" s="1"/>
  <c r="WBO55" i="7" s="1"/>
  <c r="WBQ55" i="7" s="1"/>
  <c r="WBS55" i="7" s="1"/>
  <c r="WBU55" i="7" s="1"/>
  <c r="WBW55" i="7" s="1"/>
  <c r="WBY55" i="7" s="1"/>
  <c r="WCA55" i="7" s="1"/>
  <c r="WCC55" i="7" s="1"/>
  <c r="WCE55" i="7" s="1"/>
  <c r="WCG55" i="7" s="1"/>
  <c r="WCI55" i="7" s="1"/>
  <c r="WCK55" i="7" s="1"/>
  <c r="WCM55" i="7" s="1"/>
  <c r="WCO55" i="7" s="1"/>
  <c r="WCQ55" i="7" s="1"/>
  <c r="WCS55" i="7" s="1"/>
  <c r="WCU55" i="7" s="1"/>
  <c r="WCW55" i="7" s="1"/>
  <c r="WCY55" i="7" s="1"/>
  <c r="WDA55" i="7" s="1"/>
  <c r="WDC55" i="7" s="1"/>
  <c r="WDE55" i="7" s="1"/>
  <c r="WDG55" i="7" s="1"/>
  <c r="WDI55" i="7" s="1"/>
  <c r="WDK55" i="7" s="1"/>
  <c r="WDM55" i="7" s="1"/>
  <c r="WDO55" i="7" s="1"/>
  <c r="WDQ55" i="7" s="1"/>
  <c r="WDS55" i="7" s="1"/>
  <c r="WDU55" i="7" s="1"/>
  <c r="WDW55" i="7" s="1"/>
  <c r="WDY55" i="7" s="1"/>
  <c r="WEA55" i="7" s="1"/>
  <c r="WEC55" i="7" s="1"/>
  <c r="WEE55" i="7" s="1"/>
  <c r="WEG55" i="7" s="1"/>
  <c r="WEI55" i="7" s="1"/>
  <c r="WEK55" i="7" s="1"/>
  <c r="WEM55" i="7" s="1"/>
  <c r="WEO55" i="7" s="1"/>
  <c r="WEQ55" i="7" s="1"/>
  <c r="WES55" i="7" s="1"/>
  <c r="WEU55" i="7" s="1"/>
  <c r="WEW55" i="7" s="1"/>
  <c r="WEY55" i="7" s="1"/>
  <c r="WFA55" i="7" s="1"/>
  <c r="WFC55" i="7" s="1"/>
  <c r="WFE55" i="7" s="1"/>
  <c r="WFG55" i="7" s="1"/>
  <c r="WFI55" i="7" s="1"/>
  <c r="WFK55" i="7" s="1"/>
  <c r="WFM55" i="7" s="1"/>
  <c r="WFO55" i="7" s="1"/>
  <c r="WFQ55" i="7" s="1"/>
  <c r="WFS55" i="7" s="1"/>
  <c r="WFU55" i="7" s="1"/>
  <c r="WFW55" i="7" s="1"/>
  <c r="WFY55" i="7" s="1"/>
  <c r="WGA55" i="7" s="1"/>
  <c r="WGC55" i="7" s="1"/>
  <c r="WGE55" i="7" s="1"/>
  <c r="WGG55" i="7" s="1"/>
  <c r="WGI55" i="7" s="1"/>
  <c r="WGK55" i="7" s="1"/>
  <c r="WGM55" i="7" s="1"/>
  <c r="WGO55" i="7" s="1"/>
  <c r="WGQ55" i="7" s="1"/>
  <c r="WGS55" i="7" s="1"/>
  <c r="WGU55" i="7" s="1"/>
  <c r="WGW55" i="7" s="1"/>
  <c r="WGY55" i="7" s="1"/>
  <c r="WHA55" i="7" s="1"/>
  <c r="WHC55" i="7" s="1"/>
  <c r="WHE55" i="7" s="1"/>
  <c r="WHG55" i="7" s="1"/>
  <c r="WHI55" i="7" s="1"/>
  <c r="WHK55" i="7" s="1"/>
  <c r="WHM55" i="7" s="1"/>
  <c r="WHO55" i="7" s="1"/>
  <c r="WHQ55" i="7" s="1"/>
  <c r="WHS55" i="7" s="1"/>
  <c r="WHU55" i="7" s="1"/>
  <c r="WHW55" i="7" s="1"/>
  <c r="WHY55" i="7" s="1"/>
  <c r="WIA55" i="7" s="1"/>
  <c r="WIC55" i="7" s="1"/>
  <c r="WIE55" i="7" s="1"/>
  <c r="WIG55" i="7" s="1"/>
  <c r="WII55" i="7" s="1"/>
  <c r="WIK55" i="7" s="1"/>
  <c r="WIM55" i="7" s="1"/>
  <c r="WIO55" i="7" s="1"/>
  <c r="WIQ55" i="7" s="1"/>
  <c r="WIS55" i="7" s="1"/>
  <c r="WIU55" i="7" s="1"/>
  <c r="WIW55" i="7" s="1"/>
  <c r="WIY55" i="7" s="1"/>
  <c r="WJA55" i="7" s="1"/>
  <c r="WJC55" i="7" s="1"/>
  <c r="WJE55" i="7" s="1"/>
  <c r="WJG55" i="7" s="1"/>
  <c r="WJI55" i="7" s="1"/>
  <c r="WJK55" i="7" s="1"/>
  <c r="WJM55" i="7" s="1"/>
  <c r="WJO55" i="7" s="1"/>
  <c r="WJQ55" i="7" s="1"/>
  <c r="WJS55" i="7" s="1"/>
  <c r="WJU55" i="7" s="1"/>
  <c r="WJW55" i="7" s="1"/>
  <c r="WJY55" i="7" s="1"/>
  <c r="WKA55" i="7" s="1"/>
  <c r="WKC55" i="7" s="1"/>
  <c r="WKE55" i="7" s="1"/>
  <c r="WKG55" i="7" s="1"/>
  <c r="WKI55" i="7" s="1"/>
  <c r="WKK55" i="7" s="1"/>
  <c r="WKM55" i="7" s="1"/>
  <c r="WKO55" i="7" s="1"/>
  <c r="WKQ55" i="7" s="1"/>
  <c r="WKS55" i="7" s="1"/>
  <c r="WKU55" i="7" s="1"/>
  <c r="WKW55" i="7" s="1"/>
  <c r="WKY55" i="7" s="1"/>
  <c r="WLA55" i="7" s="1"/>
  <c r="WLC55" i="7" s="1"/>
  <c r="WLE55" i="7" s="1"/>
  <c r="WLG55" i="7" s="1"/>
  <c r="WLI55" i="7" s="1"/>
  <c r="WLK55" i="7" s="1"/>
  <c r="WLM55" i="7" s="1"/>
  <c r="WLO55" i="7" s="1"/>
  <c r="WLQ55" i="7" s="1"/>
  <c r="WLS55" i="7" s="1"/>
  <c r="WLU55" i="7" s="1"/>
  <c r="WLW55" i="7" s="1"/>
  <c r="WLY55" i="7" s="1"/>
  <c r="WMA55" i="7" s="1"/>
  <c r="WMC55" i="7" s="1"/>
  <c r="WME55" i="7" s="1"/>
  <c r="WMG55" i="7" s="1"/>
  <c r="WMI55" i="7" s="1"/>
  <c r="WMK55" i="7" s="1"/>
  <c r="WMM55" i="7" s="1"/>
  <c r="WMO55" i="7" s="1"/>
  <c r="WMQ55" i="7" s="1"/>
  <c r="WMS55" i="7" s="1"/>
  <c r="WMU55" i="7" s="1"/>
  <c r="WMW55" i="7" s="1"/>
  <c r="WMY55" i="7" s="1"/>
  <c r="WNA55" i="7" s="1"/>
  <c r="WNC55" i="7" s="1"/>
  <c r="WNE55" i="7" s="1"/>
  <c r="WNG55" i="7" s="1"/>
  <c r="WNI55" i="7" s="1"/>
  <c r="WNK55" i="7" s="1"/>
  <c r="WNM55" i="7" s="1"/>
  <c r="WNO55" i="7" s="1"/>
  <c r="WNQ55" i="7" s="1"/>
  <c r="WNS55" i="7" s="1"/>
  <c r="WNU55" i="7" s="1"/>
  <c r="WNW55" i="7" s="1"/>
  <c r="WNY55" i="7" s="1"/>
  <c r="WOA55" i="7" s="1"/>
  <c r="WOC55" i="7" s="1"/>
  <c r="WOE55" i="7" s="1"/>
  <c r="WOG55" i="7" s="1"/>
  <c r="WOI55" i="7" s="1"/>
  <c r="WOK55" i="7" s="1"/>
  <c r="WOM55" i="7" s="1"/>
  <c r="WOO55" i="7" s="1"/>
  <c r="WOQ55" i="7" s="1"/>
  <c r="WOS55" i="7" s="1"/>
  <c r="WOU55" i="7" s="1"/>
  <c r="WOW55" i="7" s="1"/>
  <c r="WOY55" i="7" s="1"/>
  <c r="WPA55" i="7" s="1"/>
  <c r="WPC55" i="7" s="1"/>
  <c r="WPE55" i="7" s="1"/>
  <c r="WPG55" i="7" s="1"/>
  <c r="WPI55" i="7" s="1"/>
  <c r="WPK55" i="7" s="1"/>
  <c r="WPM55" i="7" s="1"/>
  <c r="WPO55" i="7" s="1"/>
  <c r="WPQ55" i="7" s="1"/>
  <c r="WPS55" i="7" s="1"/>
  <c r="WPU55" i="7" s="1"/>
  <c r="WPW55" i="7" s="1"/>
  <c r="WPY55" i="7" s="1"/>
  <c r="WQA55" i="7" s="1"/>
  <c r="WQC55" i="7" s="1"/>
  <c r="WQE55" i="7" s="1"/>
  <c r="WQG55" i="7" s="1"/>
  <c r="WQI55" i="7" s="1"/>
  <c r="WQK55" i="7" s="1"/>
  <c r="WQM55" i="7" s="1"/>
  <c r="WQO55" i="7" s="1"/>
  <c r="WQQ55" i="7" s="1"/>
  <c r="WQS55" i="7" s="1"/>
  <c r="WQU55" i="7" s="1"/>
  <c r="WQW55" i="7" s="1"/>
  <c r="WQY55" i="7" s="1"/>
  <c r="WRA55" i="7" s="1"/>
  <c r="WRC55" i="7" s="1"/>
  <c r="WRE55" i="7" s="1"/>
  <c r="WRG55" i="7" s="1"/>
  <c r="WRI55" i="7" s="1"/>
  <c r="WRK55" i="7" s="1"/>
  <c r="WRM55" i="7" s="1"/>
  <c r="WRO55" i="7" s="1"/>
  <c r="WRQ55" i="7" s="1"/>
  <c r="WRS55" i="7" s="1"/>
  <c r="WRU55" i="7" s="1"/>
  <c r="WRW55" i="7" s="1"/>
  <c r="WRY55" i="7" s="1"/>
  <c r="WSA55" i="7" s="1"/>
  <c r="WSC55" i="7" s="1"/>
  <c r="WSE55" i="7" s="1"/>
  <c r="WSG55" i="7" s="1"/>
  <c r="WSI55" i="7" s="1"/>
  <c r="WSK55" i="7" s="1"/>
  <c r="WSM55" i="7" s="1"/>
  <c r="WSO55" i="7" s="1"/>
  <c r="WSQ55" i="7" s="1"/>
  <c r="WSS55" i="7" s="1"/>
  <c r="WSU55" i="7" s="1"/>
  <c r="WSW55" i="7" s="1"/>
  <c r="WSY55" i="7" s="1"/>
  <c r="WTA55" i="7" s="1"/>
  <c r="WTC55" i="7" s="1"/>
  <c r="WTE55" i="7" s="1"/>
  <c r="WTG55" i="7" s="1"/>
  <c r="WTI55" i="7" s="1"/>
  <c r="WTK55" i="7" s="1"/>
  <c r="WTM55" i="7" s="1"/>
  <c r="WTO55" i="7" s="1"/>
  <c r="WTQ55" i="7" s="1"/>
  <c r="WTS55" i="7" s="1"/>
  <c r="WTU55" i="7" s="1"/>
  <c r="WTW55" i="7" s="1"/>
  <c r="WTY55" i="7" s="1"/>
  <c r="WUA55" i="7" s="1"/>
  <c r="WUC55" i="7" s="1"/>
  <c r="WUE55" i="7" s="1"/>
  <c r="WUG55" i="7" s="1"/>
  <c r="WUI55" i="7" s="1"/>
  <c r="WUK55" i="7" s="1"/>
  <c r="WUM55" i="7" s="1"/>
  <c r="WUO55" i="7" s="1"/>
  <c r="WUQ55" i="7" s="1"/>
  <c r="WUS55" i="7" s="1"/>
  <c r="WUU55" i="7" s="1"/>
  <c r="WUW55" i="7" s="1"/>
  <c r="WUY55" i="7" s="1"/>
  <c r="WVA55" i="7" s="1"/>
  <c r="WVC55" i="7" s="1"/>
  <c r="WVE55" i="7" s="1"/>
  <c r="WVG55" i="7" s="1"/>
  <c r="WVI55" i="7" s="1"/>
  <c r="WVK55" i="7" s="1"/>
  <c r="WVM55" i="7" s="1"/>
  <c r="WVO55" i="7" s="1"/>
  <c r="WVQ55" i="7" s="1"/>
  <c r="WVS55" i="7" s="1"/>
  <c r="WVU55" i="7" s="1"/>
  <c r="WVW55" i="7" s="1"/>
  <c r="WVY55" i="7" s="1"/>
  <c r="WWA55" i="7" s="1"/>
  <c r="WWC55" i="7" s="1"/>
  <c r="WWE55" i="7" s="1"/>
  <c r="WWG55" i="7" s="1"/>
  <c r="WWI55" i="7" s="1"/>
  <c r="WWK55" i="7" s="1"/>
  <c r="WWM55" i="7" s="1"/>
  <c r="WWO55" i="7" s="1"/>
  <c r="WWQ55" i="7" s="1"/>
  <c r="WWS55" i="7" s="1"/>
  <c r="WWU55" i="7" s="1"/>
  <c r="WWW55" i="7" s="1"/>
  <c r="WWY55" i="7" s="1"/>
  <c r="WXA55" i="7" s="1"/>
  <c r="WXC55" i="7" s="1"/>
  <c r="WXE55" i="7" s="1"/>
  <c r="WXG55" i="7" s="1"/>
  <c r="WXI55" i="7" s="1"/>
  <c r="WXK55" i="7" s="1"/>
  <c r="WXM55" i="7" s="1"/>
  <c r="WXO55" i="7" s="1"/>
  <c r="WXQ55" i="7" s="1"/>
  <c r="WXS55" i="7" s="1"/>
  <c r="WXU55" i="7" s="1"/>
  <c r="WXW55" i="7" s="1"/>
  <c r="WXY55" i="7" s="1"/>
  <c r="WYA55" i="7" s="1"/>
  <c r="WYC55" i="7" s="1"/>
  <c r="WYE55" i="7" s="1"/>
  <c r="WYG55" i="7" s="1"/>
  <c r="WYI55" i="7" s="1"/>
  <c r="WYK55" i="7" s="1"/>
  <c r="WYM55" i="7" s="1"/>
  <c r="WYO55" i="7" s="1"/>
  <c r="WYQ55" i="7" s="1"/>
  <c r="WYS55" i="7" s="1"/>
  <c r="WYU55" i="7" s="1"/>
  <c r="WYW55" i="7" s="1"/>
  <c r="WYY55" i="7" s="1"/>
  <c r="WZA55" i="7" s="1"/>
  <c r="WZC55" i="7" s="1"/>
  <c r="WZE55" i="7" s="1"/>
  <c r="WZG55" i="7" s="1"/>
  <c r="WZI55" i="7" s="1"/>
  <c r="WZK55" i="7" s="1"/>
  <c r="WZM55" i="7" s="1"/>
  <c r="WZO55" i="7" s="1"/>
  <c r="WZQ55" i="7" s="1"/>
  <c r="WZS55" i="7" s="1"/>
  <c r="WZU55" i="7" s="1"/>
  <c r="WZW55" i="7" s="1"/>
  <c r="WZY55" i="7" s="1"/>
  <c r="XAA55" i="7" s="1"/>
  <c r="XAC55" i="7" s="1"/>
  <c r="XAE55" i="7" s="1"/>
  <c r="XAG55" i="7" s="1"/>
  <c r="XAI55" i="7" s="1"/>
  <c r="XAK55" i="7" s="1"/>
  <c r="XAM55" i="7" s="1"/>
  <c r="XAO55" i="7" s="1"/>
  <c r="XAQ55" i="7" s="1"/>
  <c r="XAS55" i="7" s="1"/>
  <c r="XAU55" i="7" s="1"/>
  <c r="XAW55" i="7" s="1"/>
  <c r="XAY55" i="7" s="1"/>
  <c r="XBA55" i="7" s="1"/>
  <c r="XBC55" i="7" s="1"/>
  <c r="XBE55" i="7" s="1"/>
  <c r="XBG55" i="7" s="1"/>
  <c r="XBI55" i="7" s="1"/>
  <c r="XBK55" i="7" s="1"/>
  <c r="XBM55" i="7" s="1"/>
  <c r="XBO55" i="7" s="1"/>
  <c r="XBQ55" i="7" s="1"/>
  <c r="XBS55" i="7" s="1"/>
  <c r="XBU55" i="7" s="1"/>
  <c r="XBW55" i="7" s="1"/>
  <c r="XBY55" i="7" s="1"/>
  <c r="XCA55" i="7" s="1"/>
  <c r="XCC55" i="7" s="1"/>
  <c r="XCE55" i="7" s="1"/>
  <c r="XCG55" i="7" s="1"/>
  <c r="XCI55" i="7" s="1"/>
  <c r="XCK55" i="7" s="1"/>
  <c r="XCM55" i="7" s="1"/>
  <c r="XCO55" i="7" s="1"/>
  <c r="XCQ55" i="7" s="1"/>
  <c r="XCS55" i="7" s="1"/>
  <c r="XCU55" i="7" s="1"/>
  <c r="XCW55" i="7" s="1"/>
  <c r="XCY55" i="7" s="1"/>
  <c r="XDA55" i="7" s="1"/>
  <c r="XDC55" i="7" s="1"/>
  <c r="XDE55" i="7" s="1"/>
  <c r="XDG55" i="7" s="1"/>
  <c r="XDI55" i="7" s="1"/>
  <c r="XDK55" i="7" s="1"/>
  <c r="XDM55" i="7" s="1"/>
  <c r="XDO55" i="7" s="1"/>
  <c r="XDQ55" i="7" s="1"/>
  <c r="XDS55" i="7" s="1"/>
  <c r="XDU55" i="7" s="1"/>
  <c r="XDW55" i="7" s="1"/>
  <c r="XDY55" i="7" s="1"/>
  <c r="XEA55" i="7" s="1"/>
  <c r="XEC55" i="7" s="1"/>
  <c r="XEE55" i="7" s="1"/>
  <c r="XEG55" i="7" s="1"/>
  <c r="XEI55" i="7" s="1"/>
  <c r="XEK55" i="7" s="1"/>
  <c r="XEM55" i="7" s="1"/>
  <c r="XEO55" i="7" s="1"/>
  <c r="XEQ55" i="7" s="1"/>
  <c r="XES55" i="7" s="1"/>
  <c r="XEU55" i="7" s="1"/>
  <c r="XEW55" i="7" s="1"/>
  <c r="XEY55" i="7" s="1"/>
  <c r="XFA55" i="7" s="1"/>
  <c r="XFC55" i="7" s="1"/>
  <c r="G51" i="7"/>
  <c r="I51" i="7" s="1"/>
  <c r="E57" i="7"/>
  <c r="G52" i="7" l="1"/>
  <c r="G57" i="7" s="1"/>
  <c r="I52" i="7"/>
  <c r="I57" i="7" s="1"/>
  <c r="K51" i="7"/>
  <c r="K52" i="7" l="1"/>
  <c r="K57" i="7" s="1"/>
  <c r="M51" i="7"/>
  <c r="M52" i="7" l="1"/>
  <c r="M57" i="7" s="1"/>
  <c r="O51" i="7"/>
  <c r="O57" i="7" l="1"/>
  <c r="O52" i="7"/>
  <c r="Q51" i="7"/>
  <c r="Q52" i="7" l="1"/>
  <c r="Q57" i="7" s="1"/>
  <c r="S51" i="7"/>
  <c r="S52" i="7" l="1"/>
  <c r="S57" i="7" s="1"/>
  <c r="U51" i="7"/>
  <c r="U52" i="7" l="1"/>
  <c r="U57" i="7" s="1"/>
  <c r="W51" i="7"/>
  <c r="W52" i="7" l="1"/>
  <c r="W57" i="7" s="1"/>
  <c r="Y51" i="7"/>
  <c r="Y52" i="7" l="1"/>
  <c r="Y57" i="7" s="1"/>
  <c r="AA51" i="7"/>
  <c r="AA52" i="7" l="1"/>
  <c r="AA57" i="7" s="1"/>
  <c r="AC51" i="7"/>
  <c r="AC52" i="7" l="1"/>
  <c r="AC57" i="7" s="1"/>
  <c r="AE51" i="7"/>
  <c r="AE52" i="7" l="1"/>
  <c r="AE57" i="7" s="1"/>
  <c r="AG51" i="7"/>
  <c r="AG52" i="7" l="1"/>
  <c r="AG57" i="7" s="1"/>
  <c r="AI51" i="7"/>
  <c r="AI52" i="7" l="1"/>
  <c r="AK51" i="7"/>
  <c r="AK52" i="7" l="1"/>
  <c r="AM51" i="7"/>
  <c r="AM52" i="7" l="1"/>
  <c r="AO51" i="7"/>
  <c r="AO52" i="7" l="1"/>
  <c r="AQ51" i="7"/>
  <c r="AQ52" i="7" l="1"/>
  <c r="AS51" i="7"/>
  <c r="AS52" i="7" l="1"/>
  <c r="AU51" i="7"/>
  <c r="AU52" i="7" l="1"/>
  <c r="AW51" i="7"/>
  <c r="AW52" i="7" l="1"/>
  <c r="AY51" i="7"/>
  <c r="AY52" i="7" l="1"/>
  <c r="BA51" i="7"/>
  <c r="BA52" i="7" l="1"/>
  <c r="BC51" i="7"/>
  <c r="BC52" i="7" l="1"/>
  <c r="BE51" i="7"/>
  <c r="BE52" i="7" l="1"/>
  <c r="BG51" i="7"/>
  <c r="BG52" i="7" l="1"/>
  <c r="BI51" i="7"/>
  <c r="BI52" i="7" l="1"/>
  <c r="BK51" i="7"/>
  <c r="BK52" i="7" l="1"/>
  <c r="BM51" i="7"/>
  <c r="BM52" i="7" l="1"/>
  <c r="BO51" i="7"/>
  <c r="BO52" i="7" l="1"/>
  <c r="BQ51" i="7"/>
  <c r="BQ52" i="7" l="1"/>
  <c r="BS51" i="7"/>
  <c r="BS52" i="7" l="1"/>
  <c r="BU51" i="7"/>
  <c r="BU52" i="7" l="1"/>
  <c r="BW51" i="7"/>
  <c r="BW52" i="7" l="1"/>
  <c r="BY51" i="7"/>
  <c r="BY52" i="7" l="1"/>
  <c r="CA51" i="7"/>
  <c r="CA52" i="7" l="1"/>
  <c r="CC51" i="7"/>
  <c r="CC52" i="7" l="1"/>
  <c r="CE51" i="7"/>
  <c r="CE52" i="7" l="1"/>
  <c r="CG51" i="7"/>
  <c r="CG52" i="7" l="1"/>
  <c r="CI51" i="7"/>
  <c r="CI52" i="7" l="1"/>
  <c r="CK51" i="7"/>
  <c r="CK52" i="7" l="1"/>
  <c r="CM51" i="7"/>
  <c r="CM52" i="7" l="1"/>
  <c r="CO51" i="7"/>
  <c r="CO52" i="7" l="1"/>
  <c r="CQ51" i="7"/>
  <c r="CQ52" i="7" l="1"/>
  <c r="CS51" i="7"/>
  <c r="CS52" i="7" l="1"/>
  <c r="CU51" i="7"/>
  <c r="CU52" i="7" l="1"/>
  <c r="CW51" i="7"/>
  <c r="CW52" i="7" l="1"/>
  <c r="CY51" i="7"/>
  <c r="CY52" i="7" l="1"/>
  <c r="DA51" i="7"/>
  <c r="DA52" i="7" l="1"/>
  <c r="DC51" i="7"/>
  <c r="DC52" i="7" l="1"/>
  <c r="DE51" i="7"/>
  <c r="DE52" i="7" l="1"/>
  <c r="DG51" i="7"/>
  <c r="DG52" i="7" l="1"/>
  <c r="DI51" i="7"/>
  <c r="DI52" i="7" l="1"/>
  <c r="DK51" i="7"/>
  <c r="DK52" i="7" l="1"/>
  <c r="DM51" i="7"/>
  <c r="DM52" i="7" l="1"/>
  <c r="DO51" i="7"/>
  <c r="DO52" i="7" l="1"/>
  <c r="DQ51" i="7"/>
  <c r="DQ52" i="7" l="1"/>
  <c r="DS51" i="7"/>
  <c r="DS52" i="7" l="1"/>
  <c r="DU51" i="7"/>
  <c r="DU52" i="7" l="1"/>
  <c r="DW51" i="7"/>
  <c r="DW52" i="7" l="1"/>
  <c r="DY51" i="7"/>
  <c r="DY52" i="7" l="1"/>
  <c r="EA51" i="7"/>
  <c r="EA52" i="7" l="1"/>
  <c r="EC51" i="7"/>
  <c r="EC52" i="7" l="1"/>
  <c r="EE51" i="7"/>
  <c r="EE52" i="7" l="1"/>
  <c r="EG51" i="7"/>
  <c r="EG52" i="7" l="1"/>
  <c r="EI51" i="7"/>
  <c r="EI52" i="7" l="1"/>
  <c r="EK51" i="7"/>
  <c r="EK52" i="7" l="1"/>
  <c r="EM51" i="7"/>
  <c r="EM52" i="7" l="1"/>
  <c r="EO51" i="7"/>
  <c r="EO52" i="7" l="1"/>
  <c r="EQ51" i="7"/>
  <c r="EQ52" i="7" l="1"/>
  <c r="ES51" i="7"/>
  <c r="ES52" i="7" l="1"/>
  <c r="EU51" i="7"/>
  <c r="EU52" i="7" l="1"/>
  <c r="EW51" i="7"/>
  <c r="EW52" i="7" l="1"/>
  <c r="EY51" i="7"/>
  <c r="EY52" i="7" l="1"/>
  <c r="FA51" i="7"/>
  <c r="FA52" i="7" l="1"/>
  <c r="FC51" i="7"/>
  <c r="FC52" i="7" l="1"/>
  <c r="FE51" i="7"/>
  <c r="FE52" i="7" l="1"/>
  <c r="FG51" i="7"/>
  <c r="FG52" i="7" l="1"/>
  <c r="FI51" i="7"/>
  <c r="FI52" i="7" l="1"/>
  <c r="FK51" i="7"/>
  <c r="FK52" i="7" l="1"/>
  <c r="FM51" i="7"/>
  <c r="FM52" i="7" l="1"/>
  <c r="FO51" i="7"/>
  <c r="FO52" i="7" l="1"/>
  <c r="FQ51" i="7"/>
  <c r="FQ52" i="7" l="1"/>
  <c r="FS51" i="7"/>
  <c r="FS52" i="7" l="1"/>
  <c r="FU51" i="7"/>
  <c r="FU52" i="7" l="1"/>
  <c r="FW51" i="7"/>
  <c r="FW52" i="7" l="1"/>
  <c r="FY51" i="7"/>
  <c r="FY52" i="7" l="1"/>
  <c r="GA51" i="7"/>
  <c r="GA52" i="7" l="1"/>
  <c r="GC51" i="7"/>
  <c r="GC52" i="7" l="1"/>
  <c r="GE51" i="7"/>
  <c r="GE52" i="7" l="1"/>
  <c r="GG51" i="7"/>
  <c r="GG52" i="7" l="1"/>
  <c r="GI51" i="7"/>
  <c r="GI52" i="7" l="1"/>
  <c r="GK51" i="7"/>
  <c r="GK52" i="7" l="1"/>
  <c r="GM51" i="7"/>
  <c r="GM52" i="7" l="1"/>
  <c r="GO51" i="7"/>
  <c r="GO52" i="7" l="1"/>
  <c r="GQ51" i="7"/>
  <c r="GQ52" i="7" l="1"/>
  <c r="GS51" i="7"/>
  <c r="GS52" i="7" l="1"/>
  <c r="GU51" i="7"/>
  <c r="GU52" i="7" l="1"/>
  <c r="GW51" i="7"/>
  <c r="GW52" i="7" l="1"/>
  <c r="GY51" i="7"/>
  <c r="GY52" i="7" l="1"/>
  <c r="HA51" i="7"/>
  <c r="HA52" i="7" l="1"/>
  <c r="HC51" i="7"/>
  <c r="HC52" i="7" l="1"/>
  <c r="HE51" i="7"/>
  <c r="HE52" i="7" l="1"/>
  <c r="HG51" i="7"/>
  <c r="HG52" i="7" l="1"/>
  <c r="HI51" i="7"/>
  <c r="HI52" i="7" l="1"/>
  <c r="HK51" i="7"/>
  <c r="HK52" i="7" l="1"/>
  <c r="HM51" i="7"/>
  <c r="HM52" i="7" l="1"/>
  <c r="HO51" i="7"/>
  <c r="HO52" i="7" l="1"/>
  <c r="HQ51" i="7"/>
  <c r="HQ52" i="7" l="1"/>
  <c r="HS51" i="7"/>
  <c r="HS52" i="7" l="1"/>
  <c r="HU51" i="7"/>
  <c r="HU52" i="7" l="1"/>
  <c r="HW51" i="7"/>
  <c r="HW52" i="7" l="1"/>
  <c r="HY51" i="7"/>
  <c r="HY52" i="7" l="1"/>
  <c r="IA51" i="7"/>
  <c r="IA52" i="7" l="1"/>
  <c r="IC51" i="7"/>
  <c r="IC52" i="7" l="1"/>
  <c r="IE51" i="7"/>
  <c r="IE52" i="7" l="1"/>
  <c r="IG51" i="7"/>
  <c r="IG52" i="7" l="1"/>
  <c r="II51" i="7"/>
  <c r="II52" i="7" l="1"/>
  <c r="IK51" i="7"/>
  <c r="IK52" i="7" l="1"/>
  <c r="IM51" i="7"/>
  <c r="IM52" i="7" l="1"/>
  <c r="IO51" i="7"/>
  <c r="IO52" i="7" l="1"/>
  <c r="IQ51" i="7"/>
  <c r="IQ52" i="7" l="1"/>
  <c r="IS51" i="7"/>
  <c r="IS52" i="7" l="1"/>
  <c r="IU51" i="7"/>
  <c r="IU52" i="7" l="1"/>
  <c r="IW51" i="7"/>
  <c r="IW52" i="7" l="1"/>
  <c r="IY51" i="7"/>
  <c r="IY52" i="7" l="1"/>
  <c r="JA51" i="7"/>
  <c r="JA52" i="7" l="1"/>
  <c r="JC51" i="7"/>
  <c r="JC52" i="7" l="1"/>
  <c r="JE51" i="7"/>
  <c r="JE52" i="7" l="1"/>
  <c r="JG51" i="7"/>
  <c r="JG52" i="7" l="1"/>
  <c r="JI51" i="7"/>
  <c r="JI52" i="7" l="1"/>
  <c r="JK51" i="7"/>
  <c r="JK52" i="7" l="1"/>
  <c r="JM51" i="7"/>
  <c r="JM52" i="7" l="1"/>
  <c r="JO51" i="7"/>
  <c r="JO52" i="7" l="1"/>
  <c r="JQ51" i="7"/>
  <c r="JQ52" i="7" l="1"/>
  <c r="JS51" i="7"/>
  <c r="JS52" i="7" l="1"/>
  <c r="JU51" i="7"/>
  <c r="JU52" i="7" l="1"/>
  <c r="JW51" i="7"/>
  <c r="JW52" i="7" l="1"/>
  <c r="JY51" i="7"/>
  <c r="JY52" i="7" l="1"/>
  <c r="KA51" i="7"/>
  <c r="KA52" i="7" l="1"/>
  <c r="KC51" i="7"/>
  <c r="KC52" i="7" l="1"/>
  <c r="KE51" i="7"/>
  <c r="KE52" i="7" l="1"/>
  <c r="KG51" i="7"/>
  <c r="KG52" i="7" l="1"/>
  <c r="KI51" i="7"/>
  <c r="KI52" i="7" l="1"/>
  <c r="KK51" i="7"/>
  <c r="KK52" i="7" l="1"/>
  <c r="KM51" i="7"/>
  <c r="KM52" i="7" l="1"/>
  <c r="KO51" i="7"/>
  <c r="KO52" i="7" l="1"/>
  <c r="KQ51" i="7"/>
  <c r="KQ52" i="7" l="1"/>
  <c r="KS51" i="7"/>
  <c r="KS52" i="7" l="1"/>
  <c r="KU51" i="7"/>
  <c r="KU52" i="7" l="1"/>
  <c r="KW51" i="7"/>
  <c r="KW52" i="7" l="1"/>
  <c r="KY51" i="7"/>
  <c r="KY52" i="7" l="1"/>
  <c r="LA51" i="7"/>
  <c r="LA52" i="7" l="1"/>
  <c r="LC51" i="7"/>
  <c r="LC52" i="7" l="1"/>
  <c r="LE51" i="7"/>
  <c r="LE52" i="7" l="1"/>
  <c r="LG51" i="7"/>
  <c r="LG52" i="7" l="1"/>
  <c r="LI51" i="7"/>
  <c r="LI52" i="7" l="1"/>
  <c r="LK51" i="7"/>
  <c r="LK52" i="7" l="1"/>
  <c r="LM51" i="7"/>
  <c r="LM52" i="7" l="1"/>
  <c r="LO51" i="7"/>
  <c r="LO52" i="7" l="1"/>
  <c r="LQ51" i="7"/>
  <c r="LQ52" i="7" l="1"/>
  <c r="LS51" i="7"/>
  <c r="LS52" i="7" l="1"/>
  <c r="LU51" i="7"/>
  <c r="LU52" i="7" l="1"/>
  <c r="LW51" i="7"/>
  <c r="LW52" i="7" l="1"/>
  <c r="LY51" i="7"/>
  <c r="LY52" i="7" l="1"/>
  <c r="MA51" i="7"/>
  <c r="MA52" i="7" l="1"/>
  <c r="MC51" i="7"/>
  <c r="MC52" i="7" l="1"/>
  <c r="ME51" i="7"/>
  <c r="ME52" i="7" l="1"/>
  <c r="MG51" i="7"/>
  <c r="MG52" i="7" l="1"/>
  <c r="MI51" i="7"/>
  <c r="MI52" i="7" l="1"/>
  <c r="MK51" i="7"/>
  <c r="MK52" i="7" l="1"/>
  <c r="MM51" i="7"/>
  <c r="MM52" i="7" l="1"/>
  <c r="MO51" i="7"/>
  <c r="MO52" i="7" l="1"/>
  <c r="MQ51" i="7"/>
  <c r="MQ52" i="7" l="1"/>
  <c r="MS51" i="7"/>
  <c r="MS52" i="7" l="1"/>
  <c r="MU51" i="7"/>
  <c r="MU52" i="7" l="1"/>
  <c r="MW51" i="7"/>
  <c r="MW52" i="7" l="1"/>
  <c r="MY51" i="7"/>
  <c r="MY52" i="7" l="1"/>
  <c r="NA51" i="7"/>
  <c r="NA52" i="7" l="1"/>
  <c r="NC51" i="7"/>
  <c r="NC52" i="7" l="1"/>
  <c r="NE51" i="7"/>
  <c r="NE52" i="7" l="1"/>
  <c r="NG51" i="7"/>
  <c r="NG52" i="7" l="1"/>
  <c r="NI51" i="7"/>
  <c r="NI52" i="7" l="1"/>
  <c r="NK51" i="7"/>
  <c r="NK52" i="7" l="1"/>
  <c r="NM51" i="7"/>
  <c r="NM52" i="7" l="1"/>
  <c r="NO51" i="7"/>
  <c r="NO52" i="7" l="1"/>
  <c r="NQ51" i="7"/>
  <c r="NQ52" i="7" l="1"/>
  <c r="NS51" i="7"/>
  <c r="NS52" i="7" l="1"/>
  <c r="NU51" i="7"/>
  <c r="NU52" i="7" l="1"/>
  <c r="NW51" i="7"/>
  <c r="NW52" i="7" l="1"/>
  <c r="NY51" i="7"/>
  <c r="NY52" i="7" l="1"/>
  <c r="OA51" i="7"/>
  <c r="OA52" i="7" l="1"/>
  <c r="OC51" i="7"/>
  <c r="OC52" i="7" l="1"/>
  <c r="OE51" i="7"/>
  <c r="OE52" i="7" l="1"/>
  <c r="OG51" i="7"/>
  <c r="OG52" i="7" l="1"/>
  <c r="OI51" i="7"/>
  <c r="OI52" i="7" l="1"/>
  <c r="OK51" i="7"/>
  <c r="OK52" i="7" l="1"/>
  <c r="OM51" i="7"/>
  <c r="OM52" i="7" l="1"/>
  <c r="OO51" i="7"/>
  <c r="OO52" i="7" l="1"/>
  <c r="OQ51" i="7"/>
  <c r="OQ52" i="7" l="1"/>
  <c r="OS51" i="7"/>
  <c r="OS52" i="7" l="1"/>
  <c r="OU51" i="7"/>
  <c r="OU52" i="7" l="1"/>
  <c r="OW51" i="7"/>
  <c r="OW52" i="7" l="1"/>
  <c r="OY51" i="7"/>
  <c r="OY52" i="7" l="1"/>
  <c r="PA51" i="7"/>
  <c r="PA52" i="7" l="1"/>
  <c r="PC51" i="7"/>
  <c r="PC52" i="7" l="1"/>
  <c r="PE51" i="7"/>
  <c r="PE52" i="7" l="1"/>
  <c r="PG51" i="7"/>
  <c r="PG52" i="7" l="1"/>
  <c r="PI51" i="7"/>
  <c r="PI52" i="7" l="1"/>
  <c r="PK51" i="7"/>
  <c r="PK52" i="7" l="1"/>
  <c r="PM51" i="7"/>
  <c r="PM52" i="7" l="1"/>
  <c r="PO51" i="7"/>
  <c r="PO52" i="7" l="1"/>
  <c r="PQ51" i="7"/>
  <c r="PQ52" i="7" l="1"/>
  <c r="PS51" i="7"/>
  <c r="PS52" i="7" l="1"/>
  <c r="PU51" i="7"/>
  <c r="PU52" i="7" l="1"/>
  <c r="PW51" i="7"/>
  <c r="PW52" i="7" l="1"/>
  <c r="PY51" i="7"/>
  <c r="PY52" i="7" l="1"/>
  <c r="QA51" i="7"/>
  <c r="QA52" i="7" l="1"/>
  <c r="QC51" i="7"/>
  <c r="QC52" i="7" l="1"/>
  <c r="QE51" i="7"/>
  <c r="QE52" i="7" l="1"/>
  <c r="QG51" i="7"/>
  <c r="QG52" i="7" l="1"/>
  <c r="QI51" i="7"/>
  <c r="QI52" i="7" l="1"/>
  <c r="QK51" i="7"/>
  <c r="QK52" i="7" l="1"/>
  <c r="QM51" i="7"/>
  <c r="QM52" i="7" l="1"/>
  <c r="QO51" i="7"/>
  <c r="QO52" i="7" l="1"/>
  <c r="QQ51" i="7"/>
  <c r="QQ52" i="7" l="1"/>
  <c r="QS51" i="7"/>
  <c r="QS52" i="7" l="1"/>
  <c r="QU51" i="7"/>
  <c r="QU52" i="7" l="1"/>
  <c r="QW51" i="7"/>
  <c r="QW52" i="7" l="1"/>
  <c r="QY51" i="7"/>
  <c r="QY52" i="7" l="1"/>
  <c r="RA51" i="7"/>
  <c r="RA52" i="7" l="1"/>
  <c r="RC51" i="7"/>
  <c r="RC52" i="7" l="1"/>
  <c r="RE51" i="7"/>
  <c r="RE52" i="7" l="1"/>
  <c r="RG51" i="7"/>
  <c r="RG52" i="7" l="1"/>
  <c r="RI51" i="7"/>
  <c r="RI52" i="7" l="1"/>
  <c r="RK51" i="7"/>
  <c r="RK52" i="7" l="1"/>
  <c r="RM51" i="7"/>
  <c r="RM52" i="7" l="1"/>
  <c r="RO51" i="7"/>
  <c r="RO52" i="7" l="1"/>
  <c r="RQ51" i="7"/>
  <c r="RQ52" i="7" l="1"/>
  <c r="RS51" i="7"/>
  <c r="RS52" i="7" l="1"/>
  <c r="RU51" i="7"/>
  <c r="RU52" i="7" l="1"/>
  <c r="RW51" i="7"/>
  <c r="RW52" i="7" l="1"/>
  <c r="RY51" i="7"/>
  <c r="RY52" i="7" l="1"/>
  <c r="SA51" i="7"/>
  <c r="SA52" i="7" l="1"/>
  <c r="SC51" i="7"/>
  <c r="SC52" i="7" l="1"/>
  <c r="SE51" i="7"/>
  <c r="SE52" i="7" l="1"/>
  <c r="SG51" i="7"/>
  <c r="SG52" i="7" l="1"/>
  <c r="SI51" i="7"/>
  <c r="SI52" i="7" l="1"/>
  <c r="SK51" i="7"/>
  <c r="SK52" i="7" l="1"/>
  <c r="SM51" i="7"/>
  <c r="SM52" i="7" l="1"/>
  <c r="SO51" i="7"/>
  <c r="SO52" i="7" l="1"/>
  <c r="SQ51" i="7"/>
  <c r="SQ52" i="7" l="1"/>
  <c r="SS51" i="7"/>
  <c r="SS52" i="7" l="1"/>
  <c r="SU51" i="7"/>
  <c r="SU52" i="7" l="1"/>
  <c r="SW51" i="7"/>
  <c r="SW52" i="7" l="1"/>
  <c r="SY51" i="7"/>
  <c r="SY52" i="7" l="1"/>
  <c r="TA51" i="7"/>
  <c r="TA52" i="7" l="1"/>
  <c r="TC51" i="7"/>
  <c r="TC52" i="7" l="1"/>
  <c r="TE51" i="7"/>
  <c r="TE52" i="7" l="1"/>
  <c r="TG51" i="7"/>
  <c r="TG52" i="7" l="1"/>
  <c r="TI51" i="7"/>
  <c r="TI52" i="7" l="1"/>
  <c r="TK51" i="7"/>
  <c r="TK52" i="7" l="1"/>
  <c r="TM51" i="7"/>
  <c r="TM52" i="7" l="1"/>
  <c r="TO51" i="7"/>
  <c r="TO52" i="7" l="1"/>
  <c r="TQ51" i="7"/>
  <c r="TQ52" i="7" l="1"/>
  <c r="TS51" i="7"/>
  <c r="TS52" i="7" l="1"/>
  <c r="TU51" i="7"/>
  <c r="TU52" i="7" l="1"/>
  <c r="TW51" i="7"/>
  <c r="TW52" i="7" l="1"/>
  <c r="TY51" i="7"/>
  <c r="TY52" i="7" l="1"/>
  <c r="UA51" i="7"/>
  <c r="UA52" i="7" l="1"/>
  <c r="UC51" i="7"/>
  <c r="UC52" i="7" l="1"/>
  <c r="UE51" i="7"/>
  <c r="UE52" i="7" l="1"/>
  <c r="UG51" i="7"/>
  <c r="UG52" i="7" l="1"/>
  <c r="UI51" i="7"/>
  <c r="UI52" i="7" l="1"/>
  <c r="UK51" i="7"/>
  <c r="UK52" i="7" l="1"/>
  <c r="UM51" i="7"/>
  <c r="UM52" i="7" l="1"/>
  <c r="UO51" i="7"/>
  <c r="UO52" i="7" l="1"/>
  <c r="UQ51" i="7"/>
  <c r="UQ52" i="7" l="1"/>
  <c r="US51" i="7"/>
  <c r="US52" i="7" l="1"/>
  <c r="UU51" i="7"/>
  <c r="UU52" i="7" l="1"/>
  <c r="UW51" i="7"/>
  <c r="UW52" i="7" l="1"/>
  <c r="UY51" i="7"/>
  <c r="UY52" i="7" l="1"/>
  <c r="VA51" i="7"/>
  <c r="VA52" i="7" l="1"/>
  <c r="VC51" i="7"/>
  <c r="VC52" i="7" l="1"/>
  <c r="VE51" i="7"/>
  <c r="VE52" i="7" l="1"/>
  <c r="VG51" i="7"/>
  <c r="VG52" i="7" l="1"/>
  <c r="VI51" i="7"/>
  <c r="VI52" i="7" l="1"/>
  <c r="VK51" i="7"/>
  <c r="VK52" i="7" l="1"/>
  <c r="VM51" i="7"/>
  <c r="VM52" i="7" l="1"/>
  <c r="VO51" i="7"/>
  <c r="VO52" i="7" l="1"/>
  <c r="VQ51" i="7"/>
  <c r="VQ52" i="7" l="1"/>
  <c r="VS51" i="7"/>
  <c r="VS52" i="7" l="1"/>
  <c r="VU51" i="7"/>
  <c r="VU52" i="7" l="1"/>
  <c r="VW51" i="7"/>
  <c r="VW52" i="7" l="1"/>
  <c r="VY51" i="7"/>
  <c r="VY52" i="7" l="1"/>
  <c r="WA51" i="7"/>
  <c r="WA52" i="7" l="1"/>
  <c r="WC51" i="7"/>
  <c r="WC52" i="7" l="1"/>
  <c r="WE51" i="7"/>
  <c r="WE52" i="7" l="1"/>
  <c r="WG51" i="7"/>
  <c r="WG52" i="7" l="1"/>
  <c r="WI51" i="7"/>
  <c r="WI52" i="7" l="1"/>
  <c r="WK51" i="7"/>
  <c r="WK52" i="7" l="1"/>
  <c r="WM51" i="7"/>
  <c r="WM52" i="7" l="1"/>
  <c r="WO51" i="7"/>
  <c r="WO52" i="7" l="1"/>
  <c r="WQ51" i="7"/>
  <c r="WQ52" i="7" l="1"/>
  <c r="WS51" i="7"/>
  <c r="WS52" i="7" l="1"/>
  <c r="WU51" i="7"/>
  <c r="WU52" i="7" l="1"/>
  <c r="WW51" i="7"/>
  <c r="WW52" i="7" l="1"/>
  <c r="WY51" i="7"/>
  <c r="WY52" i="7" l="1"/>
  <c r="XA51" i="7"/>
  <c r="XA52" i="7" l="1"/>
  <c r="XC51" i="7"/>
  <c r="XC52" i="7" l="1"/>
  <c r="XE51" i="7"/>
  <c r="XE52" i="7" l="1"/>
  <c r="XG51" i="7"/>
  <c r="XG52" i="7" l="1"/>
  <c r="XI51" i="7"/>
  <c r="XI52" i="7" l="1"/>
  <c r="XK51" i="7"/>
  <c r="XK52" i="7" l="1"/>
  <c r="XM51" i="7"/>
  <c r="XM52" i="7" l="1"/>
  <c r="XO51" i="7"/>
  <c r="XO52" i="7" l="1"/>
  <c r="XQ51" i="7"/>
  <c r="XQ52" i="7" l="1"/>
  <c r="XS51" i="7"/>
  <c r="XS52" i="7" l="1"/>
  <c r="XU51" i="7"/>
  <c r="XU52" i="7" l="1"/>
  <c r="XW51" i="7"/>
  <c r="XW52" i="7" l="1"/>
  <c r="XY51" i="7"/>
  <c r="XY52" i="7" l="1"/>
  <c r="YA51" i="7"/>
  <c r="YA52" i="7" l="1"/>
  <c r="YC51" i="7"/>
  <c r="YC52" i="7" l="1"/>
  <c r="YE51" i="7"/>
  <c r="YE52" i="7" l="1"/>
  <c r="YG51" i="7"/>
  <c r="YG52" i="7" l="1"/>
  <c r="YI51" i="7"/>
  <c r="YI52" i="7" l="1"/>
  <c r="YK51" i="7"/>
  <c r="YK52" i="7" l="1"/>
  <c r="YM51" i="7"/>
  <c r="YM52" i="7" l="1"/>
  <c r="YO51" i="7"/>
  <c r="YO52" i="7" l="1"/>
  <c r="YQ51" i="7"/>
  <c r="YQ52" i="7" l="1"/>
  <c r="YS51" i="7"/>
  <c r="YS52" i="7" l="1"/>
  <c r="YU51" i="7"/>
  <c r="YU52" i="7" l="1"/>
  <c r="YW51" i="7"/>
  <c r="YW52" i="7" l="1"/>
  <c r="YY51" i="7"/>
  <c r="YY52" i="7" l="1"/>
  <c r="ZA51" i="7"/>
  <c r="ZA52" i="7" l="1"/>
  <c r="ZC51" i="7"/>
  <c r="ZC52" i="7" l="1"/>
  <c r="ZE51" i="7"/>
  <c r="ZE52" i="7" l="1"/>
  <c r="ZG51" i="7"/>
  <c r="ZG52" i="7" l="1"/>
  <c r="ZI51" i="7"/>
  <c r="ZI52" i="7" l="1"/>
  <c r="ZK51" i="7"/>
  <c r="ZK52" i="7" l="1"/>
  <c r="ZM51" i="7"/>
  <c r="ZM52" i="7" l="1"/>
  <c r="ZO51" i="7"/>
  <c r="ZO52" i="7" l="1"/>
  <c r="ZQ51" i="7"/>
  <c r="ZQ52" i="7" l="1"/>
  <c r="ZS51" i="7"/>
  <c r="ZS52" i="7" l="1"/>
  <c r="ZU51" i="7"/>
  <c r="ZU52" i="7" l="1"/>
  <c r="ZW51" i="7"/>
  <c r="ZW52" i="7" l="1"/>
  <c r="ZY51" i="7"/>
  <c r="ZY52" i="7" l="1"/>
  <c r="AAA51" i="7"/>
  <c r="AAA52" i="7" l="1"/>
  <c r="AAC51" i="7"/>
  <c r="AAC52" i="7" l="1"/>
  <c r="AAE51" i="7"/>
  <c r="AAE52" i="7" l="1"/>
  <c r="AAG51" i="7"/>
  <c r="AAG52" i="7" l="1"/>
  <c r="AAI51" i="7"/>
  <c r="AAI52" i="7" l="1"/>
  <c r="AAK51" i="7"/>
  <c r="AAK52" i="7" l="1"/>
  <c r="AAM51" i="7"/>
  <c r="AAM52" i="7" l="1"/>
  <c r="AAO51" i="7"/>
  <c r="AAO52" i="7" l="1"/>
  <c r="AAQ51" i="7"/>
  <c r="AAQ52" i="7" l="1"/>
  <c r="AAS51" i="7"/>
  <c r="AAS52" i="7" l="1"/>
  <c r="AAU51" i="7"/>
  <c r="AAU52" i="7" l="1"/>
  <c r="AAW51" i="7"/>
  <c r="AAW52" i="7" l="1"/>
  <c r="AAY51" i="7"/>
  <c r="AAY52" i="7" l="1"/>
  <c r="ABA51" i="7"/>
  <c r="ABA52" i="7" l="1"/>
  <c r="ABC51" i="7"/>
  <c r="ABC52" i="7" l="1"/>
  <c r="ABE51" i="7"/>
  <c r="ABE52" i="7" l="1"/>
  <c r="ABG51" i="7"/>
  <c r="ABG52" i="7" l="1"/>
  <c r="ABI51" i="7"/>
  <c r="ABI52" i="7" l="1"/>
  <c r="ABK51" i="7"/>
  <c r="ABK52" i="7" l="1"/>
  <c r="ABM51" i="7"/>
  <c r="ABM52" i="7" l="1"/>
  <c r="ABO51" i="7"/>
  <c r="ABO52" i="7" l="1"/>
  <c r="ABQ51" i="7"/>
  <c r="ABQ52" i="7" l="1"/>
  <c r="ABS51" i="7"/>
  <c r="ABS52" i="7" l="1"/>
  <c r="ABU51" i="7"/>
  <c r="ABU52" i="7" l="1"/>
  <c r="ABW51" i="7"/>
  <c r="ABW52" i="7" l="1"/>
  <c r="ABY51" i="7"/>
  <c r="ABY52" i="7" l="1"/>
  <c r="ACA51" i="7"/>
  <c r="ACA52" i="7" l="1"/>
  <c r="ACC51" i="7"/>
  <c r="ACC52" i="7" l="1"/>
  <c r="ACE51" i="7"/>
  <c r="ACE52" i="7" l="1"/>
  <c r="ACG51" i="7"/>
  <c r="ACG52" i="7" l="1"/>
  <c r="ACI51" i="7"/>
  <c r="ACI52" i="7" l="1"/>
  <c r="ACK51" i="7"/>
  <c r="ACK52" i="7" l="1"/>
  <c r="ACM51" i="7"/>
  <c r="ACM52" i="7" l="1"/>
  <c r="ACO51" i="7"/>
  <c r="ACO52" i="7" l="1"/>
  <c r="ACQ51" i="7"/>
  <c r="ACQ52" i="7" l="1"/>
  <c r="ACS51" i="7"/>
  <c r="ACS52" i="7" l="1"/>
  <c r="ACU51" i="7"/>
  <c r="ACU52" i="7" l="1"/>
  <c r="ACW51" i="7"/>
  <c r="ACW52" i="7" l="1"/>
  <c r="ACY51" i="7"/>
  <c r="ACY52" i="7" l="1"/>
  <c r="ADA51" i="7"/>
  <c r="ADA52" i="7" l="1"/>
  <c r="ADC51" i="7"/>
  <c r="ADC52" i="7" l="1"/>
  <c r="ADE51" i="7"/>
  <c r="ADE52" i="7" l="1"/>
  <c r="ADG51" i="7"/>
  <c r="ADG52" i="7" l="1"/>
  <c r="ADI51" i="7"/>
  <c r="ADI52" i="7" l="1"/>
  <c r="ADK51" i="7"/>
  <c r="ADK52" i="7" l="1"/>
  <c r="ADM51" i="7"/>
  <c r="ADM52" i="7" l="1"/>
  <c r="ADO51" i="7"/>
  <c r="ADO52" i="7" l="1"/>
  <c r="ADQ51" i="7"/>
  <c r="ADQ52" i="7" l="1"/>
  <c r="ADS51" i="7"/>
  <c r="ADS52" i="7" l="1"/>
  <c r="ADU51" i="7"/>
  <c r="ADU52" i="7" l="1"/>
  <c r="ADW51" i="7"/>
  <c r="ADW52" i="7" l="1"/>
  <c r="ADY51" i="7"/>
  <c r="ADY52" i="7" l="1"/>
  <c r="AEA51" i="7"/>
  <c r="AEA52" i="7" l="1"/>
  <c r="AEC51" i="7"/>
  <c r="AEC52" i="7" l="1"/>
  <c r="AEE51" i="7"/>
  <c r="AEE52" i="7" l="1"/>
  <c r="AEG51" i="7"/>
  <c r="AEG52" i="7" l="1"/>
  <c r="AEI51" i="7"/>
  <c r="AEI52" i="7" l="1"/>
  <c r="AEK51" i="7"/>
  <c r="AEK52" i="7" l="1"/>
  <c r="AEM51" i="7"/>
  <c r="AEM52" i="7" l="1"/>
  <c r="AEO51" i="7"/>
  <c r="AEO52" i="7" l="1"/>
  <c r="AEQ51" i="7"/>
  <c r="AEQ52" i="7" l="1"/>
  <c r="AES51" i="7"/>
  <c r="AES52" i="7" l="1"/>
  <c r="AEU51" i="7"/>
  <c r="AEU52" i="7" l="1"/>
  <c r="AEW51" i="7"/>
  <c r="AEW52" i="7" l="1"/>
  <c r="AEY51" i="7"/>
  <c r="AEY52" i="7" l="1"/>
  <c r="AFA51" i="7"/>
  <c r="AFA52" i="7" l="1"/>
  <c r="AFC51" i="7"/>
  <c r="AFC52" i="7" l="1"/>
  <c r="AFE51" i="7"/>
  <c r="AFE52" i="7" l="1"/>
  <c r="AFG51" i="7"/>
  <c r="AFG52" i="7" l="1"/>
  <c r="AFI51" i="7"/>
  <c r="AFI52" i="7" l="1"/>
  <c r="AFK51" i="7"/>
  <c r="AFK52" i="7" l="1"/>
  <c r="AFM51" i="7"/>
  <c r="AFM52" i="7" l="1"/>
  <c r="AFO51" i="7"/>
  <c r="AFO52" i="7" l="1"/>
  <c r="AFQ51" i="7"/>
  <c r="AFQ52" i="7" l="1"/>
  <c r="AFS51" i="7"/>
  <c r="AFS52" i="7" l="1"/>
  <c r="AFU51" i="7"/>
  <c r="AFU52" i="7" l="1"/>
  <c r="AFW51" i="7"/>
  <c r="AFW52" i="7" l="1"/>
  <c r="AFY51" i="7"/>
  <c r="AFY52" i="7" l="1"/>
  <c r="AGA51" i="7"/>
  <c r="AGA52" i="7" l="1"/>
  <c r="AGC51" i="7"/>
  <c r="AGC52" i="7" l="1"/>
  <c r="AGE51" i="7"/>
  <c r="AGE52" i="7" l="1"/>
  <c r="AGG51" i="7"/>
  <c r="AGG52" i="7" l="1"/>
  <c r="AGI51" i="7"/>
  <c r="AGI52" i="7" l="1"/>
  <c r="AGK51" i="7"/>
  <c r="AGK52" i="7" l="1"/>
  <c r="AGM51" i="7"/>
  <c r="AGM52" i="7" l="1"/>
  <c r="AGO51" i="7"/>
  <c r="AGO52" i="7" l="1"/>
  <c r="AGQ51" i="7"/>
  <c r="AGQ52" i="7" l="1"/>
  <c r="AGS51" i="7"/>
  <c r="AGS52" i="7" l="1"/>
  <c r="AGU51" i="7"/>
  <c r="AGU52" i="7" l="1"/>
  <c r="AGW51" i="7"/>
  <c r="AGW52" i="7" l="1"/>
  <c r="AGY51" i="7"/>
  <c r="AGY52" i="7" l="1"/>
  <c r="AHA51" i="7"/>
  <c r="AHA52" i="7" l="1"/>
  <c r="AHC51" i="7"/>
  <c r="AHC52" i="7" l="1"/>
  <c r="AHE51" i="7"/>
  <c r="AHE52" i="7" l="1"/>
  <c r="AHG51" i="7"/>
  <c r="AHG52" i="7" l="1"/>
  <c r="AHI51" i="7"/>
  <c r="AHI52" i="7" l="1"/>
  <c r="AHK51" i="7"/>
  <c r="AHK52" i="7" l="1"/>
  <c r="AHM51" i="7"/>
  <c r="AHM52" i="7" l="1"/>
  <c r="AHO51" i="7"/>
  <c r="AHO52" i="7" l="1"/>
  <c r="AHQ51" i="7"/>
  <c r="AHQ52" i="7" l="1"/>
  <c r="AHS51" i="7"/>
  <c r="AHS52" i="7" l="1"/>
  <c r="AHU51" i="7"/>
  <c r="AHU52" i="7" l="1"/>
  <c r="AHW51" i="7"/>
  <c r="AHW52" i="7" l="1"/>
  <c r="AHY51" i="7"/>
  <c r="AHY52" i="7" l="1"/>
  <c r="AIA51" i="7"/>
  <c r="AIA52" i="7" l="1"/>
  <c r="AIC51" i="7"/>
  <c r="AIC52" i="7" l="1"/>
  <c r="AIE51" i="7"/>
  <c r="AIE52" i="7" l="1"/>
  <c r="AIG51" i="7"/>
  <c r="AIG52" i="7" l="1"/>
  <c r="AII51" i="7"/>
  <c r="AII52" i="7" l="1"/>
  <c r="AIK51" i="7"/>
  <c r="AIK52" i="7" l="1"/>
  <c r="AIM51" i="7"/>
  <c r="AIM52" i="7" l="1"/>
  <c r="AIO51" i="7"/>
  <c r="AIO52" i="7" l="1"/>
  <c r="AIQ51" i="7"/>
  <c r="AIQ52" i="7" l="1"/>
  <c r="AIS51" i="7"/>
  <c r="AIS52" i="7" l="1"/>
  <c r="AIU51" i="7"/>
  <c r="AIU52" i="7" l="1"/>
  <c r="AIW51" i="7"/>
  <c r="AIW52" i="7" l="1"/>
  <c r="AIY51" i="7"/>
  <c r="AIY52" i="7" l="1"/>
  <c r="AJA51" i="7"/>
  <c r="AJA52" i="7" l="1"/>
  <c r="AJC51" i="7"/>
  <c r="AJC52" i="7" l="1"/>
  <c r="AJE51" i="7"/>
  <c r="AJE52" i="7" l="1"/>
  <c r="AJG51" i="7"/>
  <c r="AJG52" i="7" l="1"/>
  <c r="AJI51" i="7"/>
  <c r="AJI52" i="7" l="1"/>
  <c r="AJK51" i="7"/>
  <c r="AJK52" i="7" l="1"/>
  <c r="AJM51" i="7"/>
  <c r="AJM52" i="7" l="1"/>
  <c r="AJO51" i="7"/>
  <c r="AJO52" i="7" l="1"/>
  <c r="AJQ51" i="7"/>
  <c r="AJQ52" i="7" l="1"/>
  <c r="AJS51" i="7"/>
  <c r="AJS52" i="7" l="1"/>
  <c r="AJU51" i="7"/>
  <c r="AJU52" i="7" l="1"/>
  <c r="AJW51" i="7"/>
  <c r="AJW52" i="7" l="1"/>
  <c r="AJY51" i="7"/>
  <c r="AJY52" i="7" l="1"/>
  <c r="AKA51" i="7"/>
  <c r="AKA52" i="7" l="1"/>
  <c r="AKC51" i="7"/>
  <c r="AKC52" i="7" l="1"/>
  <c r="AKE51" i="7"/>
  <c r="AKE52" i="7" l="1"/>
  <c r="AKG51" i="7"/>
  <c r="AKG52" i="7" l="1"/>
  <c r="AKI51" i="7"/>
  <c r="AKI52" i="7" l="1"/>
  <c r="AKK51" i="7"/>
  <c r="AKK52" i="7" l="1"/>
  <c r="AKM51" i="7"/>
  <c r="AKM52" i="7" l="1"/>
  <c r="AKO51" i="7"/>
  <c r="AKO52" i="7" l="1"/>
  <c r="AKQ51" i="7"/>
  <c r="AKQ52" i="7" l="1"/>
  <c r="AKS51" i="7"/>
  <c r="AKS52" i="7" l="1"/>
  <c r="AKU51" i="7"/>
  <c r="AKU52" i="7" l="1"/>
  <c r="AKW51" i="7"/>
  <c r="AKW52" i="7" l="1"/>
  <c r="AKY51" i="7"/>
  <c r="AKY52" i="7" l="1"/>
  <c r="ALA51" i="7"/>
  <c r="ALA52" i="7" l="1"/>
  <c r="ALC51" i="7"/>
  <c r="ALC52" i="7" l="1"/>
  <c r="ALE51" i="7"/>
  <c r="ALE52" i="7" l="1"/>
  <c r="ALG51" i="7"/>
  <c r="ALG52" i="7" l="1"/>
  <c r="ALI51" i="7"/>
  <c r="ALI52" i="7" l="1"/>
  <c r="ALK51" i="7"/>
  <c r="ALK52" i="7" l="1"/>
  <c r="ALM51" i="7"/>
  <c r="ALM52" i="7" l="1"/>
  <c r="ALO51" i="7"/>
  <c r="ALO52" i="7" l="1"/>
  <c r="ALQ51" i="7"/>
  <c r="ALQ52" i="7" l="1"/>
  <c r="ALS51" i="7"/>
  <c r="ALS52" i="7" l="1"/>
  <c r="ALU51" i="7"/>
  <c r="ALU52" i="7" l="1"/>
  <c r="ALW51" i="7"/>
  <c r="ALW52" i="7" l="1"/>
  <c r="ALY51" i="7"/>
  <c r="ALY52" i="7" l="1"/>
  <c r="AMA51" i="7"/>
  <c r="AMA52" i="7" l="1"/>
  <c r="AMC51" i="7"/>
  <c r="AMC52" i="7" l="1"/>
  <c r="AME51" i="7"/>
  <c r="AME52" i="7" l="1"/>
  <c r="AMG51" i="7"/>
  <c r="AMG52" i="7" l="1"/>
  <c r="AMI51" i="7"/>
  <c r="AMI52" i="7" l="1"/>
  <c r="AMK51" i="7"/>
  <c r="AMK52" i="7" l="1"/>
  <c r="AMM51" i="7"/>
  <c r="AMM52" i="7" l="1"/>
  <c r="AMO51" i="7"/>
  <c r="AMO52" i="7" l="1"/>
  <c r="AMQ51" i="7"/>
  <c r="AMQ52" i="7" l="1"/>
  <c r="AMS51" i="7"/>
  <c r="AMS52" i="7" l="1"/>
  <c r="AMU51" i="7"/>
  <c r="AMU52" i="7" l="1"/>
  <c r="AMW51" i="7"/>
  <c r="AMW52" i="7" l="1"/>
  <c r="AMY51" i="7"/>
  <c r="AMY52" i="7" l="1"/>
  <c r="ANA51" i="7"/>
  <c r="ANA52" i="7" l="1"/>
  <c r="ANC51" i="7"/>
  <c r="ANC52" i="7" l="1"/>
  <c r="ANE51" i="7"/>
  <c r="ANE52" i="7" l="1"/>
  <c r="ANG51" i="7"/>
  <c r="ANG52" i="7" l="1"/>
  <c r="ANI51" i="7"/>
  <c r="ANI52" i="7" l="1"/>
  <c r="ANK51" i="7"/>
  <c r="ANK52" i="7" l="1"/>
  <c r="ANM51" i="7"/>
  <c r="ANM52" i="7" l="1"/>
  <c r="ANO51" i="7"/>
  <c r="ANO52" i="7" l="1"/>
  <c r="ANQ51" i="7"/>
  <c r="ANQ52" i="7" l="1"/>
  <c r="ANS51" i="7"/>
  <c r="ANS52" i="7" l="1"/>
  <c r="ANU51" i="7"/>
  <c r="ANU52" i="7" l="1"/>
  <c r="ANW51" i="7"/>
  <c r="ANW52" i="7" l="1"/>
  <c r="ANY51" i="7"/>
  <c r="ANY52" i="7" l="1"/>
  <c r="AOA51" i="7"/>
  <c r="AOA52" i="7" l="1"/>
  <c r="AOC51" i="7"/>
  <c r="AOC52" i="7" l="1"/>
  <c r="AOE51" i="7"/>
  <c r="AOE52" i="7" l="1"/>
  <c r="AOG51" i="7"/>
  <c r="AOG52" i="7" l="1"/>
  <c r="AOI51" i="7"/>
  <c r="AOI52" i="7" l="1"/>
  <c r="AOK51" i="7"/>
  <c r="AOK52" i="7" l="1"/>
  <c r="AOM51" i="7"/>
  <c r="AOM52" i="7" l="1"/>
  <c r="AOO51" i="7"/>
  <c r="AOO52" i="7" l="1"/>
  <c r="AOQ51" i="7"/>
  <c r="AOQ52" i="7" l="1"/>
  <c r="AOS51" i="7"/>
  <c r="AOS52" i="7" l="1"/>
  <c r="AOU51" i="7"/>
  <c r="AOU52" i="7" l="1"/>
  <c r="AOW51" i="7"/>
  <c r="AOW52" i="7" l="1"/>
  <c r="AOY51" i="7"/>
  <c r="AOY52" i="7" l="1"/>
  <c r="APA51" i="7"/>
  <c r="APA52" i="7" l="1"/>
  <c r="APC51" i="7"/>
  <c r="APC52" i="7" l="1"/>
  <c r="APE51" i="7"/>
  <c r="APE52" i="7" l="1"/>
  <c r="APG51" i="7"/>
  <c r="APG52" i="7" l="1"/>
  <c r="API51" i="7"/>
  <c r="API52" i="7" l="1"/>
  <c r="APK51" i="7"/>
  <c r="APK52" i="7" l="1"/>
  <c r="APM51" i="7"/>
  <c r="APM52" i="7" l="1"/>
  <c r="APO51" i="7"/>
  <c r="APO52" i="7" l="1"/>
  <c r="APQ51" i="7"/>
  <c r="APQ52" i="7" l="1"/>
  <c r="APS51" i="7"/>
  <c r="APS52" i="7" l="1"/>
  <c r="APU51" i="7"/>
  <c r="APU52" i="7" l="1"/>
  <c r="APW51" i="7"/>
  <c r="APW52" i="7" l="1"/>
  <c r="APY51" i="7"/>
  <c r="APY52" i="7" l="1"/>
  <c r="AQA51" i="7"/>
  <c r="AQA52" i="7" l="1"/>
  <c r="AQC51" i="7"/>
  <c r="AQC52" i="7" l="1"/>
  <c r="AQE51" i="7"/>
  <c r="AQE52" i="7" l="1"/>
  <c r="AQG51" i="7"/>
  <c r="AQG52" i="7" l="1"/>
  <c r="AQI51" i="7"/>
  <c r="AQI52" i="7" l="1"/>
  <c r="AQK51" i="7"/>
  <c r="AQK52" i="7" l="1"/>
  <c r="AQM51" i="7"/>
  <c r="AQM52" i="7" l="1"/>
  <c r="AQO51" i="7"/>
  <c r="AQO52" i="7" l="1"/>
  <c r="AQQ51" i="7"/>
  <c r="AQQ52" i="7" l="1"/>
  <c r="AQS51" i="7"/>
  <c r="AQS52" i="7" l="1"/>
  <c r="AQU51" i="7"/>
  <c r="AQU52" i="7" l="1"/>
  <c r="AQW51" i="7"/>
  <c r="AQW52" i="7" l="1"/>
  <c r="AQY51" i="7"/>
  <c r="AQY52" i="7" l="1"/>
  <c r="ARA51" i="7"/>
  <c r="ARA52" i="7" l="1"/>
  <c r="ARC51" i="7"/>
  <c r="ARC52" i="7" l="1"/>
  <c r="ARE51" i="7"/>
  <c r="ARE52" i="7" l="1"/>
  <c r="ARG51" i="7"/>
  <c r="ARG52" i="7" l="1"/>
  <c r="ARI51" i="7"/>
  <c r="ARI52" i="7" l="1"/>
  <c r="ARK51" i="7"/>
  <c r="ARK52" i="7" l="1"/>
  <c r="ARM51" i="7"/>
  <c r="ARM52" i="7" l="1"/>
  <c r="ARO51" i="7"/>
  <c r="ARO52" i="7" l="1"/>
  <c r="ARQ51" i="7"/>
  <c r="ARQ52" i="7" l="1"/>
  <c r="ARS51" i="7"/>
  <c r="ARS52" i="7" l="1"/>
  <c r="ARU51" i="7"/>
  <c r="ARU52" i="7" l="1"/>
  <c r="ARW51" i="7"/>
  <c r="ARW52" i="7" l="1"/>
  <c r="ARY51" i="7"/>
  <c r="ARY52" i="7" l="1"/>
  <c r="ASA51" i="7"/>
  <c r="ASA52" i="7" l="1"/>
  <c r="ASC51" i="7"/>
  <c r="ASC52" i="7" l="1"/>
  <c r="ASE51" i="7"/>
  <c r="ASE52" i="7" l="1"/>
  <c r="ASG51" i="7"/>
  <c r="ASG52" i="7" l="1"/>
  <c r="ASI51" i="7"/>
  <c r="ASI52" i="7" l="1"/>
  <c r="ASK51" i="7"/>
  <c r="ASK52" i="7" l="1"/>
  <c r="ASM51" i="7"/>
  <c r="ASM52" i="7" l="1"/>
  <c r="ASO51" i="7"/>
  <c r="ASO52" i="7" l="1"/>
  <c r="ASQ51" i="7"/>
  <c r="ASQ52" i="7" l="1"/>
  <c r="ASS51" i="7"/>
  <c r="ASS52" i="7" l="1"/>
  <c r="ASU51" i="7"/>
  <c r="ASU52" i="7" l="1"/>
  <c r="ASW51" i="7"/>
  <c r="ASW52" i="7" l="1"/>
  <c r="ASY51" i="7"/>
  <c r="ASY52" i="7" l="1"/>
  <c r="ATA51" i="7"/>
  <c r="ATA52" i="7" l="1"/>
  <c r="ATC51" i="7"/>
  <c r="ATC52" i="7" l="1"/>
  <c r="ATE51" i="7"/>
  <c r="ATE52" i="7" l="1"/>
  <c r="ATG51" i="7"/>
  <c r="ATG52" i="7" l="1"/>
  <c r="ATI51" i="7"/>
  <c r="ATI52" i="7" l="1"/>
  <c r="ATK51" i="7"/>
  <c r="ATK52" i="7" l="1"/>
  <c r="ATM51" i="7"/>
  <c r="ATM52" i="7" l="1"/>
  <c r="ATO51" i="7"/>
  <c r="ATO52" i="7" l="1"/>
  <c r="ATQ51" i="7"/>
  <c r="ATQ52" i="7" l="1"/>
  <c r="ATS51" i="7"/>
  <c r="ATS52" i="7" l="1"/>
  <c r="ATU51" i="7"/>
  <c r="ATU52" i="7" l="1"/>
  <c r="ATW51" i="7"/>
  <c r="ATW52" i="7" l="1"/>
  <c r="ATY51" i="7"/>
  <c r="ATY52" i="7" l="1"/>
  <c r="AUA51" i="7"/>
  <c r="AUA52" i="7" l="1"/>
  <c r="AUC51" i="7"/>
  <c r="AUC52" i="7" l="1"/>
  <c r="AUE51" i="7"/>
  <c r="AUE52" i="7" l="1"/>
  <c r="AUG51" i="7"/>
  <c r="AUG52" i="7" l="1"/>
  <c r="AUI51" i="7"/>
  <c r="AUI52" i="7" l="1"/>
  <c r="AUK51" i="7"/>
  <c r="AUK52" i="7" l="1"/>
  <c r="AUM51" i="7"/>
  <c r="AUM52" i="7" l="1"/>
  <c r="AUO51" i="7"/>
  <c r="AUO52" i="7" l="1"/>
  <c r="AUQ51" i="7"/>
  <c r="AUQ52" i="7" l="1"/>
  <c r="AUS51" i="7"/>
  <c r="AUS52" i="7" l="1"/>
  <c r="AUU51" i="7"/>
  <c r="AUU52" i="7" l="1"/>
  <c r="AUW51" i="7"/>
  <c r="AUW52" i="7" l="1"/>
  <c r="AUY51" i="7"/>
  <c r="AUY52" i="7" l="1"/>
  <c r="AVA51" i="7"/>
  <c r="AVA52" i="7" l="1"/>
  <c r="AVC51" i="7"/>
  <c r="AVC52" i="7" l="1"/>
  <c r="AVE51" i="7"/>
  <c r="AVE52" i="7" l="1"/>
  <c r="AVG51" i="7"/>
  <c r="AVG52" i="7" l="1"/>
  <c r="AVI51" i="7"/>
  <c r="AVI52" i="7" l="1"/>
  <c r="AVK51" i="7"/>
  <c r="AVK52" i="7" l="1"/>
  <c r="AVM51" i="7"/>
  <c r="AVM52" i="7" l="1"/>
  <c r="AVO51" i="7"/>
  <c r="AVO52" i="7" l="1"/>
  <c r="AVQ51" i="7"/>
  <c r="AVQ52" i="7" l="1"/>
  <c r="AVS51" i="7"/>
  <c r="AVS52" i="7" l="1"/>
  <c r="AVU51" i="7"/>
  <c r="AVU52" i="7" l="1"/>
  <c r="AVW51" i="7"/>
  <c r="AVW52" i="7" l="1"/>
  <c r="AVY51" i="7"/>
  <c r="AVY52" i="7" l="1"/>
  <c r="AWA51" i="7"/>
  <c r="AWA52" i="7" l="1"/>
  <c r="AWC51" i="7"/>
  <c r="AWC52" i="7" l="1"/>
  <c r="AWE51" i="7"/>
  <c r="AWE52" i="7" l="1"/>
  <c r="AWG51" i="7"/>
  <c r="AWG52" i="7" l="1"/>
  <c r="AWI51" i="7"/>
  <c r="AWI52" i="7" l="1"/>
  <c r="AWK51" i="7"/>
  <c r="AWK52" i="7" l="1"/>
  <c r="AWM51" i="7"/>
  <c r="AWM52" i="7" l="1"/>
  <c r="AWO51" i="7"/>
  <c r="AWO52" i="7" l="1"/>
  <c r="AWQ51" i="7"/>
  <c r="AWQ52" i="7" l="1"/>
  <c r="AWS51" i="7"/>
  <c r="AWS52" i="7" l="1"/>
  <c r="AWU51" i="7"/>
  <c r="AWU52" i="7" l="1"/>
  <c r="AWW51" i="7"/>
  <c r="AWW52" i="7" l="1"/>
  <c r="AWY51" i="7"/>
  <c r="AWY52" i="7" l="1"/>
  <c r="AXA51" i="7"/>
  <c r="AXA52" i="7" l="1"/>
  <c r="AXC51" i="7"/>
  <c r="AXC52" i="7" l="1"/>
  <c r="AXE51" i="7"/>
  <c r="AXE52" i="7" l="1"/>
  <c r="AXG51" i="7"/>
  <c r="AXG52" i="7" l="1"/>
  <c r="AXI51" i="7"/>
  <c r="AXI52" i="7" l="1"/>
  <c r="AXK51" i="7"/>
  <c r="AXK52" i="7" l="1"/>
  <c r="AXM51" i="7"/>
  <c r="AXM52" i="7" l="1"/>
  <c r="AXO51" i="7"/>
  <c r="AXO52" i="7" l="1"/>
  <c r="AXQ51" i="7"/>
  <c r="AXQ52" i="7" l="1"/>
  <c r="AXS51" i="7"/>
  <c r="AXS52" i="7" l="1"/>
  <c r="AXU51" i="7"/>
  <c r="AXU52" i="7" l="1"/>
  <c r="AXW51" i="7"/>
  <c r="AXW52" i="7" l="1"/>
  <c r="AXY51" i="7"/>
  <c r="AXY52" i="7" l="1"/>
  <c r="AYA51" i="7"/>
  <c r="AYA52" i="7" l="1"/>
  <c r="AYC51" i="7"/>
  <c r="AYC52" i="7" l="1"/>
  <c r="AYE51" i="7"/>
  <c r="AYE52" i="7" l="1"/>
  <c r="AYG51" i="7"/>
  <c r="AYG52" i="7" l="1"/>
  <c r="AYI51" i="7"/>
  <c r="AYI52" i="7" l="1"/>
  <c r="AYK51" i="7"/>
  <c r="AYK52" i="7" l="1"/>
  <c r="AYM51" i="7"/>
  <c r="AYM52" i="7" l="1"/>
  <c r="AYO51" i="7"/>
  <c r="AYO52" i="7" l="1"/>
  <c r="AYQ51" i="7"/>
  <c r="AYQ52" i="7" l="1"/>
  <c r="AYS51" i="7"/>
  <c r="AYS52" i="7" l="1"/>
  <c r="AYU51" i="7"/>
  <c r="AYU52" i="7" l="1"/>
  <c r="AYW51" i="7"/>
  <c r="AYW52" i="7" l="1"/>
  <c r="AYY51" i="7"/>
  <c r="AYY52" i="7" l="1"/>
  <c r="AZA51" i="7"/>
  <c r="AZA52" i="7" l="1"/>
  <c r="AZC51" i="7"/>
  <c r="AZC52" i="7" l="1"/>
  <c r="AZE51" i="7"/>
  <c r="AZE52" i="7" l="1"/>
  <c r="AZG51" i="7"/>
  <c r="AZG52" i="7" l="1"/>
  <c r="AZI51" i="7"/>
  <c r="AZI52" i="7" l="1"/>
  <c r="AZK51" i="7"/>
  <c r="AZK52" i="7" l="1"/>
  <c r="AZM51" i="7"/>
  <c r="AZM52" i="7" l="1"/>
  <c r="AZO51" i="7"/>
  <c r="AZO52" i="7" l="1"/>
  <c r="AZQ51" i="7"/>
  <c r="AZQ52" i="7" l="1"/>
  <c r="AZS51" i="7"/>
  <c r="AZS52" i="7" l="1"/>
  <c r="AZU51" i="7"/>
  <c r="AZU52" i="7" l="1"/>
  <c r="AZW51" i="7"/>
  <c r="AZW52" i="7" l="1"/>
  <c r="AZY51" i="7"/>
  <c r="AZY52" i="7" l="1"/>
  <c r="BAA51" i="7"/>
  <c r="BAA52" i="7" l="1"/>
  <c r="BAC51" i="7"/>
  <c r="BAC52" i="7" l="1"/>
  <c r="BAE51" i="7"/>
  <c r="BAE52" i="7" l="1"/>
  <c r="BAG51" i="7"/>
  <c r="BAG52" i="7" l="1"/>
  <c r="BAI51" i="7"/>
  <c r="BAI52" i="7" l="1"/>
  <c r="BAK51" i="7"/>
  <c r="BAK52" i="7" l="1"/>
  <c r="BAM51" i="7"/>
  <c r="BAM52" i="7" l="1"/>
  <c r="BAO51" i="7"/>
  <c r="BAO52" i="7" l="1"/>
  <c r="BAQ51" i="7"/>
  <c r="BAQ52" i="7" l="1"/>
  <c r="BAS51" i="7"/>
  <c r="BAS52" i="7" l="1"/>
  <c r="BAU51" i="7"/>
  <c r="BAU52" i="7" l="1"/>
  <c r="BAW51" i="7"/>
  <c r="BAW52" i="7" l="1"/>
  <c r="BAY51" i="7"/>
  <c r="BAY52" i="7" l="1"/>
  <c r="BBA51" i="7"/>
  <c r="BBA52" i="7" l="1"/>
  <c r="BBC51" i="7"/>
  <c r="BBC52" i="7" l="1"/>
  <c r="BBE51" i="7"/>
  <c r="BBE52" i="7" l="1"/>
  <c r="BBG51" i="7"/>
  <c r="BBG52" i="7" l="1"/>
  <c r="BBI51" i="7"/>
  <c r="BBI52" i="7" l="1"/>
  <c r="BBK51" i="7"/>
  <c r="BBK52" i="7" l="1"/>
  <c r="BBM51" i="7"/>
  <c r="BBM52" i="7" l="1"/>
  <c r="BBO51" i="7"/>
  <c r="BBO52" i="7" l="1"/>
  <c r="BBQ51" i="7"/>
  <c r="BBQ52" i="7" l="1"/>
  <c r="BBS51" i="7"/>
  <c r="BBS52" i="7" l="1"/>
  <c r="BBU51" i="7"/>
  <c r="BBU52" i="7" l="1"/>
  <c r="BBW51" i="7"/>
  <c r="BBW52" i="7" l="1"/>
  <c r="BBY51" i="7"/>
  <c r="BBY52" i="7" l="1"/>
  <c r="BCA51" i="7"/>
  <c r="BCA52" i="7" l="1"/>
  <c r="BCC51" i="7"/>
  <c r="BCC52" i="7" l="1"/>
  <c r="BCE51" i="7"/>
  <c r="BCE52" i="7" l="1"/>
  <c r="BCG51" i="7"/>
  <c r="BCG52" i="7" l="1"/>
  <c r="BCI51" i="7"/>
  <c r="BCI52" i="7" l="1"/>
  <c r="BCK51" i="7"/>
  <c r="BCK52" i="7" l="1"/>
  <c r="BCM51" i="7"/>
  <c r="BCM52" i="7" l="1"/>
  <c r="BCO51" i="7"/>
  <c r="BCO52" i="7" l="1"/>
  <c r="BCQ51" i="7"/>
  <c r="BCQ52" i="7" l="1"/>
  <c r="BCS51" i="7"/>
  <c r="BCS52" i="7" l="1"/>
  <c r="BCU51" i="7"/>
  <c r="BCU52" i="7" l="1"/>
  <c r="BCW51" i="7"/>
  <c r="BCW52" i="7" l="1"/>
  <c r="BCY51" i="7"/>
  <c r="BCY52" i="7" l="1"/>
  <c r="BDA51" i="7"/>
  <c r="BDA52" i="7" l="1"/>
  <c r="BDC51" i="7"/>
  <c r="BDC52" i="7" l="1"/>
  <c r="BDE51" i="7"/>
  <c r="BDE52" i="7" l="1"/>
  <c r="BDG51" i="7"/>
  <c r="BDG52" i="7" l="1"/>
  <c r="BDI51" i="7"/>
  <c r="BDI52" i="7" l="1"/>
  <c r="BDK51" i="7"/>
  <c r="BDK52" i="7" l="1"/>
  <c r="BDM51" i="7"/>
  <c r="BDM52" i="7" l="1"/>
  <c r="BDO51" i="7"/>
  <c r="BDO52" i="7" l="1"/>
  <c r="BDQ51" i="7"/>
  <c r="BDQ52" i="7" l="1"/>
  <c r="BDS51" i="7"/>
  <c r="BDS52" i="7" l="1"/>
  <c r="BDU51" i="7"/>
  <c r="BDU52" i="7" l="1"/>
  <c r="BDW51" i="7"/>
  <c r="BDW52" i="7" l="1"/>
  <c r="BDY51" i="7"/>
  <c r="BDY52" i="7" l="1"/>
  <c r="BEA51" i="7"/>
  <c r="BEA52" i="7" l="1"/>
  <c r="BEC51" i="7"/>
  <c r="BEC52" i="7" l="1"/>
  <c r="BEE51" i="7"/>
  <c r="BEE52" i="7" l="1"/>
  <c r="BEG51" i="7"/>
  <c r="BEG52" i="7" l="1"/>
  <c r="BEI51" i="7"/>
  <c r="BEI52" i="7" l="1"/>
  <c r="BEK51" i="7"/>
  <c r="BEK52" i="7" l="1"/>
  <c r="BEM51" i="7"/>
  <c r="BEM52" i="7" l="1"/>
  <c r="BEO51" i="7"/>
  <c r="BEO52" i="7" l="1"/>
  <c r="BEQ51" i="7"/>
  <c r="BEQ52" i="7" l="1"/>
  <c r="BES51" i="7"/>
  <c r="BES52" i="7" l="1"/>
  <c r="BEU51" i="7"/>
  <c r="BEU52" i="7" l="1"/>
  <c r="BEW51" i="7"/>
  <c r="BEW52" i="7" l="1"/>
  <c r="BEY51" i="7"/>
  <c r="BEY52" i="7" l="1"/>
  <c r="BFA51" i="7"/>
  <c r="BFA52" i="7" l="1"/>
  <c r="BFC51" i="7"/>
  <c r="BFC52" i="7" l="1"/>
  <c r="BFE51" i="7"/>
  <c r="BFE52" i="7" l="1"/>
  <c r="BFG51" i="7"/>
  <c r="BFG52" i="7" l="1"/>
  <c r="BFI51" i="7"/>
  <c r="BFI52" i="7" l="1"/>
  <c r="BFK51" i="7"/>
  <c r="BFK52" i="7" l="1"/>
  <c r="BFM51" i="7"/>
  <c r="BFM52" i="7" l="1"/>
  <c r="BFO51" i="7"/>
  <c r="BFO52" i="7" l="1"/>
  <c r="BFQ51" i="7"/>
  <c r="BFQ52" i="7" l="1"/>
  <c r="BFS51" i="7"/>
  <c r="BFS52" i="7" l="1"/>
  <c r="BFU51" i="7"/>
  <c r="BFU52" i="7" l="1"/>
  <c r="BFW51" i="7"/>
  <c r="BFW52" i="7" l="1"/>
  <c r="BFY51" i="7"/>
  <c r="BFY52" i="7" l="1"/>
  <c r="BGA51" i="7"/>
  <c r="BGA52" i="7" l="1"/>
  <c r="BGC51" i="7"/>
  <c r="BGC52" i="7" l="1"/>
  <c r="BGE51" i="7"/>
  <c r="BGE52" i="7" l="1"/>
  <c r="BGG51" i="7"/>
  <c r="BGG52" i="7" l="1"/>
  <c r="BGI51" i="7"/>
  <c r="BGI52" i="7" l="1"/>
  <c r="BGK51" i="7"/>
  <c r="BGK52" i="7" l="1"/>
  <c r="BGM51" i="7"/>
  <c r="BGM52" i="7" l="1"/>
  <c r="BGO51" i="7"/>
  <c r="BGO52" i="7" l="1"/>
  <c r="BGQ51" i="7"/>
  <c r="BGQ52" i="7" l="1"/>
  <c r="BGS51" i="7"/>
  <c r="BGS52" i="7" l="1"/>
  <c r="BGU51" i="7"/>
  <c r="BGU52" i="7" l="1"/>
  <c r="BGW51" i="7"/>
  <c r="BGW52" i="7" l="1"/>
  <c r="BGY51" i="7"/>
  <c r="BGY52" i="7" l="1"/>
  <c r="BHA51" i="7"/>
  <c r="BHA52" i="7" l="1"/>
  <c r="BHC51" i="7"/>
  <c r="BHC52" i="7" l="1"/>
  <c r="BHE51" i="7"/>
  <c r="BHE52" i="7" l="1"/>
  <c r="BHG51" i="7"/>
  <c r="BHG52" i="7" l="1"/>
  <c r="BHI51" i="7"/>
  <c r="BHI52" i="7" l="1"/>
  <c r="BHK51" i="7"/>
  <c r="BHK52" i="7" l="1"/>
  <c r="BHM51" i="7"/>
  <c r="BHM52" i="7" l="1"/>
  <c r="BHO51" i="7"/>
  <c r="BHO52" i="7" l="1"/>
  <c r="BHQ51" i="7"/>
  <c r="BHQ52" i="7" l="1"/>
  <c r="BHS51" i="7"/>
  <c r="BHS52" i="7" l="1"/>
  <c r="BHU51" i="7"/>
  <c r="BHU52" i="7" l="1"/>
  <c r="BHW51" i="7"/>
  <c r="BHW52" i="7" l="1"/>
  <c r="BHY51" i="7"/>
  <c r="BHY52" i="7" l="1"/>
  <c r="BIA51" i="7"/>
  <c r="BIA52" i="7" l="1"/>
  <c r="BIC51" i="7"/>
  <c r="BIC52" i="7" l="1"/>
  <c r="BIE51" i="7"/>
  <c r="BIE52" i="7" l="1"/>
  <c r="BIG51" i="7"/>
  <c r="BIG52" i="7" l="1"/>
  <c r="BII51" i="7"/>
  <c r="BII52" i="7" l="1"/>
  <c r="BIK51" i="7"/>
  <c r="BIK52" i="7" l="1"/>
  <c r="BIM51" i="7"/>
  <c r="BIM52" i="7" l="1"/>
  <c r="BIO51" i="7"/>
  <c r="BIO52" i="7" l="1"/>
  <c r="BIQ51" i="7"/>
  <c r="BIQ52" i="7" l="1"/>
  <c r="BIS51" i="7"/>
  <c r="BIS52" i="7" l="1"/>
  <c r="BIU51" i="7"/>
  <c r="BIU52" i="7" l="1"/>
  <c r="BIW51" i="7"/>
  <c r="BIW52" i="7" l="1"/>
  <c r="BIY51" i="7"/>
  <c r="BIY52" i="7" l="1"/>
  <c r="BJA51" i="7"/>
  <c r="BJA52" i="7" l="1"/>
  <c r="BJC51" i="7"/>
  <c r="BJC52" i="7" l="1"/>
  <c r="BJE51" i="7"/>
  <c r="BJE52" i="7" l="1"/>
  <c r="BJG51" i="7"/>
  <c r="BJG52" i="7" l="1"/>
  <c r="BJI51" i="7"/>
  <c r="BJI52" i="7" l="1"/>
  <c r="BJK51" i="7"/>
  <c r="BJK52" i="7" l="1"/>
  <c r="BJM51" i="7"/>
  <c r="BJM52" i="7" l="1"/>
  <c r="BJO51" i="7"/>
  <c r="BJO52" i="7" l="1"/>
  <c r="BJQ51" i="7"/>
  <c r="BJQ52" i="7" l="1"/>
  <c r="BJS51" i="7"/>
  <c r="BJS52" i="7" l="1"/>
  <c r="BJU51" i="7"/>
  <c r="BJU52" i="7" l="1"/>
  <c r="BJW51" i="7"/>
  <c r="BJW52" i="7" l="1"/>
  <c r="BJY51" i="7"/>
  <c r="BJY52" i="7" l="1"/>
  <c r="BKA51" i="7"/>
  <c r="BKA52" i="7" l="1"/>
  <c r="BKC51" i="7"/>
  <c r="BKC52" i="7" l="1"/>
  <c r="BKE51" i="7"/>
  <c r="BKE52" i="7" l="1"/>
  <c r="BKG51" i="7"/>
  <c r="BKG52" i="7" l="1"/>
  <c r="BKI51" i="7"/>
  <c r="BKI52" i="7" l="1"/>
  <c r="BKK51" i="7"/>
  <c r="BKK52" i="7" l="1"/>
  <c r="BKM51" i="7"/>
  <c r="BKM52" i="7" l="1"/>
  <c r="BKO51" i="7"/>
  <c r="BKO52" i="7" l="1"/>
  <c r="BKQ51" i="7"/>
  <c r="BKQ52" i="7" l="1"/>
  <c r="BKS51" i="7"/>
  <c r="BKS52" i="7" l="1"/>
  <c r="BKU51" i="7"/>
  <c r="BKU52" i="7" l="1"/>
  <c r="BKW51" i="7"/>
  <c r="BKW52" i="7" l="1"/>
  <c r="BKY51" i="7"/>
  <c r="BKY52" i="7" l="1"/>
  <c r="BLA51" i="7"/>
  <c r="BLA52" i="7" l="1"/>
  <c r="BLC51" i="7"/>
  <c r="BLC52" i="7" l="1"/>
  <c r="BLE51" i="7"/>
  <c r="BLE52" i="7" l="1"/>
  <c r="BLG51" i="7"/>
  <c r="BLG52" i="7" l="1"/>
  <c r="BLI51" i="7"/>
  <c r="BLI52" i="7" l="1"/>
  <c r="BLK51" i="7"/>
  <c r="BLK52" i="7" l="1"/>
  <c r="BLM51" i="7"/>
  <c r="BLM52" i="7" l="1"/>
  <c r="BLO51" i="7"/>
  <c r="BLO52" i="7" l="1"/>
  <c r="BLQ51" i="7"/>
  <c r="BLQ52" i="7" l="1"/>
  <c r="BLS51" i="7"/>
  <c r="BLS52" i="7" l="1"/>
  <c r="BLU51" i="7"/>
  <c r="BLU52" i="7" l="1"/>
  <c r="BLW51" i="7"/>
  <c r="BLW52" i="7" l="1"/>
  <c r="BLY51" i="7"/>
  <c r="BLY52" i="7" l="1"/>
  <c r="BMA51" i="7"/>
  <c r="BMA52" i="7" l="1"/>
  <c r="BMC51" i="7"/>
  <c r="BMC52" i="7" l="1"/>
  <c r="BME51" i="7"/>
  <c r="BME52" i="7" l="1"/>
  <c r="BMG51" i="7"/>
  <c r="BMG52" i="7" l="1"/>
  <c r="BMI51" i="7"/>
  <c r="BMI52" i="7" l="1"/>
  <c r="BMK51" i="7"/>
  <c r="BMK52" i="7" l="1"/>
  <c r="BMM51" i="7"/>
  <c r="BMM52" i="7" l="1"/>
  <c r="BMO51" i="7"/>
  <c r="BMO52" i="7" l="1"/>
  <c r="BMQ51" i="7"/>
  <c r="BMQ52" i="7" l="1"/>
  <c r="BMS51" i="7"/>
  <c r="BMS52" i="7" l="1"/>
  <c r="BMU51" i="7"/>
  <c r="BMU52" i="7" l="1"/>
  <c r="BMW51" i="7"/>
  <c r="BMW52" i="7" l="1"/>
  <c r="BMY51" i="7"/>
  <c r="BMY52" i="7" l="1"/>
  <c r="BNA51" i="7"/>
  <c r="BNA52" i="7" l="1"/>
  <c r="BNC51" i="7"/>
  <c r="BNC52" i="7" l="1"/>
  <c r="BNE51" i="7"/>
  <c r="BNE52" i="7" l="1"/>
  <c r="BNG51" i="7"/>
  <c r="BNG52" i="7" l="1"/>
  <c r="BNI51" i="7"/>
  <c r="BNI52" i="7" l="1"/>
  <c r="BNK51" i="7"/>
  <c r="BNK52" i="7" l="1"/>
  <c r="BNM51" i="7"/>
  <c r="BNM52" i="7" l="1"/>
  <c r="BNO51" i="7"/>
  <c r="BNO52" i="7" l="1"/>
  <c r="BNQ51" i="7"/>
  <c r="BNQ52" i="7" l="1"/>
  <c r="BNS51" i="7"/>
  <c r="BNS52" i="7" l="1"/>
  <c r="BNU51" i="7"/>
  <c r="BNU52" i="7" l="1"/>
  <c r="BNW51" i="7"/>
  <c r="BNW52" i="7" l="1"/>
  <c r="BNY51" i="7"/>
  <c r="BNY52" i="7" l="1"/>
  <c r="BOA51" i="7"/>
  <c r="BOA52" i="7" l="1"/>
  <c r="BOC51" i="7"/>
  <c r="BOC52" i="7" l="1"/>
  <c r="BOE51" i="7"/>
  <c r="BOE52" i="7" l="1"/>
  <c r="BOG51" i="7"/>
  <c r="BOG52" i="7" l="1"/>
  <c r="BOI51" i="7"/>
  <c r="BOI52" i="7" l="1"/>
  <c r="BOK51" i="7"/>
  <c r="BOK52" i="7" l="1"/>
  <c r="BOM51" i="7"/>
  <c r="BOM52" i="7" l="1"/>
  <c r="BOO51" i="7"/>
  <c r="BOO52" i="7" l="1"/>
  <c r="BOQ51" i="7"/>
  <c r="BOQ52" i="7" l="1"/>
  <c r="BOS51" i="7"/>
  <c r="BOS52" i="7" l="1"/>
  <c r="BOU51" i="7"/>
  <c r="BOU52" i="7" l="1"/>
  <c r="BOW51" i="7"/>
  <c r="BOW52" i="7" l="1"/>
  <c r="BOY51" i="7"/>
  <c r="BOY52" i="7" l="1"/>
  <c r="BPA51" i="7"/>
  <c r="BPA52" i="7" l="1"/>
  <c r="BPC51" i="7"/>
  <c r="BPC52" i="7" l="1"/>
  <c r="BPE51" i="7"/>
  <c r="BPE52" i="7" l="1"/>
  <c r="BPG51" i="7"/>
  <c r="BPG52" i="7" l="1"/>
  <c r="BPI51" i="7"/>
  <c r="BPI52" i="7" l="1"/>
  <c r="BPK51" i="7"/>
  <c r="BPK52" i="7" l="1"/>
  <c r="BPM51" i="7"/>
  <c r="BPM52" i="7" l="1"/>
  <c r="BPO51" i="7"/>
  <c r="BPO52" i="7" l="1"/>
  <c r="BPQ51" i="7"/>
  <c r="BPQ52" i="7" l="1"/>
  <c r="BPS51" i="7"/>
  <c r="BPS52" i="7" l="1"/>
  <c r="BPU51" i="7"/>
  <c r="BPU52" i="7" l="1"/>
  <c r="BPW51" i="7"/>
  <c r="BPW52" i="7" l="1"/>
  <c r="BPY51" i="7"/>
  <c r="BPY52" i="7" l="1"/>
  <c r="BQA51" i="7"/>
  <c r="BQA52" i="7" l="1"/>
  <c r="BQC51" i="7"/>
  <c r="BQC52" i="7" l="1"/>
  <c r="BQE51" i="7"/>
  <c r="BQE52" i="7" l="1"/>
  <c r="BQG51" i="7"/>
  <c r="BQG52" i="7" l="1"/>
  <c r="BQI51" i="7"/>
  <c r="BQI52" i="7" l="1"/>
  <c r="BQK51" i="7"/>
  <c r="BQK52" i="7" l="1"/>
  <c r="BQM51" i="7"/>
  <c r="BQM52" i="7" l="1"/>
  <c r="BQO51" i="7"/>
  <c r="BQO52" i="7" l="1"/>
  <c r="BQQ51" i="7"/>
  <c r="BQQ52" i="7" l="1"/>
  <c r="BQS51" i="7"/>
  <c r="BQS52" i="7" l="1"/>
  <c r="BQU51" i="7"/>
  <c r="BQU52" i="7" l="1"/>
  <c r="BQW51" i="7"/>
  <c r="BQW52" i="7" l="1"/>
  <c r="BQY51" i="7"/>
  <c r="BQY52" i="7" l="1"/>
  <c r="BRA51" i="7"/>
  <c r="BRA52" i="7" l="1"/>
  <c r="BRC51" i="7"/>
  <c r="BRC52" i="7" l="1"/>
  <c r="BRE51" i="7"/>
  <c r="BRE52" i="7" l="1"/>
  <c r="BRG51" i="7"/>
  <c r="BRG52" i="7" l="1"/>
  <c r="BRI51" i="7"/>
  <c r="BRI52" i="7" l="1"/>
  <c r="BRK51" i="7"/>
  <c r="BRK52" i="7" l="1"/>
  <c r="BRM51" i="7"/>
  <c r="BRM52" i="7" l="1"/>
  <c r="BRO51" i="7"/>
  <c r="BRO52" i="7" l="1"/>
  <c r="BRQ51" i="7"/>
  <c r="BRQ52" i="7" l="1"/>
  <c r="BRS51" i="7"/>
  <c r="BRS52" i="7" l="1"/>
  <c r="BRU51" i="7"/>
  <c r="BRU52" i="7" l="1"/>
  <c r="BRW51" i="7"/>
  <c r="BRW52" i="7" l="1"/>
  <c r="BRY51" i="7"/>
  <c r="BRY52" i="7" l="1"/>
  <c r="BSA51" i="7"/>
  <c r="BSA52" i="7" l="1"/>
  <c r="BSC51" i="7"/>
  <c r="BSC52" i="7" l="1"/>
  <c r="BSE51" i="7"/>
  <c r="BSE52" i="7" l="1"/>
  <c r="BSG51" i="7"/>
  <c r="BSG52" i="7" l="1"/>
  <c r="BSI51" i="7"/>
  <c r="BSI52" i="7" l="1"/>
  <c r="BSK51" i="7"/>
  <c r="BSK52" i="7" l="1"/>
  <c r="BSM51" i="7"/>
  <c r="BSM52" i="7" l="1"/>
  <c r="BSO51" i="7"/>
  <c r="BSO52" i="7" l="1"/>
  <c r="BSQ51" i="7"/>
  <c r="BSQ52" i="7" l="1"/>
  <c r="BSS51" i="7"/>
  <c r="BSS52" i="7" l="1"/>
  <c r="BSU51" i="7"/>
  <c r="BSU52" i="7" l="1"/>
  <c r="BSW51" i="7"/>
  <c r="BSW52" i="7" l="1"/>
  <c r="BSY51" i="7"/>
  <c r="BSY52" i="7" l="1"/>
  <c r="BTA51" i="7"/>
  <c r="BTA52" i="7" l="1"/>
  <c r="BTC51" i="7"/>
  <c r="BTC52" i="7" l="1"/>
  <c r="BTE51" i="7"/>
  <c r="BTE52" i="7" l="1"/>
  <c r="BTG51" i="7"/>
  <c r="BTG52" i="7" l="1"/>
  <c r="BTI51" i="7"/>
  <c r="BTI52" i="7" l="1"/>
  <c r="BTK51" i="7"/>
  <c r="BTK52" i="7" l="1"/>
  <c r="BTM51" i="7"/>
  <c r="BTM52" i="7" l="1"/>
  <c r="BTO51" i="7"/>
  <c r="BTO52" i="7" l="1"/>
  <c r="BTQ51" i="7"/>
  <c r="BTQ52" i="7" l="1"/>
  <c r="BTS51" i="7"/>
  <c r="BTS52" i="7" l="1"/>
  <c r="BTU51" i="7"/>
  <c r="BTU52" i="7" l="1"/>
  <c r="BTW51" i="7"/>
  <c r="BTW52" i="7" l="1"/>
  <c r="BTY51" i="7"/>
  <c r="BTY52" i="7" l="1"/>
  <c r="BUA51" i="7"/>
  <c r="BUA52" i="7" l="1"/>
  <c r="BUC51" i="7"/>
  <c r="BUC52" i="7" l="1"/>
  <c r="BUE51" i="7"/>
  <c r="BUE52" i="7" l="1"/>
  <c r="BUG51" i="7"/>
  <c r="BUG52" i="7" l="1"/>
  <c r="BUI51" i="7"/>
  <c r="BUI52" i="7" l="1"/>
  <c r="BUK51" i="7"/>
  <c r="BUK52" i="7" l="1"/>
  <c r="BUM51" i="7"/>
  <c r="BUM52" i="7" l="1"/>
  <c r="BUO51" i="7"/>
  <c r="BUO52" i="7" l="1"/>
  <c r="BUQ51" i="7"/>
  <c r="BUQ52" i="7" l="1"/>
  <c r="BUS51" i="7"/>
  <c r="BUS52" i="7" l="1"/>
  <c r="BUU51" i="7"/>
  <c r="BUU52" i="7" l="1"/>
  <c r="BUW51" i="7"/>
  <c r="BUW52" i="7" l="1"/>
  <c r="BUY51" i="7"/>
  <c r="BUY52" i="7" l="1"/>
  <c r="BVA51" i="7"/>
  <c r="BVA52" i="7" l="1"/>
  <c r="BVC51" i="7"/>
  <c r="BVC52" i="7" l="1"/>
  <c r="BVE51" i="7"/>
  <c r="BVE52" i="7" l="1"/>
  <c r="BVG51" i="7"/>
  <c r="BVG52" i="7" l="1"/>
  <c r="BVI51" i="7"/>
  <c r="BVI52" i="7" l="1"/>
  <c r="BVK51" i="7"/>
  <c r="BVK52" i="7" l="1"/>
  <c r="BVM51" i="7"/>
  <c r="BVM52" i="7" l="1"/>
  <c r="BVO51" i="7"/>
  <c r="BVO52" i="7" l="1"/>
  <c r="BVQ51" i="7"/>
  <c r="BVQ52" i="7" l="1"/>
  <c r="BVS51" i="7"/>
  <c r="BVS52" i="7" l="1"/>
  <c r="BVU51" i="7"/>
  <c r="BVU52" i="7" l="1"/>
  <c r="BVW51" i="7"/>
  <c r="BVW52" i="7" l="1"/>
  <c r="BVY51" i="7"/>
  <c r="BVY52" i="7" l="1"/>
  <c r="BWA51" i="7"/>
  <c r="BWA52" i="7" l="1"/>
  <c r="BWC51" i="7"/>
  <c r="BWC52" i="7" l="1"/>
  <c r="BWE51" i="7"/>
  <c r="BWE52" i="7" l="1"/>
  <c r="BWG51" i="7"/>
  <c r="BWG52" i="7" l="1"/>
  <c r="BWI51" i="7"/>
  <c r="BWI52" i="7" l="1"/>
  <c r="BWK51" i="7"/>
  <c r="BWK52" i="7" l="1"/>
  <c r="BWM51" i="7"/>
  <c r="BWM52" i="7" l="1"/>
  <c r="BWO51" i="7"/>
  <c r="BWO52" i="7" l="1"/>
  <c r="BWQ51" i="7"/>
  <c r="BWQ52" i="7" l="1"/>
  <c r="BWS51" i="7"/>
  <c r="BWS52" i="7" l="1"/>
  <c r="BWU51" i="7"/>
  <c r="BWU52" i="7" l="1"/>
  <c r="BWW51" i="7"/>
  <c r="BWW52" i="7" l="1"/>
  <c r="BWY51" i="7"/>
  <c r="BWY52" i="7" l="1"/>
  <c r="BXA51" i="7"/>
  <c r="BXA52" i="7" l="1"/>
  <c r="BXC51" i="7"/>
  <c r="BXC52" i="7" l="1"/>
  <c r="BXE51" i="7"/>
  <c r="BXE52" i="7" l="1"/>
  <c r="BXG51" i="7"/>
  <c r="BXG52" i="7" l="1"/>
  <c r="BXI51" i="7"/>
  <c r="BXI52" i="7" l="1"/>
  <c r="BXK51" i="7"/>
  <c r="BXK52" i="7" l="1"/>
  <c r="BXM51" i="7"/>
  <c r="BXM52" i="7" l="1"/>
  <c r="BXO51" i="7"/>
  <c r="BXO52" i="7" l="1"/>
  <c r="BXQ51" i="7"/>
  <c r="BXQ52" i="7" l="1"/>
  <c r="BXS51" i="7"/>
  <c r="BXS52" i="7" l="1"/>
  <c r="BXU51" i="7"/>
  <c r="BXU52" i="7" l="1"/>
  <c r="BXW51" i="7"/>
  <c r="BXW52" i="7" l="1"/>
  <c r="BXY51" i="7"/>
  <c r="BXY52" i="7" l="1"/>
  <c r="BYA51" i="7"/>
  <c r="BYA52" i="7" l="1"/>
  <c r="BYC51" i="7"/>
  <c r="BYC52" i="7" l="1"/>
  <c r="BYE51" i="7"/>
  <c r="BYE52" i="7" l="1"/>
  <c r="BYG51" i="7"/>
  <c r="BYG52" i="7" l="1"/>
  <c r="BYI51" i="7"/>
  <c r="BYI52" i="7" l="1"/>
  <c r="BYK51" i="7"/>
  <c r="BYK52" i="7" l="1"/>
  <c r="BYM51" i="7"/>
  <c r="BYM52" i="7" l="1"/>
  <c r="BYO51" i="7"/>
  <c r="BYO52" i="7" l="1"/>
  <c r="BYQ51" i="7"/>
  <c r="BYQ52" i="7" l="1"/>
  <c r="BYS51" i="7"/>
  <c r="BYS52" i="7" l="1"/>
  <c r="BYU51" i="7"/>
  <c r="BYU52" i="7" l="1"/>
  <c r="BYW51" i="7"/>
  <c r="BYW52" i="7" l="1"/>
  <c r="BYY51" i="7"/>
  <c r="BYY52" i="7" l="1"/>
  <c r="BZA51" i="7"/>
  <c r="BZA52" i="7" l="1"/>
  <c r="BZC51" i="7"/>
  <c r="BZC52" i="7" l="1"/>
  <c r="BZE51" i="7"/>
  <c r="BZE52" i="7" l="1"/>
  <c r="BZG51" i="7"/>
  <c r="BZG52" i="7" l="1"/>
  <c r="BZI51" i="7"/>
  <c r="BZI52" i="7" l="1"/>
  <c r="BZK51" i="7"/>
  <c r="BZK52" i="7" l="1"/>
  <c r="BZM51" i="7"/>
  <c r="BZM52" i="7" l="1"/>
  <c r="BZO51" i="7"/>
  <c r="BZO52" i="7" l="1"/>
  <c r="BZQ51" i="7"/>
  <c r="BZQ52" i="7" l="1"/>
  <c r="BZS51" i="7"/>
  <c r="BZS52" i="7" l="1"/>
  <c r="BZU51" i="7"/>
  <c r="BZU52" i="7" l="1"/>
  <c r="BZW51" i="7"/>
  <c r="BZW52" i="7" l="1"/>
  <c r="BZY51" i="7"/>
  <c r="BZY52" i="7" l="1"/>
  <c r="CAA51" i="7"/>
  <c r="CAA52" i="7" l="1"/>
  <c r="CAC51" i="7"/>
  <c r="CAC52" i="7" l="1"/>
  <c r="CAE51" i="7"/>
  <c r="CAE52" i="7" l="1"/>
  <c r="CAG51" i="7"/>
  <c r="CAG52" i="7" l="1"/>
  <c r="CAI51" i="7"/>
  <c r="CAI52" i="7" l="1"/>
  <c r="CAK51" i="7"/>
  <c r="CAK52" i="7" l="1"/>
  <c r="CAM51" i="7"/>
  <c r="CAM52" i="7" l="1"/>
  <c r="CAO51" i="7"/>
  <c r="CAO52" i="7" l="1"/>
  <c r="CAQ51" i="7"/>
  <c r="CAQ52" i="7" l="1"/>
  <c r="CAS51" i="7"/>
  <c r="CAS52" i="7" l="1"/>
  <c r="CAU51" i="7"/>
  <c r="CAU52" i="7" l="1"/>
  <c r="CAW51" i="7"/>
  <c r="CAW52" i="7" l="1"/>
  <c r="CAY51" i="7"/>
  <c r="CAY52" i="7" l="1"/>
  <c r="CBA51" i="7"/>
  <c r="CBA52" i="7" l="1"/>
  <c r="CBC51" i="7"/>
  <c r="CBC52" i="7" l="1"/>
  <c r="CBE51" i="7"/>
  <c r="CBE52" i="7" l="1"/>
  <c r="CBG51" i="7"/>
  <c r="CBG52" i="7" l="1"/>
  <c r="CBI51" i="7"/>
  <c r="CBI52" i="7" l="1"/>
  <c r="CBK51" i="7"/>
  <c r="CBK52" i="7" l="1"/>
  <c r="CBM51" i="7"/>
  <c r="CBM52" i="7" l="1"/>
  <c r="CBO51" i="7"/>
  <c r="CBO52" i="7" l="1"/>
  <c r="CBQ51" i="7"/>
  <c r="CBQ52" i="7" l="1"/>
  <c r="CBS51" i="7"/>
  <c r="CBS52" i="7" l="1"/>
  <c r="CBU51" i="7"/>
  <c r="CBU52" i="7" l="1"/>
  <c r="CBW51" i="7"/>
  <c r="CBW52" i="7" l="1"/>
  <c r="CBY51" i="7"/>
  <c r="CBY52" i="7" l="1"/>
  <c r="CCA51" i="7"/>
  <c r="CCA52" i="7" l="1"/>
  <c r="CCC51" i="7"/>
  <c r="CCC52" i="7" l="1"/>
  <c r="CCE51" i="7"/>
  <c r="CCE52" i="7" l="1"/>
  <c r="CCG51" i="7"/>
  <c r="CCG52" i="7" l="1"/>
  <c r="CCI51" i="7"/>
  <c r="CCI52" i="7" l="1"/>
  <c r="CCK51" i="7"/>
  <c r="CCK52" i="7" l="1"/>
  <c r="CCM51" i="7"/>
  <c r="CCM52" i="7" l="1"/>
  <c r="CCO51" i="7"/>
  <c r="CCO52" i="7" l="1"/>
  <c r="CCQ51" i="7"/>
  <c r="CCQ52" i="7" l="1"/>
  <c r="CCS51" i="7"/>
  <c r="CCS52" i="7" l="1"/>
  <c r="CCU51" i="7"/>
  <c r="CCU52" i="7" l="1"/>
  <c r="CCW51" i="7"/>
  <c r="CCW52" i="7" l="1"/>
  <c r="CCY51" i="7"/>
  <c r="CCY52" i="7" l="1"/>
  <c r="CDA51" i="7"/>
  <c r="CDA52" i="7" l="1"/>
  <c r="CDC51" i="7"/>
  <c r="CDC52" i="7" l="1"/>
  <c r="CDE51" i="7"/>
  <c r="CDE52" i="7" l="1"/>
  <c r="CDG51" i="7"/>
  <c r="CDG52" i="7" l="1"/>
  <c r="CDI51" i="7"/>
  <c r="CDI52" i="7" l="1"/>
  <c r="CDK51" i="7"/>
  <c r="CDK52" i="7" l="1"/>
  <c r="CDM51" i="7"/>
  <c r="CDM52" i="7" l="1"/>
  <c r="CDO51" i="7"/>
  <c r="CDO52" i="7" l="1"/>
  <c r="CDQ51" i="7"/>
  <c r="CDQ52" i="7" l="1"/>
  <c r="CDS51" i="7"/>
  <c r="CDS52" i="7" l="1"/>
  <c r="CDU51" i="7"/>
  <c r="CDU52" i="7" l="1"/>
  <c r="CDW51" i="7"/>
  <c r="CDW52" i="7" l="1"/>
  <c r="CDY51" i="7"/>
  <c r="CDY52" i="7" l="1"/>
  <c r="CEA51" i="7"/>
  <c r="CEA52" i="7" l="1"/>
  <c r="CEC51" i="7"/>
  <c r="CEC52" i="7" l="1"/>
  <c r="CEE51" i="7"/>
  <c r="CEE52" i="7" l="1"/>
  <c r="CEG51" i="7"/>
  <c r="CEG52" i="7" l="1"/>
  <c r="CEI51" i="7"/>
  <c r="CEI52" i="7" l="1"/>
  <c r="CEK51" i="7"/>
  <c r="CEK52" i="7" l="1"/>
  <c r="CEM51" i="7"/>
  <c r="CEM52" i="7" l="1"/>
  <c r="CEO51" i="7"/>
  <c r="CEO52" i="7" l="1"/>
  <c r="CEQ51" i="7"/>
  <c r="CEQ52" i="7" l="1"/>
  <c r="CES51" i="7"/>
  <c r="CES52" i="7" l="1"/>
  <c r="CEU51" i="7"/>
  <c r="CEU52" i="7" l="1"/>
  <c r="CEW51" i="7"/>
  <c r="CEW52" i="7" l="1"/>
  <c r="CEY51" i="7"/>
  <c r="CEY52" i="7" l="1"/>
  <c r="CFA51" i="7"/>
  <c r="CFA52" i="7" l="1"/>
  <c r="CFC51" i="7"/>
  <c r="CFC52" i="7" l="1"/>
  <c r="CFE51" i="7"/>
  <c r="CFE52" i="7" l="1"/>
  <c r="CFG51" i="7"/>
  <c r="CFG52" i="7" l="1"/>
  <c r="CFI51" i="7"/>
  <c r="CFI52" i="7" l="1"/>
  <c r="CFK51" i="7"/>
  <c r="CFK52" i="7" l="1"/>
  <c r="CFM51" i="7"/>
  <c r="CFM52" i="7" l="1"/>
  <c r="CFO51" i="7"/>
  <c r="CFO52" i="7" l="1"/>
  <c r="CFQ51" i="7"/>
  <c r="CFQ52" i="7" l="1"/>
  <c r="CFS51" i="7"/>
  <c r="CFS52" i="7" l="1"/>
  <c r="CFU51" i="7"/>
  <c r="CFU52" i="7" l="1"/>
  <c r="CFW51" i="7"/>
  <c r="CFW52" i="7" l="1"/>
  <c r="CFY51" i="7"/>
  <c r="CFY52" i="7" l="1"/>
  <c r="CGA51" i="7"/>
  <c r="CGA52" i="7" l="1"/>
  <c r="CGC51" i="7"/>
  <c r="CGC52" i="7" l="1"/>
  <c r="CGE51" i="7"/>
  <c r="CGE52" i="7" l="1"/>
  <c r="CGG51" i="7"/>
  <c r="CGG52" i="7" l="1"/>
  <c r="CGI51" i="7"/>
  <c r="CGI52" i="7" l="1"/>
  <c r="CGK51" i="7"/>
  <c r="CGK52" i="7" l="1"/>
  <c r="CGM51" i="7"/>
  <c r="CGM52" i="7" l="1"/>
  <c r="CGO51" i="7"/>
  <c r="CGO52" i="7" l="1"/>
  <c r="CGQ51" i="7"/>
  <c r="CGQ52" i="7" l="1"/>
  <c r="CGS51" i="7"/>
  <c r="CGS52" i="7" l="1"/>
  <c r="CGU51" i="7"/>
  <c r="CGU52" i="7" l="1"/>
  <c r="CGW51" i="7"/>
  <c r="CGW52" i="7" l="1"/>
  <c r="CGY51" i="7"/>
  <c r="CGY52" i="7" l="1"/>
  <c r="CHA51" i="7"/>
  <c r="CHA52" i="7" l="1"/>
  <c r="CHC51" i="7"/>
  <c r="CHC52" i="7" l="1"/>
  <c r="CHE51" i="7"/>
  <c r="CHE52" i="7" l="1"/>
  <c r="CHG51" i="7"/>
  <c r="CHG52" i="7" l="1"/>
  <c r="CHI51" i="7"/>
  <c r="CHI52" i="7" l="1"/>
  <c r="CHK51" i="7"/>
  <c r="CHK52" i="7" l="1"/>
  <c r="CHM51" i="7"/>
  <c r="CHM52" i="7" l="1"/>
  <c r="CHO51" i="7"/>
  <c r="CHO52" i="7" l="1"/>
  <c r="CHQ51" i="7"/>
  <c r="CHQ52" i="7" l="1"/>
  <c r="CHS51" i="7"/>
  <c r="CHS52" i="7" l="1"/>
  <c r="CHU51" i="7"/>
  <c r="CHU52" i="7" l="1"/>
  <c r="CHW51" i="7"/>
  <c r="CHW52" i="7" l="1"/>
  <c r="CHY51" i="7"/>
  <c r="CHY52" i="7" l="1"/>
  <c r="CIA51" i="7"/>
  <c r="CIA52" i="7" l="1"/>
  <c r="CIC51" i="7"/>
  <c r="CIC52" i="7" l="1"/>
  <c r="CIE51" i="7"/>
  <c r="CIE52" i="7" l="1"/>
  <c r="CIG51" i="7"/>
  <c r="CIG52" i="7" l="1"/>
  <c r="CII51" i="7"/>
  <c r="CII52" i="7" l="1"/>
  <c r="CIK51" i="7"/>
  <c r="CIK52" i="7" l="1"/>
  <c r="CIM51" i="7"/>
  <c r="CIM52" i="7" l="1"/>
  <c r="CIO51" i="7"/>
  <c r="CIO52" i="7" l="1"/>
  <c r="CIQ51" i="7"/>
  <c r="CIQ52" i="7" l="1"/>
  <c r="CIS51" i="7"/>
  <c r="CIS52" i="7" l="1"/>
  <c r="CIU51" i="7"/>
  <c r="CIU52" i="7" l="1"/>
  <c r="CIW51" i="7"/>
  <c r="CIW52" i="7" l="1"/>
  <c r="CIY51" i="7"/>
  <c r="CIY52" i="7" l="1"/>
  <c r="CJA51" i="7"/>
  <c r="CJA52" i="7" l="1"/>
  <c r="CJC51" i="7"/>
  <c r="CJC52" i="7" l="1"/>
  <c r="CJE51" i="7"/>
  <c r="CJE52" i="7" l="1"/>
  <c r="CJG51" i="7"/>
  <c r="CJG52" i="7" l="1"/>
  <c r="CJI51" i="7"/>
  <c r="CJI52" i="7" l="1"/>
  <c r="CJK51" i="7"/>
  <c r="CJK52" i="7" l="1"/>
  <c r="CJM51" i="7"/>
  <c r="CJM52" i="7" l="1"/>
  <c r="CJO51" i="7"/>
  <c r="CJO52" i="7" l="1"/>
  <c r="CJQ51" i="7"/>
  <c r="CJQ52" i="7" l="1"/>
  <c r="CJS51" i="7"/>
  <c r="CJS52" i="7" l="1"/>
  <c r="CJU51" i="7"/>
  <c r="CJU52" i="7" l="1"/>
  <c r="CJW51" i="7"/>
  <c r="CJW52" i="7" l="1"/>
  <c r="CJY51" i="7"/>
  <c r="CJY52" i="7" l="1"/>
  <c r="CKA51" i="7"/>
  <c r="CKA52" i="7" l="1"/>
  <c r="CKC51" i="7"/>
  <c r="CKC52" i="7" l="1"/>
  <c r="CKE51" i="7"/>
  <c r="CKE52" i="7" l="1"/>
  <c r="CKG51" i="7"/>
  <c r="CKG52" i="7" l="1"/>
  <c r="CKI51" i="7"/>
  <c r="CKI52" i="7" l="1"/>
  <c r="CKK51" i="7"/>
  <c r="CKK52" i="7" l="1"/>
  <c r="CKM51" i="7"/>
  <c r="CKM52" i="7" l="1"/>
  <c r="CKO51" i="7"/>
  <c r="CKO52" i="7" l="1"/>
  <c r="CKQ51" i="7"/>
  <c r="CKQ52" i="7" l="1"/>
  <c r="CKS51" i="7"/>
  <c r="CKS52" i="7" l="1"/>
  <c r="CKU51" i="7"/>
  <c r="CKU52" i="7" l="1"/>
  <c r="CKW51" i="7"/>
  <c r="CKW52" i="7" l="1"/>
  <c r="CKY51" i="7"/>
  <c r="CKY52" i="7" l="1"/>
  <c r="CLA51" i="7"/>
  <c r="CLA52" i="7" l="1"/>
  <c r="CLC51" i="7"/>
  <c r="CLC52" i="7" l="1"/>
  <c r="CLE51" i="7"/>
  <c r="CLE52" i="7" l="1"/>
  <c r="CLG51" i="7"/>
  <c r="CLG52" i="7" l="1"/>
  <c r="CLI51" i="7"/>
  <c r="CLI52" i="7" l="1"/>
  <c r="CLK51" i="7"/>
  <c r="CLK52" i="7" l="1"/>
  <c r="CLM51" i="7"/>
  <c r="CLM52" i="7" l="1"/>
  <c r="CLO51" i="7"/>
  <c r="CLO52" i="7" l="1"/>
  <c r="CLQ51" i="7"/>
  <c r="CLQ52" i="7" l="1"/>
  <c r="CLS51" i="7"/>
  <c r="CLS52" i="7" l="1"/>
  <c r="CLU51" i="7"/>
  <c r="CLU52" i="7" l="1"/>
  <c r="CLW51" i="7"/>
  <c r="CLW52" i="7" l="1"/>
  <c r="CLY51" i="7"/>
  <c r="CLY52" i="7" l="1"/>
  <c r="CMA51" i="7"/>
  <c r="CMA52" i="7" l="1"/>
  <c r="CMC51" i="7"/>
  <c r="CMC52" i="7" l="1"/>
  <c r="CME51" i="7"/>
  <c r="CME52" i="7" l="1"/>
  <c r="CMG51" i="7"/>
  <c r="CMG52" i="7" l="1"/>
  <c r="CMI51" i="7"/>
  <c r="CMI52" i="7" l="1"/>
  <c r="CMK51" i="7"/>
  <c r="CMK52" i="7" l="1"/>
  <c r="CMM51" i="7"/>
  <c r="CMM52" i="7" l="1"/>
  <c r="CMO51" i="7"/>
  <c r="CMO52" i="7" l="1"/>
  <c r="CMQ51" i="7"/>
  <c r="CMQ52" i="7" l="1"/>
  <c r="CMS51" i="7"/>
  <c r="CMS52" i="7" l="1"/>
  <c r="CMU51" i="7"/>
  <c r="CMU52" i="7" l="1"/>
  <c r="CMW51" i="7"/>
  <c r="CMW52" i="7" l="1"/>
  <c r="CMY51" i="7"/>
  <c r="CMY52" i="7" l="1"/>
  <c r="CNA51" i="7"/>
  <c r="CNA52" i="7" l="1"/>
  <c r="CNC51" i="7"/>
  <c r="CNC52" i="7" l="1"/>
  <c r="CNE51" i="7"/>
  <c r="CNE52" i="7" l="1"/>
  <c r="CNG51" i="7"/>
  <c r="CNG52" i="7" l="1"/>
  <c r="CNI51" i="7"/>
  <c r="CNI52" i="7" l="1"/>
  <c r="CNK51" i="7"/>
  <c r="CNK52" i="7" l="1"/>
  <c r="CNM51" i="7"/>
  <c r="CNM52" i="7" l="1"/>
  <c r="CNO51" i="7"/>
  <c r="CNO52" i="7" l="1"/>
  <c r="CNQ51" i="7"/>
  <c r="CNQ52" i="7" l="1"/>
  <c r="CNS51" i="7"/>
  <c r="CNS52" i="7" l="1"/>
  <c r="CNU51" i="7"/>
  <c r="CNU52" i="7" l="1"/>
  <c r="CNW51" i="7"/>
  <c r="CNW52" i="7" l="1"/>
  <c r="CNY51" i="7"/>
  <c r="CNY52" i="7" l="1"/>
  <c r="COA51" i="7"/>
  <c r="COA52" i="7" l="1"/>
  <c r="COC51" i="7"/>
  <c r="COC52" i="7" l="1"/>
  <c r="COE51" i="7"/>
  <c r="COE52" i="7" l="1"/>
  <c r="COG51" i="7"/>
  <c r="COG52" i="7" l="1"/>
  <c r="COI51" i="7"/>
  <c r="COI52" i="7" l="1"/>
  <c r="COK51" i="7"/>
  <c r="COK52" i="7" l="1"/>
  <c r="COM51" i="7"/>
  <c r="COM52" i="7" l="1"/>
  <c r="COO51" i="7"/>
  <c r="COO52" i="7" l="1"/>
  <c r="COQ51" i="7"/>
  <c r="COQ52" i="7" l="1"/>
  <c r="COS51" i="7"/>
  <c r="COS52" i="7" l="1"/>
  <c r="COU51" i="7"/>
  <c r="COU52" i="7" l="1"/>
  <c r="COW51" i="7"/>
  <c r="COW52" i="7" l="1"/>
  <c r="COY51" i="7"/>
  <c r="COY52" i="7" l="1"/>
  <c r="CPA51" i="7"/>
  <c r="CPA52" i="7" l="1"/>
  <c r="CPC51" i="7"/>
  <c r="CPC52" i="7" l="1"/>
  <c r="CPE51" i="7"/>
  <c r="CPE52" i="7" l="1"/>
  <c r="CPG51" i="7"/>
  <c r="CPG52" i="7" l="1"/>
  <c r="CPI51" i="7"/>
  <c r="CPI52" i="7" l="1"/>
  <c r="CPK51" i="7"/>
  <c r="CPK52" i="7" l="1"/>
  <c r="CPM51" i="7"/>
  <c r="CPM52" i="7" l="1"/>
  <c r="CPO51" i="7"/>
  <c r="CPO52" i="7" l="1"/>
  <c r="CPQ51" i="7"/>
  <c r="CPQ52" i="7" l="1"/>
  <c r="CPS51" i="7"/>
  <c r="CPS52" i="7" l="1"/>
  <c r="CPU51" i="7"/>
  <c r="CPU52" i="7" l="1"/>
  <c r="CPW51" i="7"/>
  <c r="CPW52" i="7" l="1"/>
  <c r="CPY51" i="7"/>
  <c r="CPY52" i="7" l="1"/>
  <c r="CQA51" i="7"/>
  <c r="CQA52" i="7" l="1"/>
  <c r="CQC51" i="7"/>
  <c r="CQC52" i="7" l="1"/>
  <c r="CQE51" i="7"/>
  <c r="CQE52" i="7" l="1"/>
  <c r="CQG51" i="7"/>
  <c r="CQG52" i="7" l="1"/>
  <c r="CQI51" i="7"/>
  <c r="CQI52" i="7" l="1"/>
  <c r="CQK51" i="7"/>
  <c r="CQK52" i="7" l="1"/>
  <c r="CQM51" i="7"/>
  <c r="CQM52" i="7" l="1"/>
  <c r="CQO51" i="7"/>
  <c r="CQO52" i="7" l="1"/>
  <c r="CQQ51" i="7"/>
  <c r="CQQ52" i="7" l="1"/>
  <c r="CQS51" i="7"/>
  <c r="CQS52" i="7" l="1"/>
  <c r="CQU51" i="7"/>
  <c r="CQU52" i="7" l="1"/>
  <c r="CQW51" i="7"/>
  <c r="CQW52" i="7" l="1"/>
  <c r="CQY51" i="7"/>
  <c r="CQY52" i="7" l="1"/>
  <c r="CRA51" i="7"/>
  <c r="CRA52" i="7" l="1"/>
  <c r="CRC51" i="7"/>
  <c r="CRC52" i="7" l="1"/>
  <c r="CRE51" i="7"/>
  <c r="CRE52" i="7" l="1"/>
  <c r="CRG51" i="7"/>
  <c r="CRG52" i="7" l="1"/>
  <c r="CRI51" i="7"/>
  <c r="CRI52" i="7" l="1"/>
  <c r="CRK51" i="7"/>
  <c r="CRK52" i="7" l="1"/>
  <c r="CRM51" i="7"/>
  <c r="CRM52" i="7" l="1"/>
  <c r="CRO51" i="7"/>
  <c r="CRO52" i="7" l="1"/>
  <c r="CRQ51" i="7"/>
  <c r="CRQ52" i="7" l="1"/>
  <c r="CRS51" i="7"/>
  <c r="CRS52" i="7" l="1"/>
  <c r="CRU51" i="7"/>
  <c r="CRU52" i="7" l="1"/>
  <c r="CRW51" i="7"/>
  <c r="CRW52" i="7" l="1"/>
  <c r="CRY51" i="7"/>
  <c r="CRY52" i="7" l="1"/>
  <c r="CSA51" i="7"/>
  <c r="CSA52" i="7" l="1"/>
  <c r="CSC51" i="7"/>
  <c r="CSC52" i="7" l="1"/>
  <c r="CSE51" i="7"/>
  <c r="CSE52" i="7" l="1"/>
  <c r="CSG51" i="7"/>
  <c r="CSG52" i="7" l="1"/>
  <c r="CSI51" i="7"/>
  <c r="CSI52" i="7" l="1"/>
  <c r="CSK51" i="7"/>
  <c r="CSK52" i="7" l="1"/>
  <c r="CSM51" i="7"/>
  <c r="CSM52" i="7" l="1"/>
  <c r="CSO51" i="7"/>
  <c r="CSO52" i="7" l="1"/>
  <c r="CSQ51" i="7"/>
  <c r="CSQ52" i="7" l="1"/>
  <c r="CSS51" i="7"/>
  <c r="CSS52" i="7" l="1"/>
  <c r="CSU51" i="7"/>
  <c r="CSU52" i="7" l="1"/>
  <c r="CSW51" i="7"/>
  <c r="CSW52" i="7" l="1"/>
  <c r="CSY51" i="7"/>
  <c r="CSY52" i="7" l="1"/>
  <c r="CTA51" i="7"/>
  <c r="CTA52" i="7" l="1"/>
  <c r="CTC51" i="7"/>
  <c r="CTC52" i="7" l="1"/>
  <c r="CTE51" i="7"/>
  <c r="CTE52" i="7" l="1"/>
  <c r="CTG51" i="7"/>
  <c r="CTG52" i="7" l="1"/>
  <c r="CTI51" i="7"/>
  <c r="CTI52" i="7" l="1"/>
  <c r="CTK51" i="7"/>
  <c r="CTK52" i="7" l="1"/>
  <c r="CTM51" i="7"/>
  <c r="CTM52" i="7" l="1"/>
  <c r="CTO51" i="7"/>
  <c r="CTO52" i="7" l="1"/>
  <c r="CTQ51" i="7"/>
  <c r="CTQ52" i="7" l="1"/>
  <c r="CTS51" i="7"/>
  <c r="CTS52" i="7" l="1"/>
  <c r="CTU51" i="7"/>
  <c r="CTU52" i="7" l="1"/>
  <c r="CTW51" i="7"/>
  <c r="CTW52" i="7" l="1"/>
  <c r="CTY51" i="7"/>
  <c r="CTY52" i="7" l="1"/>
  <c r="CUA51" i="7"/>
  <c r="CUA52" i="7" l="1"/>
  <c r="CUC51" i="7"/>
  <c r="CUC52" i="7" l="1"/>
  <c r="CUE51" i="7"/>
  <c r="CUE52" i="7" l="1"/>
  <c r="CUG51" i="7"/>
  <c r="CUG52" i="7" l="1"/>
  <c r="CUI51" i="7"/>
  <c r="CUI52" i="7" l="1"/>
  <c r="CUK51" i="7"/>
  <c r="CUK52" i="7" l="1"/>
  <c r="CUM51" i="7"/>
  <c r="CUM52" i="7" l="1"/>
  <c r="CUO51" i="7"/>
  <c r="CUO52" i="7" l="1"/>
  <c r="CUQ51" i="7"/>
  <c r="CUQ52" i="7" l="1"/>
  <c r="CUS51" i="7"/>
  <c r="CUS52" i="7" l="1"/>
  <c r="CUU51" i="7"/>
  <c r="CUU52" i="7" l="1"/>
  <c r="CUW51" i="7"/>
  <c r="CUW52" i="7" l="1"/>
  <c r="CUY51" i="7"/>
  <c r="CUY52" i="7" l="1"/>
  <c r="CVA51" i="7"/>
  <c r="CVA52" i="7" l="1"/>
  <c r="CVC51" i="7"/>
  <c r="CVC52" i="7" l="1"/>
  <c r="CVE51" i="7"/>
  <c r="CVE52" i="7" l="1"/>
  <c r="CVG51" i="7"/>
  <c r="CVG52" i="7" l="1"/>
  <c r="CVI51" i="7"/>
  <c r="CVI52" i="7" l="1"/>
  <c r="CVK51" i="7"/>
  <c r="CVK52" i="7" l="1"/>
  <c r="CVM51" i="7"/>
  <c r="CVM52" i="7" l="1"/>
  <c r="CVO51" i="7"/>
  <c r="CVO52" i="7" l="1"/>
  <c r="CVQ51" i="7"/>
  <c r="CVQ52" i="7" l="1"/>
  <c r="CVS51" i="7"/>
  <c r="CVS52" i="7" l="1"/>
  <c r="CVU51" i="7"/>
  <c r="CVU52" i="7" l="1"/>
  <c r="CVW51" i="7"/>
  <c r="CVW52" i="7" l="1"/>
  <c r="CVY51" i="7"/>
  <c r="CVY52" i="7" l="1"/>
  <c r="CWA51" i="7"/>
  <c r="CWA52" i="7" l="1"/>
  <c r="CWC51" i="7"/>
  <c r="CWC52" i="7" l="1"/>
  <c r="CWE51" i="7"/>
  <c r="CWE52" i="7" l="1"/>
  <c r="CWG51" i="7"/>
  <c r="CWG52" i="7" l="1"/>
  <c r="CWI51" i="7"/>
  <c r="CWI52" i="7" l="1"/>
  <c r="CWK51" i="7"/>
  <c r="CWK52" i="7" l="1"/>
  <c r="CWM51" i="7"/>
  <c r="CWM52" i="7" l="1"/>
  <c r="CWO51" i="7"/>
  <c r="CWO52" i="7" l="1"/>
  <c r="CWQ51" i="7"/>
  <c r="CWQ52" i="7" l="1"/>
  <c r="CWS51" i="7"/>
  <c r="CWS52" i="7" l="1"/>
  <c r="CWU51" i="7"/>
  <c r="CWU52" i="7" l="1"/>
  <c r="CWW51" i="7"/>
  <c r="CWW52" i="7" l="1"/>
  <c r="CWY51" i="7"/>
  <c r="CWY52" i="7" l="1"/>
  <c r="CXA51" i="7"/>
  <c r="CXA52" i="7" l="1"/>
  <c r="CXC51" i="7"/>
  <c r="CXC52" i="7" l="1"/>
  <c r="CXE51" i="7"/>
  <c r="CXE52" i="7" l="1"/>
  <c r="CXG51" i="7"/>
  <c r="CXG52" i="7" l="1"/>
  <c r="CXI51" i="7"/>
  <c r="CXI52" i="7" l="1"/>
  <c r="CXK51" i="7"/>
  <c r="CXK52" i="7" l="1"/>
  <c r="CXM51" i="7"/>
  <c r="CXM52" i="7" l="1"/>
  <c r="CXO51" i="7"/>
  <c r="CXO52" i="7" l="1"/>
  <c r="CXQ51" i="7"/>
  <c r="CXQ52" i="7" l="1"/>
  <c r="CXS51" i="7"/>
  <c r="CXS52" i="7" l="1"/>
  <c r="CXU51" i="7"/>
  <c r="CXU52" i="7" l="1"/>
  <c r="CXW51" i="7"/>
  <c r="CXW52" i="7" l="1"/>
  <c r="CXY51" i="7"/>
  <c r="CXY52" i="7" l="1"/>
  <c r="CYA51" i="7"/>
  <c r="CYA52" i="7" l="1"/>
  <c r="CYC51" i="7"/>
  <c r="CYC52" i="7" l="1"/>
  <c r="CYE51" i="7"/>
  <c r="CYE52" i="7" l="1"/>
  <c r="CYG51" i="7"/>
  <c r="CYG52" i="7" l="1"/>
  <c r="CYI51" i="7"/>
  <c r="CYI52" i="7" l="1"/>
  <c r="CYK51" i="7"/>
  <c r="CYK52" i="7" l="1"/>
  <c r="CYM51" i="7"/>
  <c r="CYM52" i="7" l="1"/>
  <c r="CYO51" i="7"/>
  <c r="CYO52" i="7" l="1"/>
  <c r="CYQ51" i="7"/>
  <c r="CYQ52" i="7" l="1"/>
  <c r="CYS51" i="7"/>
  <c r="CYS52" i="7" l="1"/>
  <c r="CYU51" i="7"/>
  <c r="CYU52" i="7" l="1"/>
  <c r="CYW51" i="7"/>
  <c r="CYW52" i="7" l="1"/>
  <c r="CYY51" i="7"/>
  <c r="CYY52" i="7" l="1"/>
  <c r="CZA51" i="7"/>
  <c r="CZA52" i="7" l="1"/>
  <c r="CZC51" i="7"/>
  <c r="CZC52" i="7" l="1"/>
  <c r="CZE51" i="7"/>
  <c r="CZE52" i="7" l="1"/>
  <c r="CZG51" i="7"/>
  <c r="CZG52" i="7" l="1"/>
  <c r="CZI51" i="7"/>
  <c r="CZI52" i="7" l="1"/>
  <c r="CZK51" i="7"/>
  <c r="CZK52" i="7" l="1"/>
  <c r="CZM51" i="7"/>
  <c r="CZM52" i="7" l="1"/>
  <c r="CZO51" i="7"/>
  <c r="CZO52" i="7" l="1"/>
  <c r="CZQ51" i="7"/>
  <c r="CZQ52" i="7" l="1"/>
  <c r="CZS51" i="7"/>
  <c r="CZS52" i="7" l="1"/>
  <c r="CZU51" i="7"/>
  <c r="CZU52" i="7" l="1"/>
  <c r="CZW51" i="7"/>
  <c r="CZW52" i="7" l="1"/>
  <c r="CZY51" i="7"/>
  <c r="CZY52" i="7" l="1"/>
  <c r="DAA51" i="7"/>
  <c r="DAA52" i="7" l="1"/>
  <c r="DAC51" i="7"/>
  <c r="DAC52" i="7" l="1"/>
  <c r="DAE51" i="7"/>
  <c r="DAE52" i="7" l="1"/>
  <c r="DAG51" i="7"/>
  <c r="DAG52" i="7" l="1"/>
  <c r="DAI51" i="7"/>
  <c r="DAI52" i="7" l="1"/>
  <c r="DAK51" i="7"/>
  <c r="DAK52" i="7" l="1"/>
  <c r="DAM51" i="7"/>
  <c r="DAM52" i="7" l="1"/>
  <c r="DAO51" i="7"/>
  <c r="DAO52" i="7" l="1"/>
  <c r="DAQ51" i="7"/>
  <c r="DAQ52" i="7" l="1"/>
  <c r="DAS51" i="7"/>
  <c r="DAS52" i="7" l="1"/>
  <c r="DAU51" i="7"/>
  <c r="DAU52" i="7" l="1"/>
  <c r="DAW51" i="7"/>
  <c r="DAW52" i="7" l="1"/>
  <c r="DAY51" i="7"/>
  <c r="DAY52" i="7" l="1"/>
  <c r="DBA51" i="7"/>
  <c r="DBA52" i="7" l="1"/>
  <c r="DBC51" i="7"/>
  <c r="DBC52" i="7" l="1"/>
  <c r="DBE51" i="7"/>
  <c r="DBE52" i="7" l="1"/>
  <c r="DBG51" i="7"/>
  <c r="DBG52" i="7" l="1"/>
  <c r="DBI51" i="7"/>
  <c r="DBI52" i="7" l="1"/>
  <c r="DBK51" i="7"/>
  <c r="DBK52" i="7" l="1"/>
  <c r="DBM51" i="7"/>
  <c r="DBM52" i="7" l="1"/>
  <c r="DBO51" i="7"/>
  <c r="DBO52" i="7" l="1"/>
  <c r="DBQ51" i="7"/>
  <c r="DBQ52" i="7" l="1"/>
  <c r="DBS51" i="7"/>
  <c r="DBS52" i="7" l="1"/>
  <c r="DBU51" i="7"/>
  <c r="DBU52" i="7" l="1"/>
  <c r="DBW51" i="7"/>
  <c r="DBW52" i="7" l="1"/>
  <c r="DBY51" i="7"/>
  <c r="DBY52" i="7" l="1"/>
  <c r="DCA51" i="7"/>
  <c r="DCA52" i="7" l="1"/>
  <c r="DCC51" i="7"/>
  <c r="DCC52" i="7" l="1"/>
  <c r="DCE51" i="7"/>
  <c r="DCE52" i="7" l="1"/>
  <c r="DCG51" i="7"/>
  <c r="DCG52" i="7" l="1"/>
  <c r="DCI51" i="7"/>
  <c r="DCI52" i="7" l="1"/>
  <c r="DCK51" i="7"/>
  <c r="DCK52" i="7" l="1"/>
  <c r="DCM51" i="7"/>
  <c r="DCM52" i="7" l="1"/>
  <c r="DCO51" i="7"/>
  <c r="DCO52" i="7" l="1"/>
  <c r="DCQ51" i="7"/>
  <c r="DCQ52" i="7" l="1"/>
  <c r="DCS51" i="7"/>
  <c r="DCS52" i="7" l="1"/>
  <c r="DCU51" i="7"/>
  <c r="DCU52" i="7" l="1"/>
  <c r="DCW51" i="7"/>
  <c r="DCW52" i="7" l="1"/>
  <c r="DCY51" i="7"/>
  <c r="DCY52" i="7" l="1"/>
  <c r="DDA51" i="7"/>
  <c r="DDA52" i="7" l="1"/>
  <c r="DDC51" i="7"/>
  <c r="DDC52" i="7" l="1"/>
  <c r="DDE51" i="7"/>
  <c r="DDE52" i="7" l="1"/>
  <c r="DDG51" i="7"/>
  <c r="DDG52" i="7" l="1"/>
  <c r="DDI51" i="7"/>
  <c r="DDI52" i="7" l="1"/>
  <c r="DDK51" i="7"/>
  <c r="DDK52" i="7" l="1"/>
  <c r="DDM51" i="7"/>
  <c r="DDM52" i="7" l="1"/>
  <c r="DDO51" i="7"/>
  <c r="DDO52" i="7" l="1"/>
  <c r="DDQ51" i="7"/>
  <c r="DDQ52" i="7" l="1"/>
  <c r="DDS51" i="7"/>
  <c r="DDS52" i="7" l="1"/>
  <c r="DDU51" i="7"/>
  <c r="DDU52" i="7" l="1"/>
  <c r="DDW51" i="7"/>
  <c r="DDW52" i="7" l="1"/>
  <c r="DDY51" i="7"/>
  <c r="DDY52" i="7" l="1"/>
  <c r="DEA51" i="7"/>
  <c r="DEA52" i="7" l="1"/>
  <c r="DEC51" i="7"/>
  <c r="DEC52" i="7" l="1"/>
  <c r="DEE51" i="7"/>
  <c r="DEE52" i="7" l="1"/>
  <c r="DEG51" i="7"/>
  <c r="DEG52" i="7" l="1"/>
  <c r="DEI51" i="7"/>
  <c r="DEI52" i="7" l="1"/>
  <c r="DEK51" i="7"/>
  <c r="DEK52" i="7" l="1"/>
  <c r="DEM51" i="7"/>
  <c r="DEM52" i="7" l="1"/>
  <c r="DEO51" i="7"/>
  <c r="DEO52" i="7" l="1"/>
  <c r="DEQ51" i="7"/>
  <c r="DEQ52" i="7" l="1"/>
  <c r="DES51" i="7"/>
  <c r="DES52" i="7" l="1"/>
  <c r="DEU51" i="7"/>
  <c r="DEU52" i="7" l="1"/>
  <c r="DEW51" i="7"/>
  <c r="DEW52" i="7" l="1"/>
  <c r="DEY51" i="7"/>
  <c r="DEY52" i="7" l="1"/>
  <c r="DFA51" i="7"/>
  <c r="DFA52" i="7" l="1"/>
  <c r="DFC51" i="7"/>
  <c r="DFC52" i="7" l="1"/>
  <c r="DFE51" i="7"/>
  <c r="DFE52" i="7" l="1"/>
  <c r="DFG51" i="7"/>
  <c r="DFG52" i="7" l="1"/>
  <c r="DFI51" i="7"/>
  <c r="DFI52" i="7" l="1"/>
  <c r="DFK51" i="7"/>
  <c r="DFK52" i="7" l="1"/>
  <c r="DFM51" i="7"/>
  <c r="DFM52" i="7" l="1"/>
  <c r="DFO51" i="7"/>
  <c r="DFO52" i="7" l="1"/>
  <c r="DFQ51" i="7"/>
  <c r="DFQ52" i="7" l="1"/>
  <c r="DFS51" i="7"/>
  <c r="DFS52" i="7" l="1"/>
  <c r="DFU51" i="7"/>
  <c r="DFU52" i="7" l="1"/>
  <c r="DFW51" i="7"/>
  <c r="DFW52" i="7" l="1"/>
  <c r="DFY51" i="7"/>
  <c r="DFY52" i="7" l="1"/>
  <c r="DGA51" i="7"/>
  <c r="DGA52" i="7" l="1"/>
  <c r="DGC51" i="7"/>
  <c r="DGC52" i="7" l="1"/>
  <c r="DGE51" i="7"/>
  <c r="DGE52" i="7" l="1"/>
  <c r="DGG51" i="7"/>
  <c r="DGG52" i="7" l="1"/>
  <c r="DGI51" i="7"/>
  <c r="DGI52" i="7" l="1"/>
  <c r="DGK51" i="7"/>
  <c r="DGK52" i="7" l="1"/>
  <c r="DGM51" i="7"/>
  <c r="DGM52" i="7" l="1"/>
  <c r="DGO51" i="7"/>
  <c r="DGO52" i="7" l="1"/>
  <c r="DGQ51" i="7"/>
  <c r="DGQ52" i="7" l="1"/>
  <c r="DGS51" i="7"/>
  <c r="DGS52" i="7" l="1"/>
  <c r="DGU51" i="7"/>
  <c r="DGU52" i="7" l="1"/>
  <c r="DGW51" i="7"/>
  <c r="DGW52" i="7" l="1"/>
  <c r="DGY51" i="7"/>
  <c r="DGY52" i="7" l="1"/>
  <c r="DHA51" i="7"/>
  <c r="DHA52" i="7" l="1"/>
  <c r="DHC51" i="7"/>
  <c r="DHC52" i="7" l="1"/>
  <c r="DHE51" i="7"/>
  <c r="DHE52" i="7" l="1"/>
  <c r="DHG51" i="7"/>
  <c r="DHG52" i="7" l="1"/>
  <c r="DHI51" i="7"/>
  <c r="DHI52" i="7" l="1"/>
  <c r="DHK51" i="7"/>
  <c r="DHK52" i="7" l="1"/>
  <c r="DHM51" i="7"/>
  <c r="DHM52" i="7" l="1"/>
  <c r="DHO51" i="7"/>
  <c r="DHO52" i="7" l="1"/>
  <c r="DHQ51" i="7"/>
  <c r="DHQ52" i="7" l="1"/>
  <c r="DHS51" i="7"/>
  <c r="DHS52" i="7" l="1"/>
  <c r="DHU51" i="7"/>
  <c r="DHU52" i="7" l="1"/>
  <c r="DHW51" i="7"/>
  <c r="DHW52" i="7" l="1"/>
  <c r="DHY51" i="7"/>
  <c r="DHY52" i="7" l="1"/>
  <c r="DIA51" i="7"/>
  <c r="DIA52" i="7" l="1"/>
  <c r="DIC51" i="7"/>
  <c r="DIC52" i="7" l="1"/>
  <c r="DIE51" i="7"/>
  <c r="DIE52" i="7" l="1"/>
  <c r="DIG51" i="7"/>
  <c r="DIG52" i="7" l="1"/>
  <c r="DII51" i="7"/>
  <c r="DII52" i="7" l="1"/>
  <c r="DIK51" i="7"/>
  <c r="DIK52" i="7" l="1"/>
  <c r="DIM51" i="7"/>
  <c r="DIM52" i="7" l="1"/>
  <c r="DIO51" i="7"/>
  <c r="DIO52" i="7" l="1"/>
  <c r="DIQ51" i="7"/>
  <c r="DIQ52" i="7" l="1"/>
  <c r="DIS51" i="7"/>
  <c r="DIS52" i="7" l="1"/>
  <c r="DIU51" i="7"/>
  <c r="DIU52" i="7" l="1"/>
  <c r="DIW51" i="7"/>
  <c r="DIW52" i="7" l="1"/>
  <c r="DIY51" i="7"/>
  <c r="DIY52" i="7" l="1"/>
  <c r="DJA51" i="7"/>
  <c r="DJA52" i="7" l="1"/>
  <c r="DJC51" i="7"/>
  <c r="DJC52" i="7" l="1"/>
  <c r="DJE51" i="7"/>
  <c r="DJE52" i="7" l="1"/>
  <c r="DJG51" i="7"/>
  <c r="DJG52" i="7" l="1"/>
  <c r="DJI51" i="7"/>
  <c r="DJI52" i="7" l="1"/>
  <c r="DJK51" i="7"/>
  <c r="DJK52" i="7" l="1"/>
  <c r="DJM51" i="7"/>
  <c r="DJM52" i="7" l="1"/>
  <c r="DJO51" i="7"/>
  <c r="DJO52" i="7" l="1"/>
  <c r="DJQ51" i="7"/>
  <c r="DJQ52" i="7" l="1"/>
  <c r="DJS51" i="7"/>
  <c r="DJS52" i="7" l="1"/>
  <c r="DJU51" i="7"/>
  <c r="DJU52" i="7" l="1"/>
  <c r="DJW51" i="7"/>
  <c r="DJW52" i="7" l="1"/>
  <c r="DJY51" i="7"/>
  <c r="DJY52" i="7" l="1"/>
  <c r="DKA51" i="7"/>
  <c r="DKA52" i="7" l="1"/>
  <c r="DKC51" i="7"/>
  <c r="DKC52" i="7" l="1"/>
  <c r="DKE51" i="7"/>
  <c r="DKE52" i="7" l="1"/>
  <c r="DKG51" i="7"/>
  <c r="DKG52" i="7" l="1"/>
  <c r="DKI51" i="7"/>
  <c r="DKI52" i="7" l="1"/>
  <c r="DKK51" i="7"/>
  <c r="DKK52" i="7" l="1"/>
  <c r="DKM51" i="7"/>
  <c r="DKM52" i="7" l="1"/>
  <c r="DKO51" i="7"/>
  <c r="DKO52" i="7" l="1"/>
  <c r="DKQ51" i="7"/>
  <c r="DKQ52" i="7" l="1"/>
  <c r="DKS51" i="7"/>
  <c r="DKS52" i="7" l="1"/>
  <c r="DKU51" i="7"/>
  <c r="DKU52" i="7" l="1"/>
  <c r="DKW51" i="7"/>
  <c r="DKW52" i="7" l="1"/>
  <c r="DKY51" i="7"/>
  <c r="DKY52" i="7" l="1"/>
  <c r="DLA51" i="7"/>
  <c r="DLA52" i="7" l="1"/>
  <c r="DLC51" i="7"/>
  <c r="DLC52" i="7" l="1"/>
  <c r="DLE51" i="7"/>
  <c r="DLE52" i="7" l="1"/>
  <c r="DLG51" i="7"/>
  <c r="DLG52" i="7" l="1"/>
  <c r="DLI51" i="7"/>
  <c r="DLI52" i="7" l="1"/>
  <c r="DLK51" i="7"/>
  <c r="DLK52" i="7" l="1"/>
  <c r="DLM51" i="7"/>
  <c r="DLM52" i="7" l="1"/>
  <c r="DLO51" i="7"/>
  <c r="DLO52" i="7" l="1"/>
  <c r="DLQ51" i="7"/>
  <c r="DLQ52" i="7" l="1"/>
  <c r="DLS51" i="7"/>
  <c r="DLS52" i="7" l="1"/>
  <c r="DLU51" i="7"/>
  <c r="DLU52" i="7" l="1"/>
  <c r="DLW51" i="7"/>
  <c r="DLW52" i="7" l="1"/>
  <c r="DLY51" i="7"/>
  <c r="DLY52" i="7" l="1"/>
  <c r="DMA51" i="7"/>
  <c r="DMA52" i="7" l="1"/>
  <c r="DMC51" i="7"/>
  <c r="DMC52" i="7" l="1"/>
  <c r="DME51" i="7"/>
  <c r="DME52" i="7" l="1"/>
  <c r="DMG51" i="7"/>
  <c r="DMG52" i="7" l="1"/>
  <c r="DMI51" i="7"/>
  <c r="DMI52" i="7" l="1"/>
  <c r="DMK51" i="7"/>
  <c r="DMK52" i="7" l="1"/>
  <c r="DMM51" i="7"/>
  <c r="DMM52" i="7" l="1"/>
  <c r="DMO51" i="7"/>
  <c r="DMO52" i="7" l="1"/>
  <c r="DMQ51" i="7"/>
  <c r="DMQ52" i="7" l="1"/>
  <c r="DMS51" i="7"/>
  <c r="DMS52" i="7" l="1"/>
  <c r="DMU51" i="7"/>
  <c r="DMU52" i="7" l="1"/>
  <c r="DMW51" i="7"/>
  <c r="DMW52" i="7" l="1"/>
  <c r="DMY51" i="7"/>
  <c r="DMY52" i="7" l="1"/>
  <c r="DNA51" i="7"/>
  <c r="DNA52" i="7" l="1"/>
  <c r="DNC51" i="7"/>
  <c r="DNC52" i="7" l="1"/>
  <c r="DNE51" i="7"/>
  <c r="DNE52" i="7" l="1"/>
  <c r="DNG51" i="7"/>
  <c r="DNG52" i="7" l="1"/>
  <c r="DNI51" i="7"/>
  <c r="DNI52" i="7" l="1"/>
  <c r="DNK51" i="7"/>
  <c r="DNK52" i="7" l="1"/>
  <c r="DNM51" i="7"/>
  <c r="DNM52" i="7" l="1"/>
  <c r="DNO51" i="7"/>
  <c r="DNO52" i="7" l="1"/>
  <c r="DNQ51" i="7"/>
  <c r="DNQ52" i="7" l="1"/>
  <c r="DNS51" i="7"/>
  <c r="DNS52" i="7" l="1"/>
  <c r="DNU51" i="7"/>
  <c r="DNU52" i="7" l="1"/>
  <c r="DNW51" i="7"/>
  <c r="DNW52" i="7" l="1"/>
  <c r="DNY51" i="7"/>
  <c r="DNY52" i="7" l="1"/>
  <c r="DOA51" i="7"/>
  <c r="DOA52" i="7" l="1"/>
  <c r="DOC51" i="7"/>
  <c r="DOC52" i="7" l="1"/>
  <c r="DOE51" i="7"/>
  <c r="DOE52" i="7" l="1"/>
  <c r="DOG51" i="7"/>
  <c r="DOG52" i="7" l="1"/>
  <c r="DOI51" i="7"/>
  <c r="DOI52" i="7" l="1"/>
  <c r="DOK51" i="7"/>
  <c r="DOK52" i="7" l="1"/>
  <c r="DOM51" i="7"/>
  <c r="DOM52" i="7" l="1"/>
  <c r="DOO51" i="7"/>
  <c r="DOO52" i="7" l="1"/>
  <c r="DOQ51" i="7"/>
  <c r="DOQ52" i="7" l="1"/>
  <c r="DOS51" i="7"/>
  <c r="DOS52" i="7" l="1"/>
  <c r="DOU51" i="7"/>
  <c r="DOU52" i="7" l="1"/>
  <c r="DOW51" i="7"/>
  <c r="DOW52" i="7" l="1"/>
  <c r="DOY51" i="7"/>
  <c r="DOY52" i="7" l="1"/>
  <c r="DPA51" i="7"/>
  <c r="DPA52" i="7" l="1"/>
  <c r="DPC51" i="7"/>
  <c r="DPC52" i="7" l="1"/>
  <c r="DPE51" i="7"/>
  <c r="DPE52" i="7" l="1"/>
  <c r="DPG51" i="7"/>
  <c r="DPG52" i="7" l="1"/>
  <c r="DPI51" i="7"/>
  <c r="DPI52" i="7" l="1"/>
  <c r="DPK51" i="7"/>
  <c r="DPK52" i="7" l="1"/>
  <c r="DPM51" i="7"/>
  <c r="DPM52" i="7" l="1"/>
  <c r="DPO51" i="7"/>
  <c r="DPO52" i="7" l="1"/>
  <c r="DPQ51" i="7"/>
  <c r="DPQ52" i="7" l="1"/>
  <c r="DPS51" i="7"/>
  <c r="DPS52" i="7" l="1"/>
  <c r="DPU51" i="7"/>
  <c r="DPU52" i="7" l="1"/>
  <c r="DPW51" i="7"/>
  <c r="DPW52" i="7" l="1"/>
  <c r="DPY51" i="7"/>
  <c r="DPY52" i="7" l="1"/>
  <c r="DQA51" i="7"/>
  <c r="DQA52" i="7" l="1"/>
  <c r="DQC51" i="7"/>
  <c r="DQC52" i="7" l="1"/>
  <c r="DQE51" i="7"/>
  <c r="DQE52" i="7" l="1"/>
  <c r="DQG51" i="7"/>
  <c r="DQG52" i="7" l="1"/>
  <c r="DQI51" i="7"/>
  <c r="DQI52" i="7" l="1"/>
  <c r="DQK51" i="7"/>
  <c r="DQK52" i="7" l="1"/>
  <c r="DQM51" i="7"/>
  <c r="DQM52" i="7" l="1"/>
  <c r="DQO51" i="7"/>
  <c r="DQO52" i="7" l="1"/>
  <c r="DQQ51" i="7"/>
  <c r="DQQ52" i="7" l="1"/>
  <c r="DQS51" i="7"/>
  <c r="DQS52" i="7" l="1"/>
  <c r="DQU51" i="7"/>
  <c r="DQU52" i="7" l="1"/>
  <c r="DQW51" i="7"/>
  <c r="DQW52" i="7" l="1"/>
  <c r="DQY51" i="7"/>
  <c r="DQY52" i="7" l="1"/>
  <c r="DRA51" i="7"/>
  <c r="DRA52" i="7" l="1"/>
  <c r="DRC51" i="7"/>
  <c r="DRC52" i="7" l="1"/>
  <c r="DRE51" i="7"/>
  <c r="DRE52" i="7" l="1"/>
  <c r="DRG51" i="7"/>
  <c r="DRG52" i="7" l="1"/>
  <c r="DRI51" i="7"/>
  <c r="DRI52" i="7" l="1"/>
  <c r="DRK51" i="7"/>
  <c r="DRK52" i="7" l="1"/>
  <c r="DRM51" i="7"/>
  <c r="DRM52" i="7" l="1"/>
  <c r="DRO51" i="7"/>
  <c r="DRO52" i="7" l="1"/>
  <c r="DRQ51" i="7"/>
  <c r="DRQ52" i="7" l="1"/>
  <c r="DRS51" i="7"/>
  <c r="DRS52" i="7" l="1"/>
  <c r="DRU51" i="7"/>
  <c r="DRU52" i="7" l="1"/>
  <c r="DRW51" i="7"/>
  <c r="DRW52" i="7" l="1"/>
  <c r="DRY51" i="7"/>
  <c r="DRY52" i="7" l="1"/>
  <c r="DSA51" i="7"/>
  <c r="DSA52" i="7" l="1"/>
  <c r="DSC51" i="7"/>
  <c r="DSC52" i="7" l="1"/>
  <c r="DSE51" i="7"/>
  <c r="DSE52" i="7" l="1"/>
  <c r="DSG51" i="7"/>
  <c r="DSG52" i="7" l="1"/>
  <c r="DSI51" i="7"/>
  <c r="DSI52" i="7" l="1"/>
  <c r="DSK51" i="7"/>
  <c r="DSK52" i="7" l="1"/>
  <c r="DSM51" i="7"/>
  <c r="DSM52" i="7" l="1"/>
  <c r="DSO51" i="7"/>
  <c r="DSO52" i="7" l="1"/>
  <c r="DSQ51" i="7"/>
  <c r="DSQ52" i="7" l="1"/>
  <c r="DSS51" i="7"/>
  <c r="DSS52" i="7" l="1"/>
  <c r="DSU51" i="7"/>
  <c r="DSU52" i="7" l="1"/>
  <c r="DSW51" i="7"/>
  <c r="DSW52" i="7" l="1"/>
  <c r="DSY51" i="7"/>
  <c r="DSY52" i="7" l="1"/>
  <c r="DTA51" i="7"/>
  <c r="DTA52" i="7" l="1"/>
  <c r="DTC51" i="7"/>
  <c r="DTC52" i="7" l="1"/>
  <c r="DTE51" i="7"/>
  <c r="DTE52" i="7" l="1"/>
  <c r="DTG51" i="7"/>
  <c r="DTG52" i="7" l="1"/>
  <c r="DTI51" i="7"/>
  <c r="DTI52" i="7" l="1"/>
  <c r="DTK51" i="7"/>
  <c r="DTK52" i="7" l="1"/>
  <c r="DTM51" i="7"/>
  <c r="DTM52" i="7" l="1"/>
  <c r="DTO51" i="7"/>
  <c r="DTO52" i="7" l="1"/>
  <c r="DTQ51" i="7"/>
  <c r="DTQ52" i="7" l="1"/>
  <c r="DTS51" i="7"/>
  <c r="DTS52" i="7" l="1"/>
  <c r="DTU51" i="7"/>
  <c r="DTU52" i="7" l="1"/>
  <c r="DTW51" i="7"/>
  <c r="DTW52" i="7" l="1"/>
  <c r="DTY51" i="7"/>
  <c r="DTY52" i="7" l="1"/>
  <c r="DUA51" i="7"/>
  <c r="DUA52" i="7" l="1"/>
  <c r="DUC51" i="7"/>
  <c r="DUC52" i="7" l="1"/>
  <c r="DUE51" i="7"/>
  <c r="DUE52" i="7" l="1"/>
  <c r="DUG51" i="7"/>
  <c r="DUG52" i="7" l="1"/>
  <c r="DUI51" i="7"/>
  <c r="DUI52" i="7" l="1"/>
  <c r="DUK51" i="7"/>
  <c r="DUK52" i="7" l="1"/>
  <c r="DUM51" i="7"/>
  <c r="DUM52" i="7" l="1"/>
  <c r="DUO51" i="7"/>
  <c r="DUO52" i="7" l="1"/>
  <c r="DUQ51" i="7"/>
  <c r="DUQ52" i="7" l="1"/>
  <c r="DUS51" i="7"/>
  <c r="DUS52" i="7" l="1"/>
  <c r="DUU51" i="7"/>
  <c r="DUU52" i="7" l="1"/>
  <c r="DUW51" i="7"/>
  <c r="DUW52" i="7" l="1"/>
  <c r="DUY51" i="7"/>
  <c r="DUY52" i="7" l="1"/>
  <c r="DVA51" i="7"/>
  <c r="DVA52" i="7" l="1"/>
  <c r="DVC51" i="7"/>
  <c r="DVC52" i="7" l="1"/>
  <c r="DVE51" i="7"/>
  <c r="DVE52" i="7" l="1"/>
  <c r="DVG51" i="7"/>
  <c r="DVG52" i="7" l="1"/>
  <c r="DVI51" i="7"/>
  <c r="DVI52" i="7" l="1"/>
  <c r="DVK51" i="7"/>
  <c r="DVK52" i="7" l="1"/>
  <c r="DVM51" i="7"/>
  <c r="DVM52" i="7" l="1"/>
  <c r="DVO51" i="7"/>
  <c r="DVO52" i="7" l="1"/>
  <c r="DVQ51" i="7"/>
  <c r="DVQ52" i="7" l="1"/>
  <c r="DVS51" i="7"/>
  <c r="DVS52" i="7" l="1"/>
  <c r="DVU51" i="7"/>
  <c r="DVU52" i="7" l="1"/>
  <c r="DVW51" i="7"/>
  <c r="DVW52" i="7" l="1"/>
  <c r="DVY51" i="7"/>
  <c r="DVY52" i="7" l="1"/>
  <c r="DWA51" i="7"/>
  <c r="DWA52" i="7" l="1"/>
  <c r="DWC51" i="7"/>
  <c r="DWC52" i="7" l="1"/>
  <c r="DWE51" i="7"/>
  <c r="DWE52" i="7" l="1"/>
  <c r="DWG51" i="7"/>
  <c r="DWG52" i="7" l="1"/>
  <c r="DWI51" i="7"/>
  <c r="DWI52" i="7" l="1"/>
  <c r="DWK51" i="7"/>
  <c r="DWK52" i="7" l="1"/>
  <c r="DWM51" i="7"/>
  <c r="DWM52" i="7" l="1"/>
  <c r="DWO51" i="7"/>
  <c r="DWO52" i="7" l="1"/>
  <c r="DWQ51" i="7"/>
  <c r="DWQ52" i="7" l="1"/>
  <c r="DWS51" i="7"/>
  <c r="DWS52" i="7" l="1"/>
  <c r="DWU51" i="7"/>
  <c r="DWU52" i="7" l="1"/>
  <c r="DWW51" i="7"/>
  <c r="DWW52" i="7" l="1"/>
  <c r="DWY51" i="7"/>
  <c r="DWY52" i="7" l="1"/>
  <c r="DXA51" i="7"/>
  <c r="DXA52" i="7" l="1"/>
  <c r="DXC51" i="7"/>
  <c r="DXC52" i="7" l="1"/>
  <c r="DXE51" i="7"/>
  <c r="DXE52" i="7" l="1"/>
  <c r="DXG51" i="7"/>
  <c r="DXG52" i="7" l="1"/>
  <c r="DXI51" i="7"/>
  <c r="DXI52" i="7" l="1"/>
  <c r="DXK51" i="7"/>
  <c r="DXK52" i="7" l="1"/>
  <c r="DXM51" i="7"/>
  <c r="DXM52" i="7" l="1"/>
  <c r="DXO51" i="7"/>
  <c r="DXO52" i="7" l="1"/>
  <c r="DXQ51" i="7"/>
  <c r="DXQ52" i="7" l="1"/>
  <c r="DXS51" i="7"/>
  <c r="DXS52" i="7" l="1"/>
  <c r="DXU51" i="7"/>
  <c r="DXU52" i="7" l="1"/>
  <c r="DXW51" i="7"/>
  <c r="DXW52" i="7" l="1"/>
  <c r="DXY51" i="7"/>
  <c r="DXY52" i="7" l="1"/>
  <c r="DYA51" i="7"/>
  <c r="DYA52" i="7" l="1"/>
  <c r="DYC51" i="7"/>
  <c r="DYC52" i="7" l="1"/>
  <c r="DYE51" i="7"/>
  <c r="DYE52" i="7" l="1"/>
  <c r="DYG51" i="7"/>
  <c r="DYG52" i="7" l="1"/>
  <c r="DYI51" i="7"/>
  <c r="DYI52" i="7" l="1"/>
  <c r="DYK51" i="7"/>
  <c r="DYK52" i="7" l="1"/>
  <c r="DYM51" i="7"/>
  <c r="DYM52" i="7" l="1"/>
  <c r="DYO51" i="7"/>
  <c r="DYO52" i="7" l="1"/>
  <c r="DYQ51" i="7"/>
  <c r="DYQ52" i="7" l="1"/>
  <c r="DYS51" i="7"/>
  <c r="DYS52" i="7" l="1"/>
  <c r="DYU51" i="7"/>
  <c r="DYU52" i="7" l="1"/>
  <c r="DYW51" i="7"/>
  <c r="DYW52" i="7" l="1"/>
  <c r="DYY51" i="7"/>
  <c r="DYY52" i="7" l="1"/>
  <c r="DZA51" i="7"/>
  <c r="DZA52" i="7" l="1"/>
  <c r="DZC51" i="7"/>
  <c r="DZC52" i="7" l="1"/>
  <c r="DZE51" i="7"/>
  <c r="DZE52" i="7" l="1"/>
  <c r="DZG51" i="7"/>
  <c r="DZG52" i="7" l="1"/>
  <c r="DZI51" i="7"/>
  <c r="DZI52" i="7" l="1"/>
  <c r="DZK51" i="7"/>
  <c r="DZK52" i="7" l="1"/>
  <c r="DZM51" i="7"/>
  <c r="DZM52" i="7" l="1"/>
  <c r="DZO51" i="7"/>
  <c r="DZO52" i="7" l="1"/>
  <c r="DZQ51" i="7"/>
  <c r="DZQ52" i="7" l="1"/>
  <c r="DZS51" i="7"/>
  <c r="DZS52" i="7" l="1"/>
  <c r="DZU51" i="7"/>
  <c r="DZU52" i="7" l="1"/>
  <c r="DZW51" i="7"/>
  <c r="DZW52" i="7" l="1"/>
  <c r="DZY51" i="7"/>
  <c r="DZY52" i="7" l="1"/>
  <c r="EAA51" i="7"/>
  <c r="EAA52" i="7" l="1"/>
  <c r="EAC51" i="7"/>
  <c r="EAC52" i="7" l="1"/>
  <c r="EAE51" i="7"/>
  <c r="EAE52" i="7" l="1"/>
  <c r="EAG51" i="7"/>
  <c r="EAG52" i="7" l="1"/>
  <c r="EAI51" i="7"/>
  <c r="EAI52" i="7" l="1"/>
  <c r="EAK51" i="7"/>
  <c r="EAK52" i="7" l="1"/>
  <c r="EAM51" i="7"/>
  <c r="EAM52" i="7" l="1"/>
  <c r="EAO51" i="7"/>
  <c r="EAO52" i="7" l="1"/>
  <c r="EAQ51" i="7"/>
  <c r="EAQ52" i="7" l="1"/>
  <c r="EAS51" i="7"/>
  <c r="EAS52" i="7" l="1"/>
  <c r="EAU51" i="7"/>
  <c r="EAU52" i="7" l="1"/>
  <c r="EAW51" i="7"/>
  <c r="EAW52" i="7" l="1"/>
  <c r="EAY51" i="7"/>
  <c r="EAY52" i="7" l="1"/>
  <c r="EBA51" i="7"/>
  <c r="EBA52" i="7" l="1"/>
  <c r="EBC51" i="7"/>
  <c r="EBC52" i="7" l="1"/>
  <c r="EBE51" i="7"/>
  <c r="EBE52" i="7" l="1"/>
  <c r="EBG51" i="7"/>
  <c r="EBG52" i="7" l="1"/>
  <c r="EBI51" i="7"/>
  <c r="EBI52" i="7" l="1"/>
  <c r="EBK51" i="7"/>
  <c r="EBK52" i="7" l="1"/>
  <c r="EBM51" i="7"/>
  <c r="EBM52" i="7" l="1"/>
  <c r="EBO51" i="7"/>
  <c r="EBO52" i="7" l="1"/>
  <c r="EBQ51" i="7"/>
  <c r="EBQ52" i="7" l="1"/>
  <c r="EBS51" i="7"/>
  <c r="EBS52" i="7" l="1"/>
  <c r="EBU51" i="7"/>
  <c r="EBU52" i="7" l="1"/>
  <c r="EBW51" i="7"/>
  <c r="EBW52" i="7" l="1"/>
  <c r="EBY51" i="7"/>
  <c r="EBY52" i="7" l="1"/>
  <c r="ECA51" i="7"/>
  <c r="ECA52" i="7" l="1"/>
  <c r="ECC51" i="7"/>
  <c r="ECC52" i="7" l="1"/>
  <c r="ECE51" i="7"/>
  <c r="ECE52" i="7" l="1"/>
  <c r="ECG51" i="7"/>
  <c r="ECG52" i="7" l="1"/>
  <c r="ECI51" i="7"/>
  <c r="ECI52" i="7" l="1"/>
  <c r="ECK51" i="7"/>
  <c r="ECK52" i="7" l="1"/>
  <c r="ECM51" i="7"/>
  <c r="ECM52" i="7" l="1"/>
  <c r="ECO51" i="7"/>
  <c r="ECO52" i="7" l="1"/>
  <c r="ECQ51" i="7"/>
  <c r="ECQ52" i="7" l="1"/>
  <c r="ECS51" i="7"/>
  <c r="ECS52" i="7" l="1"/>
  <c r="ECU51" i="7"/>
  <c r="ECU52" i="7" l="1"/>
  <c r="ECW51" i="7"/>
  <c r="ECW52" i="7" l="1"/>
  <c r="ECY51" i="7"/>
  <c r="ECY52" i="7" l="1"/>
  <c r="EDA51" i="7"/>
  <c r="EDA52" i="7" l="1"/>
  <c r="EDC51" i="7"/>
  <c r="EDC52" i="7" l="1"/>
  <c r="EDE51" i="7"/>
  <c r="EDE52" i="7" l="1"/>
  <c r="EDG51" i="7"/>
  <c r="EDG52" i="7" l="1"/>
  <c r="EDI51" i="7"/>
  <c r="EDI52" i="7" l="1"/>
  <c r="EDK51" i="7"/>
  <c r="EDK52" i="7" l="1"/>
  <c r="EDM51" i="7"/>
  <c r="EDM52" i="7" l="1"/>
  <c r="EDO51" i="7"/>
  <c r="EDO52" i="7" l="1"/>
  <c r="EDQ51" i="7"/>
  <c r="EDQ52" i="7" l="1"/>
  <c r="EDS51" i="7"/>
  <c r="EDS52" i="7" l="1"/>
  <c r="EDU51" i="7"/>
  <c r="EDU52" i="7" l="1"/>
  <c r="EDW51" i="7"/>
  <c r="EDW52" i="7" l="1"/>
  <c r="EDY51" i="7"/>
  <c r="EDY52" i="7" l="1"/>
  <c r="EEA51" i="7"/>
  <c r="EEA52" i="7" l="1"/>
  <c r="EEC51" i="7"/>
  <c r="EEC52" i="7" l="1"/>
  <c r="EEE51" i="7"/>
  <c r="EEE52" i="7" l="1"/>
  <c r="EEG51" i="7"/>
  <c r="EEG52" i="7" l="1"/>
  <c r="EEI51" i="7"/>
  <c r="EEI52" i="7" l="1"/>
  <c r="EEK51" i="7"/>
  <c r="EEK52" i="7" l="1"/>
  <c r="EEM51" i="7"/>
  <c r="EEM52" i="7" l="1"/>
  <c r="EEO51" i="7"/>
  <c r="EEO52" i="7" l="1"/>
  <c r="EEQ51" i="7"/>
  <c r="EEQ52" i="7" l="1"/>
  <c r="EES51" i="7"/>
  <c r="EES52" i="7" l="1"/>
  <c r="EEU51" i="7"/>
  <c r="EEU52" i="7" l="1"/>
  <c r="EEW51" i="7"/>
  <c r="EEW52" i="7" l="1"/>
  <c r="EEY51" i="7"/>
  <c r="EEY52" i="7" l="1"/>
  <c r="EFA51" i="7"/>
  <c r="EFA52" i="7" l="1"/>
  <c r="EFC51" i="7"/>
  <c r="EFC52" i="7" l="1"/>
  <c r="EFE51" i="7"/>
  <c r="EFE52" i="7" l="1"/>
  <c r="EFG51" i="7"/>
  <c r="EFG52" i="7" l="1"/>
  <c r="EFI51" i="7"/>
  <c r="EFI52" i="7" l="1"/>
  <c r="EFK51" i="7"/>
  <c r="EFK52" i="7" l="1"/>
  <c r="EFM51" i="7"/>
  <c r="EFM52" i="7" l="1"/>
  <c r="EFO51" i="7"/>
  <c r="EFO52" i="7" l="1"/>
  <c r="EFQ51" i="7"/>
  <c r="EFQ52" i="7" l="1"/>
  <c r="EFS51" i="7"/>
  <c r="EFS52" i="7" l="1"/>
  <c r="EFU51" i="7"/>
  <c r="EFU52" i="7" l="1"/>
  <c r="EFW51" i="7"/>
  <c r="EFW52" i="7" l="1"/>
  <c r="EFY51" i="7"/>
  <c r="EFY52" i="7" l="1"/>
  <c r="EGA51" i="7"/>
  <c r="EGA52" i="7" l="1"/>
  <c r="EGC51" i="7"/>
  <c r="EGC52" i="7" l="1"/>
  <c r="EGE51" i="7"/>
  <c r="EGE52" i="7" l="1"/>
  <c r="EGG51" i="7"/>
  <c r="EGG52" i="7" l="1"/>
  <c r="EGI51" i="7"/>
  <c r="EGI52" i="7" l="1"/>
  <c r="EGK51" i="7"/>
  <c r="EGK52" i="7" l="1"/>
  <c r="EGM51" i="7"/>
  <c r="EGM52" i="7" l="1"/>
  <c r="EGO51" i="7"/>
  <c r="EGO52" i="7" l="1"/>
  <c r="EGQ51" i="7"/>
  <c r="EGQ52" i="7" l="1"/>
  <c r="EGS51" i="7"/>
  <c r="EGS52" i="7" l="1"/>
  <c r="EGU51" i="7"/>
  <c r="EGU52" i="7" l="1"/>
  <c r="EGW51" i="7"/>
  <c r="EGW52" i="7" l="1"/>
  <c r="EGY51" i="7"/>
  <c r="EGY52" i="7" l="1"/>
  <c r="EHA51" i="7"/>
  <c r="EHA52" i="7" l="1"/>
  <c r="EHC51" i="7"/>
  <c r="EHC52" i="7" l="1"/>
  <c r="EHE51" i="7"/>
  <c r="EHE52" i="7" l="1"/>
  <c r="EHG51" i="7"/>
  <c r="EHG52" i="7" l="1"/>
  <c r="EHI51" i="7"/>
  <c r="EHI52" i="7" l="1"/>
  <c r="EHK51" i="7"/>
  <c r="EHK52" i="7" l="1"/>
  <c r="EHM51" i="7"/>
  <c r="EHM52" i="7" l="1"/>
  <c r="EHO51" i="7"/>
  <c r="EHO52" i="7" l="1"/>
  <c r="EHQ51" i="7"/>
  <c r="EHQ52" i="7" l="1"/>
  <c r="EHS51" i="7"/>
  <c r="EHS52" i="7" l="1"/>
  <c r="EHU51" i="7"/>
  <c r="EHU52" i="7" l="1"/>
  <c r="EHW51" i="7"/>
  <c r="EHW52" i="7" l="1"/>
  <c r="EHY51" i="7"/>
  <c r="EHY52" i="7" l="1"/>
  <c r="EIA51" i="7"/>
  <c r="EIA52" i="7" l="1"/>
  <c r="EIC51" i="7"/>
  <c r="EIC52" i="7" l="1"/>
  <c r="EIE51" i="7"/>
  <c r="EIE52" i="7" l="1"/>
  <c r="EIG51" i="7"/>
  <c r="EIG52" i="7" l="1"/>
  <c r="EII51" i="7"/>
  <c r="EII52" i="7" l="1"/>
  <c r="EIK51" i="7"/>
  <c r="EIK52" i="7" l="1"/>
  <c r="EIM51" i="7"/>
  <c r="EIM52" i="7" l="1"/>
  <c r="EIO51" i="7"/>
  <c r="EIO52" i="7" l="1"/>
  <c r="EIQ51" i="7"/>
  <c r="EIQ52" i="7" l="1"/>
  <c r="EIS51" i="7"/>
  <c r="EIS52" i="7" l="1"/>
  <c r="EIU51" i="7"/>
  <c r="EIU52" i="7" l="1"/>
  <c r="EIW51" i="7"/>
  <c r="EIW52" i="7" l="1"/>
  <c r="EIY51" i="7"/>
  <c r="EIY52" i="7" l="1"/>
  <c r="EJA51" i="7"/>
  <c r="EJA52" i="7" l="1"/>
  <c r="EJC51" i="7"/>
  <c r="EJC52" i="7" l="1"/>
  <c r="EJE51" i="7"/>
  <c r="EJE52" i="7" l="1"/>
  <c r="EJG51" i="7"/>
  <c r="EJG52" i="7" l="1"/>
  <c r="EJI51" i="7"/>
  <c r="EJI52" i="7" l="1"/>
  <c r="EJK51" i="7"/>
  <c r="EJK52" i="7" l="1"/>
  <c r="EJM51" i="7"/>
  <c r="EJM52" i="7" l="1"/>
  <c r="EJO51" i="7"/>
  <c r="EJO52" i="7" l="1"/>
  <c r="EJQ51" i="7"/>
  <c r="EJQ52" i="7" l="1"/>
  <c r="EJS51" i="7"/>
  <c r="EJS52" i="7" l="1"/>
  <c r="EJU51" i="7"/>
  <c r="EJU52" i="7" l="1"/>
  <c r="EJW51" i="7"/>
  <c r="EJW52" i="7" l="1"/>
  <c r="EJY51" i="7"/>
  <c r="EJY52" i="7" l="1"/>
  <c r="EKA51" i="7"/>
  <c r="EKA52" i="7" l="1"/>
  <c r="EKC51" i="7"/>
  <c r="EKC52" i="7" l="1"/>
  <c r="EKE51" i="7"/>
  <c r="EKE52" i="7" l="1"/>
  <c r="EKG51" i="7"/>
  <c r="EKG52" i="7" l="1"/>
  <c r="EKI51" i="7"/>
  <c r="EKI52" i="7" l="1"/>
  <c r="EKK51" i="7"/>
  <c r="EKK52" i="7" l="1"/>
  <c r="EKM51" i="7"/>
  <c r="EKM52" i="7" l="1"/>
  <c r="EKO51" i="7"/>
  <c r="EKO52" i="7" l="1"/>
  <c r="EKQ51" i="7"/>
  <c r="EKQ52" i="7" l="1"/>
  <c r="EKS51" i="7"/>
  <c r="EKS52" i="7" l="1"/>
  <c r="EKU51" i="7"/>
  <c r="EKU52" i="7" l="1"/>
  <c r="EKW51" i="7"/>
  <c r="EKW52" i="7" l="1"/>
  <c r="EKY51" i="7"/>
  <c r="EKY52" i="7" l="1"/>
  <c r="ELA51" i="7"/>
  <c r="ELA52" i="7" l="1"/>
  <c r="ELC51" i="7"/>
  <c r="ELC52" i="7" l="1"/>
  <c r="ELE51" i="7"/>
  <c r="ELE52" i="7" l="1"/>
  <c r="ELG51" i="7"/>
  <c r="ELG52" i="7" l="1"/>
  <c r="ELI51" i="7"/>
  <c r="ELI52" i="7" l="1"/>
  <c r="ELK51" i="7"/>
  <c r="ELK52" i="7" l="1"/>
  <c r="ELM51" i="7"/>
  <c r="ELM52" i="7" l="1"/>
  <c r="ELO51" i="7"/>
  <c r="ELO52" i="7" l="1"/>
  <c r="ELQ51" i="7"/>
  <c r="ELQ52" i="7" l="1"/>
  <c r="ELS51" i="7"/>
  <c r="ELS52" i="7" l="1"/>
  <c r="ELU51" i="7"/>
  <c r="ELU52" i="7" l="1"/>
  <c r="ELW51" i="7"/>
  <c r="ELW52" i="7" l="1"/>
  <c r="ELY51" i="7"/>
  <c r="ELY52" i="7" l="1"/>
  <c r="EMA51" i="7"/>
  <c r="EMA52" i="7" l="1"/>
  <c r="EMC51" i="7"/>
  <c r="EMC52" i="7" l="1"/>
  <c r="EME51" i="7"/>
  <c r="EME52" i="7" l="1"/>
  <c r="EMG51" i="7"/>
  <c r="EMG52" i="7" l="1"/>
  <c r="EMI51" i="7"/>
  <c r="EMI52" i="7" l="1"/>
  <c r="EMK51" i="7"/>
  <c r="EMK52" i="7" l="1"/>
  <c r="EMM51" i="7"/>
  <c r="EMM52" i="7" l="1"/>
  <c r="EMO51" i="7"/>
  <c r="EMO52" i="7" l="1"/>
  <c r="EMQ51" i="7"/>
  <c r="EMQ52" i="7" l="1"/>
  <c r="EMS51" i="7"/>
  <c r="EMS52" i="7" l="1"/>
  <c r="EMU51" i="7"/>
  <c r="EMU52" i="7" l="1"/>
  <c r="EMW51" i="7"/>
  <c r="EMW52" i="7" l="1"/>
  <c r="EMY51" i="7"/>
  <c r="EMY52" i="7" l="1"/>
  <c r="ENA51" i="7"/>
  <c r="ENA52" i="7" l="1"/>
  <c r="ENC51" i="7"/>
  <c r="ENC52" i="7" l="1"/>
  <c r="ENE51" i="7"/>
  <c r="ENE52" i="7" l="1"/>
  <c r="ENG51" i="7"/>
  <c r="ENG52" i="7" l="1"/>
  <c r="ENI51" i="7"/>
  <c r="ENI52" i="7" l="1"/>
  <c r="ENK51" i="7"/>
  <c r="ENK52" i="7" l="1"/>
  <c r="ENM51" i="7"/>
  <c r="ENM52" i="7" l="1"/>
  <c r="ENO51" i="7"/>
  <c r="ENO52" i="7" l="1"/>
  <c r="ENQ51" i="7"/>
  <c r="ENQ52" i="7" l="1"/>
  <c r="ENS51" i="7"/>
  <c r="ENS52" i="7" l="1"/>
  <c r="ENU51" i="7"/>
  <c r="ENU52" i="7" l="1"/>
  <c r="ENW51" i="7"/>
  <c r="ENW52" i="7" l="1"/>
  <c r="ENY51" i="7"/>
  <c r="ENY52" i="7" l="1"/>
  <c r="EOA51" i="7"/>
  <c r="EOA52" i="7" l="1"/>
  <c r="EOC51" i="7"/>
  <c r="EOC52" i="7" l="1"/>
  <c r="EOE51" i="7"/>
  <c r="EOE52" i="7" l="1"/>
  <c r="EOG51" i="7"/>
  <c r="EOG52" i="7" l="1"/>
  <c r="EOI51" i="7"/>
  <c r="EOI52" i="7" l="1"/>
  <c r="EOK51" i="7"/>
  <c r="EOK52" i="7" l="1"/>
  <c r="EOM51" i="7"/>
  <c r="EOM52" i="7" l="1"/>
  <c r="EOO51" i="7"/>
  <c r="EOO52" i="7" l="1"/>
  <c r="EOQ51" i="7"/>
  <c r="EOQ52" i="7" l="1"/>
  <c r="EOS51" i="7"/>
  <c r="EOS52" i="7" l="1"/>
  <c r="EOU51" i="7"/>
  <c r="EOU52" i="7" l="1"/>
  <c r="EOW51" i="7"/>
  <c r="EOW52" i="7" l="1"/>
  <c r="EOY51" i="7"/>
  <c r="EOY52" i="7" l="1"/>
  <c r="EPA51" i="7"/>
  <c r="EPA52" i="7" l="1"/>
  <c r="EPC51" i="7"/>
  <c r="EPC52" i="7" l="1"/>
  <c r="EPE51" i="7"/>
  <c r="EPE52" i="7" l="1"/>
  <c r="EPG51" i="7"/>
  <c r="EPG52" i="7" l="1"/>
  <c r="EPI51" i="7"/>
  <c r="EPI52" i="7" l="1"/>
  <c r="EPK51" i="7"/>
  <c r="EPK52" i="7" l="1"/>
  <c r="EPM51" i="7"/>
  <c r="EPM52" i="7" l="1"/>
  <c r="EPO51" i="7"/>
  <c r="EPO52" i="7" l="1"/>
  <c r="EPQ51" i="7"/>
  <c r="EPQ52" i="7" l="1"/>
  <c r="EPS51" i="7"/>
  <c r="EPS52" i="7" l="1"/>
  <c r="EPU51" i="7"/>
  <c r="EPU52" i="7" l="1"/>
  <c r="EPW51" i="7"/>
  <c r="EPW52" i="7" l="1"/>
  <c r="EPY51" i="7"/>
  <c r="EPY52" i="7" l="1"/>
  <c r="EQA51" i="7"/>
  <c r="EQA52" i="7" l="1"/>
  <c r="EQC51" i="7"/>
  <c r="EQC52" i="7" l="1"/>
  <c r="EQE51" i="7"/>
  <c r="EQE52" i="7" l="1"/>
  <c r="EQG51" i="7"/>
  <c r="EQG52" i="7" l="1"/>
  <c r="EQI51" i="7"/>
  <c r="EQI52" i="7" l="1"/>
  <c r="EQK51" i="7"/>
  <c r="EQK52" i="7" l="1"/>
  <c r="EQM51" i="7"/>
  <c r="EQM52" i="7" l="1"/>
  <c r="EQO51" i="7"/>
  <c r="EQO52" i="7" l="1"/>
  <c r="EQQ51" i="7"/>
  <c r="EQQ52" i="7" l="1"/>
  <c r="EQS51" i="7"/>
  <c r="EQS52" i="7" l="1"/>
  <c r="EQU51" i="7"/>
  <c r="EQU52" i="7" l="1"/>
  <c r="EQW51" i="7"/>
  <c r="EQW52" i="7" l="1"/>
  <c r="EQY51" i="7"/>
  <c r="EQY52" i="7" l="1"/>
  <c r="ERA51" i="7"/>
  <c r="ERA52" i="7" l="1"/>
  <c r="ERC51" i="7"/>
  <c r="ERC52" i="7" l="1"/>
  <c r="ERE51" i="7"/>
  <c r="ERE52" i="7" l="1"/>
  <c r="ERG51" i="7"/>
  <c r="ERG52" i="7" l="1"/>
  <c r="ERI51" i="7"/>
  <c r="ERI52" i="7" l="1"/>
  <c r="ERK51" i="7"/>
  <c r="ERK52" i="7" l="1"/>
  <c r="ERM51" i="7"/>
  <c r="ERM52" i="7" l="1"/>
  <c r="ERO51" i="7"/>
  <c r="ERO52" i="7" l="1"/>
  <c r="ERQ51" i="7"/>
  <c r="ERQ52" i="7" l="1"/>
  <c r="ERS51" i="7"/>
  <c r="ERS52" i="7" l="1"/>
  <c r="ERU51" i="7"/>
  <c r="ERU52" i="7" l="1"/>
  <c r="ERW51" i="7"/>
  <c r="ERW52" i="7" l="1"/>
  <c r="ERY51" i="7"/>
  <c r="ERY52" i="7" l="1"/>
  <c r="ESA51" i="7"/>
  <c r="ESA52" i="7" l="1"/>
  <c r="ESC51" i="7"/>
  <c r="ESC52" i="7" l="1"/>
  <c r="ESE51" i="7"/>
  <c r="ESE52" i="7" l="1"/>
  <c r="ESG51" i="7"/>
  <c r="ESG52" i="7" l="1"/>
  <c r="ESI51" i="7"/>
  <c r="ESI52" i="7" l="1"/>
  <c r="ESK51" i="7"/>
  <c r="ESK52" i="7" l="1"/>
  <c r="ESM51" i="7"/>
  <c r="ESM52" i="7" l="1"/>
  <c r="ESO51" i="7"/>
  <c r="ESO52" i="7" l="1"/>
  <c r="ESQ51" i="7"/>
  <c r="ESQ52" i="7" l="1"/>
  <c r="ESS51" i="7"/>
  <c r="ESS52" i="7" l="1"/>
  <c r="ESU51" i="7"/>
  <c r="ESU52" i="7" l="1"/>
  <c r="ESW51" i="7"/>
  <c r="ESW52" i="7" l="1"/>
  <c r="ESY51" i="7"/>
  <c r="ESY52" i="7" l="1"/>
  <c r="ETA51" i="7"/>
  <c r="ETA52" i="7" l="1"/>
  <c r="ETC51" i="7"/>
  <c r="ETC52" i="7" l="1"/>
  <c r="ETE51" i="7"/>
  <c r="ETE52" i="7" l="1"/>
  <c r="ETG51" i="7"/>
  <c r="ETG52" i="7" l="1"/>
  <c r="ETI51" i="7"/>
  <c r="ETI52" i="7" l="1"/>
  <c r="ETK51" i="7"/>
  <c r="ETK52" i="7" l="1"/>
  <c r="ETM51" i="7"/>
  <c r="ETM52" i="7" l="1"/>
  <c r="ETO51" i="7"/>
  <c r="ETO52" i="7" l="1"/>
  <c r="ETQ51" i="7"/>
  <c r="ETQ52" i="7" l="1"/>
  <c r="ETS51" i="7"/>
  <c r="ETS52" i="7" l="1"/>
  <c r="ETU51" i="7"/>
  <c r="ETU52" i="7" l="1"/>
  <c r="ETW51" i="7"/>
  <c r="ETW52" i="7" l="1"/>
  <c r="ETY51" i="7"/>
  <c r="ETY52" i="7" l="1"/>
  <c r="EUA51" i="7"/>
  <c r="EUA52" i="7" l="1"/>
  <c r="EUC51" i="7"/>
  <c r="EUC52" i="7" l="1"/>
  <c r="EUE51" i="7"/>
  <c r="EUE52" i="7" l="1"/>
  <c r="EUG51" i="7"/>
  <c r="EUG52" i="7" l="1"/>
  <c r="EUI51" i="7"/>
  <c r="EUI52" i="7" l="1"/>
  <c r="EUK51" i="7"/>
  <c r="EUK52" i="7" l="1"/>
  <c r="EUM51" i="7"/>
  <c r="EUM52" i="7" l="1"/>
  <c r="EUO51" i="7"/>
  <c r="EUO52" i="7" l="1"/>
  <c r="EUQ51" i="7"/>
  <c r="EUQ52" i="7" l="1"/>
  <c r="EUS51" i="7"/>
  <c r="EUS52" i="7" l="1"/>
  <c r="EUU51" i="7"/>
  <c r="EUU52" i="7" l="1"/>
  <c r="EUW51" i="7"/>
  <c r="EUW52" i="7" l="1"/>
  <c r="EUY51" i="7"/>
  <c r="EUY52" i="7" l="1"/>
  <c r="EVA51" i="7"/>
  <c r="EVA52" i="7" l="1"/>
  <c r="EVC51" i="7"/>
  <c r="EVC52" i="7" l="1"/>
  <c r="EVE51" i="7"/>
  <c r="EVE52" i="7" l="1"/>
  <c r="EVG51" i="7"/>
  <c r="EVG52" i="7" l="1"/>
  <c r="EVI51" i="7"/>
  <c r="EVI52" i="7" l="1"/>
  <c r="EVK51" i="7"/>
  <c r="EVK52" i="7" l="1"/>
  <c r="EVM51" i="7"/>
  <c r="EVM52" i="7" l="1"/>
  <c r="EVO51" i="7"/>
  <c r="EVO52" i="7" l="1"/>
  <c r="EVQ51" i="7"/>
  <c r="EVQ52" i="7" l="1"/>
  <c r="EVS51" i="7"/>
  <c r="EVS52" i="7" l="1"/>
  <c r="EVU51" i="7"/>
  <c r="EVU52" i="7" l="1"/>
  <c r="EVW51" i="7"/>
  <c r="EVW52" i="7" l="1"/>
  <c r="EVY51" i="7"/>
  <c r="EVY52" i="7" l="1"/>
  <c r="EWA51" i="7"/>
  <c r="EWA52" i="7" l="1"/>
  <c r="EWC51" i="7"/>
  <c r="EWC52" i="7" l="1"/>
  <c r="EWE51" i="7"/>
  <c r="EWE52" i="7" l="1"/>
  <c r="EWG51" i="7"/>
  <c r="EWG52" i="7" l="1"/>
  <c r="EWI51" i="7"/>
  <c r="EWI52" i="7" l="1"/>
  <c r="EWK51" i="7"/>
  <c r="EWK52" i="7" l="1"/>
  <c r="EWM51" i="7"/>
  <c r="EWM52" i="7" l="1"/>
  <c r="EWO51" i="7"/>
  <c r="EWO52" i="7" l="1"/>
  <c r="EWQ51" i="7"/>
  <c r="EWQ52" i="7" l="1"/>
  <c r="EWS51" i="7"/>
  <c r="EWS52" i="7" l="1"/>
  <c r="EWU51" i="7"/>
  <c r="EWU52" i="7" l="1"/>
  <c r="EWW51" i="7"/>
  <c r="EWW52" i="7" l="1"/>
  <c r="EWY51" i="7"/>
  <c r="EWY52" i="7" l="1"/>
  <c r="EXA51" i="7"/>
  <c r="EXA52" i="7" l="1"/>
  <c r="EXC51" i="7"/>
  <c r="EXC52" i="7" l="1"/>
  <c r="EXE51" i="7"/>
  <c r="EXE52" i="7" l="1"/>
  <c r="EXG51" i="7"/>
  <c r="EXG52" i="7" l="1"/>
  <c r="EXI51" i="7"/>
  <c r="EXI52" i="7" l="1"/>
  <c r="EXK51" i="7"/>
  <c r="EXK52" i="7" l="1"/>
  <c r="EXM51" i="7"/>
  <c r="EXM52" i="7" l="1"/>
  <c r="EXO51" i="7"/>
  <c r="EXO52" i="7" l="1"/>
  <c r="EXQ51" i="7"/>
  <c r="EXQ52" i="7" l="1"/>
  <c r="EXS51" i="7"/>
  <c r="EXS52" i="7" l="1"/>
  <c r="EXU51" i="7"/>
  <c r="EXU52" i="7" l="1"/>
  <c r="EXW51" i="7"/>
  <c r="EXW52" i="7" l="1"/>
  <c r="EXY51" i="7"/>
  <c r="EXY52" i="7" l="1"/>
  <c r="EYA51" i="7"/>
  <c r="EYA52" i="7" l="1"/>
  <c r="EYC51" i="7"/>
  <c r="EYC52" i="7" l="1"/>
  <c r="EYE51" i="7"/>
  <c r="EYE52" i="7" l="1"/>
  <c r="EYG51" i="7"/>
  <c r="EYG52" i="7" l="1"/>
  <c r="EYI51" i="7"/>
  <c r="EYI52" i="7" l="1"/>
  <c r="EYK51" i="7"/>
  <c r="EYK52" i="7" l="1"/>
  <c r="EYM51" i="7"/>
  <c r="EYM52" i="7" l="1"/>
  <c r="EYO51" i="7"/>
  <c r="EYO52" i="7" l="1"/>
  <c r="EYQ51" i="7"/>
  <c r="EYQ52" i="7" l="1"/>
  <c r="EYS51" i="7"/>
  <c r="EYS52" i="7" l="1"/>
  <c r="EYU51" i="7"/>
  <c r="EYU52" i="7" l="1"/>
  <c r="EYW51" i="7"/>
  <c r="EYW52" i="7" l="1"/>
  <c r="EYY51" i="7"/>
  <c r="EYY52" i="7" l="1"/>
  <c r="EZA51" i="7"/>
  <c r="EZA52" i="7" l="1"/>
  <c r="EZC51" i="7"/>
  <c r="EZC52" i="7" l="1"/>
  <c r="EZE51" i="7"/>
  <c r="EZE52" i="7" l="1"/>
  <c r="EZG51" i="7"/>
  <c r="EZG52" i="7" l="1"/>
  <c r="EZI51" i="7"/>
  <c r="EZI52" i="7" l="1"/>
  <c r="EZK51" i="7"/>
  <c r="EZK52" i="7" l="1"/>
  <c r="EZM51" i="7"/>
  <c r="EZM52" i="7" l="1"/>
  <c r="EZO51" i="7"/>
  <c r="EZO52" i="7" l="1"/>
  <c r="EZQ51" i="7"/>
  <c r="EZQ52" i="7" l="1"/>
  <c r="EZS51" i="7"/>
  <c r="EZS52" i="7" l="1"/>
  <c r="EZU51" i="7"/>
  <c r="EZU52" i="7" l="1"/>
  <c r="EZW51" i="7"/>
  <c r="EZW52" i="7" l="1"/>
  <c r="EZY51" i="7"/>
  <c r="EZY52" i="7" l="1"/>
  <c r="FAA51" i="7"/>
  <c r="FAA52" i="7" l="1"/>
  <c r="FAC51" i="7"/>
  <c r="FAC52" i="7" l="1"/>
  <c r="FAE51" i="7"/>
  <c r="FAE52" i="7" l="1"/>
  <c r="FAG51" i="7"/>
  <c r="FAG52" i="7" l="1"/>
  <c r="FAI51" i="7"/>
  <c r="FAI52" i="7" l="1"/>
  <c r="FAK51" i="7"/>
  <c r="FAK52" i="7" l="1"/>
  <c r="FAM51" i="7"/>
  <c r="FAM52" i="7" l="1"/>
  <c r="FAO51" i="7"/>
  <c r="FAO52" i="7" l="1"/>
  <c r="FAQ51" i="7"/>
  <c r="FAQ52" i="7" l="1"/>
  <c r="FAS51" i="7"/>
  <c r="FAS52" i="7" l="1"/>
  <c r="FAU51" i="7"/>
  <c r="FAU52" i="7" l="1"/>
  <c r="FAW51" i="7"/>
  <c r="FAW52" i="7" l="1"/>
  <c r="FAY51" i="7"/>
  <c r="FAY52" i="7" l="1"/>
  <c r="FBA51" i="7"/>
  <c r="FBA52" i="7" l="1"/>
  <c r="FBC51" i="7"/>
  <c r="FBC52" i="7" l="1"/>
  <c r="FBE51" i="7"/>
  <c r="FBE52" i="7" l="1"/>
  <c r="FBG51" i="7"/>
  <c r="FBG52" i="7" l="1"/>
  <c r="FBI51" i="7"/>
  <c r="FBI52" i="7" l="1"/>
  <c r="FBK51" i="7"/>
  <c r="FBK52" i="7" l="1"/>
  <c r="FBM51" i="7"/>
  <c r="FBM52" i="7" l="1"/>
  <c r="FBO51" i="7"/>
  <c r="FBO52" i="7" l="1"/>
  <c r="FBQ51" i="7"/>
  <c r="FBQ52" i="7" l="1"/>
  <c r="FBS51" i="7"/>
  <c r="FBS52" i="7" l="1"/>
  <c r="FBU51" i="7"/>
  <c r="FBU52" i="7" l="1"/>
  <c r="FBW51" i="7"/>
  <c r="FBW52" i="7" l="1"/>
  <c r="FBY51" i="7"/>
  <c r="FBY52" i="7" l="1"/>
  <c r="FCA51" i="7"/>
  <c r="FCA52" i="7" l="1"/>
  <c r="FCC51" i="7"/>
  <c r="FCC52" i="7" l="1"/>
  <c r="FCE51" i="7"/>
  <c r="FCE52" i="7" l="1"/>
  <c r="FCG51" i="7"/>
  <c r="FCG52" i="7" l="1"/>
  <c r="FCI51" i="7"/>
  <c r="FCI52" i="7" l="1"/>
  <c r="FCK51" i="7"/>
  <c r="FCK52" i="7" l="1"/>
  <c r="FCM51" i="7"/>
  <c r="FCM52" i="7" l="1"/>
  <c r="FCO51" i="7"/>
  <c r="FCO52" i="7" l="1"/>
  <c r="FCQ51" i="7"/>
  <c r="FCQ52" i="7" l="1"/>
  <c r="FCS51" i="7"/>
  <c r="FCS52" i="7" l="1"/>
  <c r="FCU51" i="7"/>
  <c r="FCU52" i="7" l="1"/>
  <c r="FCW51" i="7"/>
  <c r="FCW52" i="7" l="1"/>
  <c r="FCY51" i="7"/>
  <c r="FCY52" i="7" l="1"/>
  <c r="FDA51" i="7"/>
  <c r="FDA52" i="7" l="1"/>
  <c r="FDC51" i="7"/>
  <c r="FDC52" i="7" l="1"/>
  <c r="FDE51" i="7"/>
  <c r="FDE52" i="7" l="1"/>
  <c r="FDG51" i="7"/>
  <c r="FDG52" i="7" l="1"/>
  <c r="FDI51" i="7"/>
  <c r="FDI52" i="7" l="1"/>
  <c r="FDK51" i="7"/>
  <c r="FDK52" i="7" l="1"/>
  <c r="FDM51" i="7"/>
  <c r="FDM52" i="7" l="1"/>
  <c r="FDO51" i="7"/>
  <c r="FDO52" i="7" l="1"/>
  <c r="FDQ51" i="7"/>
  <c r="FDQ52" i="7" l="1"/>
  <c r="FDS51" i="7"/>
  <c r="FDS52" i="7" l="1"/>
  <c r="FDU51" i="7"/>
  <c r="FDU52" i="7" l="1"/>
  <c r="FDW51" i="7"/>
  <c r="FDW52" i="7" l="1"/>
  <c r="FDY51" i="7"/>
  <c r="FDY52" i="7" l="1"/>
  <c r="FEA51" i="7"/>
  <c r="FEA52" i="7" l="1"/>
  <c r="FEC51" i="7"/>
  <c r="FEC52" i="7" l="1"/>
  <c r="FEE51" i="7"/>
  <c r="FEE52" i="7" l="1"/>
  <c r="FEG51" i="7"/>
  <c r="FEG52" i="7" l="1"/>
  <c r="FEI51" i="7"/>
  <c r="FEI52" i="7" l="1"/>
  <c r="FEK51" i="7"/>
  <c r="FEK52" i="7" l="1"/>
  <c r="FEM51" i="7"/>
  <c r="FEM52" i="7" l="1"/>
  <c r="FEO51" i="7"/>
  <c r="FEO52" i="7" l="1"/>
  <c r="FEQ51" i="7"/>
  <c r="FEQ52" i="7" l="1"/>
  <c r="FES51" i="7"/>
  <c r="FES52" i="7" l="1"/>
  <c r="FEU51" i="7"/>
  <c r="FEU52" i="7" l="1"/>
  <c r="FEW51" i="7"/>
  <c r="FEW52" i="7" l="1"/>
  <c r="FEY51" i="7"/>
  <c r="FEY52" i="7" l="1"/>
  <c r="FFA51" i="7"/>
  <c r="FFA52" i="7" l="1"/>
  <c r="FFC51" i="7"/>
  <c r="FFC52" i="7" l="1"/>
  <c r="FFE51" i="7"/>
  <c r="FFE52" i="7" l="1"/>
  <c r="FFG51" i="7"/>
  <c r="FFG52" i="7" l="1"/>
  <c r="FFI51" i="7"/>
  <c r="FFI52" i="7" l="1"/>
  <c r="FFK51" i="7"/>
  <c r="FFK52" i="7" l="1"/>
  <c r="FFM51" i="7"/>
  <c r="FFM52" i="7" l="1"/>
  <c r="FFO51" i="7"/>
  <c r="FFO52" i="7" l="1"/>
  <c r="FFQ51" i="7"/>
  <c r="FFQ52" i="7" l="1"/>
  <c r="FFS51" i="7"/>
  <c r="FFS52" i="7" l="1"/>
  <c r="FFU51" i="7"/>
  <c r="FFU52" i="7" l="1"/>
  <c r="FFW51" i="7"/>
  <c r="FFW52" i="7" l="1"/>
  <c r="FFY51" i="7"/>
  <c r="FFY52" i="7" l="1"/>
  <c r="FGA51" i="7"/>
  <c r="FGA52" i="7" l="1"/>
  <c r="FGC51" i="7"/>
  <c r="FGC52" i="7" l="1"/>
  <c r="FGE51" i="7"/>
  <c r="FGE52" i="7" l="1"/>
  <c r="FGG51" i="7"/>
  <c r="FGG52" i="7" l="1"/>
  <c r="FGI51" i="7"/>
  <c r="FGI52" i="7" l="1"/>
  <c r="FGK51" i="7"/>
  <c r="FGK52" i="7" l="1"/>
  <c r="FGM51" i="7"/>
  <c r="FGM52" i="7" l="1"/>
  <c r="FGO51" i="7"/>
  <c r="FGO52" i="7" l="1"/>
  <c r="FGQ51" i="7"/>
  <c r="FGQ52" i="7" l="1"/>
  <c r="FGS51" i="7"/>
  <c r="FGS52" i="7" l="1"/>
  <c r="FGU51" i="7"/>
  <c r="FGU52" i="7" l="1"/>
  <c r="FGW51" i="7"/>
  <c r="FGW52" i="7" l="1"/>
  <c r="FGY51" i="7"/>
  <c r="FGY52" i="7" l="1"/>
  <c r="FHA51" i="7"/>
  <c r="FHA52" i="7" l="1"/>
  <c r="FHC51" i="7"/>
  <c r="FHC52" i="7" l="1"/>
  <c r="FHE51" i="7"/>
  <c r="FHE52" i="7" l="1"/>
  <c r="FHG51" i="7"/>
  <c r="FHG52" i="7" l="1"/>
  <c r="FHI51" i="7"/>
  <c r="FHI52" i="7" l="1"/>
  <c r="FHK51" i="7"/>
  <c r="FHK52" i="7" l="1"/>
  <c r="FHM51" i="7"/>
  <c r="FHM52" i="7" l="1"/>
  <c r="FHO51" i="7"/>
  <c r="FHO52" i="7" l="1"/>
  <c r="FHQ51" i="7"/>
  <c r="FHQ52" i="7" l="1"/>
  <c r="FHS51" i="7"/>
  <c r="FHS52" i="7" l="1"/>
  <c r="FHU51" i="7"/>
  <c r="FHU52" i="7" l="1"/>
  <c r="FHW51" i="7"/>
  <c r="FHW52" i="7" l="1"/>
  <c r="FHY51" i="7"/>
  <c r="FHY52" i="7" l="1"/>
  <c r="FIA51" i="7"/>
  <c r="FIA52" i="7" l="1"/>
  <c r="FIC51" i="7"/>
  <c r="FIC52" i="7" l="1"/>
  <c r="FIE51" i="7"/>
  <c r="FIE52" i="7" l="1"/>
  <c r="FIG51" i="7"/>
  <c r="FIG52" i="7" l="1"/>
  <c r="FII51" i="7"/>
  <c r="FII52" i="7" l="1"/>
  <c r="FIK51" i="7"/>
  <c r="FIK52" i="7" l="1"/>
  <c r="FIM51" i="7"/>
  <c r="FIM52" i="7" l="1"/>
  <c r="FIO51" i="7"/>
  <c r="FIO52" i="7" l="1"/>
  <c r="FIQ51" i="7"/>
  <c r="FIQ52" i="7" l="1"/>
  <c r="FIS51" i="7"/>
  <c r="FIS52" i="7" l="1"/>
  <c r="FIU51" i="7"/>
  <c r="FIU52" i="7" l="1"/>
  <c r="FIW51" i="7"/>
  <c r="FIW52" i="7" l="1"/>
  <c r="FIY51" i="7"/>
  <c r="FIY52" i="7" l="1"/>
  <c r="FJA51" i="7"/>
  <c r="FJA52" i="7" l="1"/>
  <c r="FJC51" i="7"/>
  <c r="FJC52" i="7" l="1"/>
  <c r="FJE51" i="7"/>
  <c r="FJE52" i="7" l="1"/>
  <c r="FJG51" i="7"/>
  <c r="FJG52" i="7" l="1"/>
  <c r="FJI51" i="7"/>
  <c r="FJI52" i="7" l="1"/>
  <c r="FJK51" i="7"/>
  <c r="FJK52" i="7" l="1"/>
  <c r="FJM51" i="7"/>
  <c r="FJM52" i="7" l="1"/>
  <c r="FJO51" i="7"/>
  <c r="FJO52" i="7" l="1"/>
  <c r="FJQ51" i="7"/>
  <c r="FJQ52" i="7" l="1"/>
  <c r="FJS51" i="7"/>
  <c r="FJS52" i="7" l="1"/>
  <c r="FJU51" i="7"/>
  <c r="FJU52" i="7" l="1"/>
  <c r="FJW51" i="7"/>
  <c r="FJW52" i="7" l="1"/>
  <c r="FJY51" i="7"/>
  <c r="FJY52" i="7" l="1"/>
  <c r="FKA51" i="7"/>
  <c r="FKA52" i="7" l="1"/>
  <c r="FKC51" i="7"/>
  <c r="FKC52" i="7" l="1"/>
  <c r="FKE51" i="7"/>
  <c r="FKE52" i="7" l="1"/>
  <c r="FKG51" i="7"/>
  <c r="FKG52" i="7" l="1"/>
  <c r="FKI51" i="7"/>
  <c r="FKI52" i="7" l="1"/>
  <c r="FKK51" i="7"/>
  <c r="FKK52" i="7" l="1"/>
  <c r="FKM51" i="7"/>
  <c r="FKM52" i="7" l="1"/>
  <c r="FKO51" i="7"/>
  <c r="FKO52" i="7" l="1"/>
  <c r="FKQ51" i="7"/>
  <c r="FKQ52" i="7" l="1"/>
  <c r="FKS51" i="7"/>
  <c r="FKS52" i="7" l="1"/>
  <c r="FKU51" i="7"/>
  <c r="FKU52" i="7" l="1"/>
  <c r="FKW51" i="7"/>
  <c r="FKW52" i="7" l="1"/>
  <c r="FKY51" i="7"/>
  <c r="FKY52" i="7" l="1"/>
  <c r="FLA51" i="7"/>
  <c r="FLA52" i="7" l="1"/>
  <c r="FLC51" i="7"/>
  <c r="FLC52" i="7" l="1"/>
  <c r="FLE51" i="7"/>
  <c r="FLE52" i="7" l="1"/>
  <c r="FLG51" i="7"/>
  <c r="FLG52" i="7" l="1"/>
  <c r="FLI51" i="7"/>
  <c r="FLI52" i="7" l="1"/>
  <c r="FLK51" i="7"/>
  <c r="FLK52" i="7" l="1"/>
  <c r="FLM51" i="7"/>
  <c r="FLM52" i="7" l="1"/>
  <c r="FLO51" i="7"/>
  <c r="FLO52" i="7" l="1"/>
  <c r="FLQ51" i="7"/>
  <c r="FLQ52" i="7" l="1"/>
  <c r="FLS51" i="7"/>
  <c r="FLS52" i="7" l="1"/>
  <c r="FLU51" i="7"/>
  <c r="FLU52" i="7" l="1"/>
  <c r="FLW51" i="7"/>
  <c r="FLW52" i="7" l="1"/>
  <c r="FLY51" i="7"/>
  <c r="FLY52" i="7" l="1"/>
  <c r="FMA51" i="7"/>
  <c r="FMA52" i="7" l="1"/>
  <c r="FMC51" i="7"/>
  <c r="FMC52" i="7" l="1"/>
  <c r="FME51" i="7"/>
  <c r="FME52" i="7" l="1"/>
  <c r="FMG51" i="7"/>
  <c r="FMG52" i="7" l="1"/>
  <c r="FMI51" i="7"/>
  <c r="FMI52" i="7" l="1"/>
  <c r="FMK51" i="7"/>
  <c r="FMK52" i="7" l="1"/>
  <c r="FMM51" i="7"/>
  <c r="FMM52" i="7" l="1"/>
  <c r="FMO51" i="7"/>
  <c r="FMO52" i="7" l="1"/>
  <c r="FMQ51" i="7"/>
  <c r="FMQ52" i="7" l="1"/>
  <c r="FMS51" i="7"/>
  <c r="FMS52" i="7" l="1"/>
  <c r="FMU51" i="7"/>
  <c r="FMU52" i="7" l="1"/>
  <c r="FMW51" i="7"/>
  <c r="FMW52" i="7" l="1"/>
  <c r="FMY51" i="7"/>
  <c r="FMY52" i="7" l="1"/>
  <c r="FNA51" i="7"/>
  <c r="FNA52" i="7" l="1"/>
  <c r="FNC51" i="7"/>
  <c r="FNC52" i="7" l="1"/>
  <c r="FNE51" i="7"/>
  <c r="FNE52" i="7" l="1"/>
  <c r="FNG51" i="7"/>
  <c r="FNG52" i="7" l="1"/>
  <c r="FNI51" i="7"/>
  <c r="FNI52" i="7" l="1"/>
  <c r="FNK51" i="7"/>
  <c r="FNK52" i="7" l="1"/>
  <c r="FNM51" i="7"/>
  <c r="FNM52" i="7" l="1"/>
  <c r="FNO51" i="7"/>
  <c r="FNO52" i="7" l="1"/>
  <c r="FNQ51" i="7"/>
  <c r="FNQ52" i="7" l="1"/>
  <c r="FNS51" i="7"/>
  <c r="FNS52" i="7" l="1"/>
  <c r="FNU51" i="7"/>
  <c r="FNU52" i="7" l="1"/>
  <c r="FNW51" i="7"/>
  <c r="FNW52" i="7" l="1"/>
  <c r="FNY51" i="7"/>
  <c r="FNY52" i="7" l="1"/>
  <c r="FOA51" i="7"/>
  <c r="FOA52" i="7" l="1"/>
  <c r="FOC51" i="7"/>
  <c r="FOC52" i="7" l="1"/>
  <c r="FOE51" i="7"/>
  <c r="FOE52" i="7" l="1"/>
  <c r="FOG51" i="7"/>
  <c r="FOG52" i="7" l="1"/>
  <c r="FOI51" i="7"/>
  <c r="FOI52" i="7" l="1"/>
  <c r="FOK51" i="7"/>
  <c r="FOK52" i="7" l="1"/>
  <c r="FOM51" i="7"/>
  <c r="FOM52" i="7" l="1"/>
  <c r="FOO51" i="7"/>
  <c r="FOO52" i="7" l="1"/>
  <c r="FOQ51" i="7"/>
  <c r="FOQ52" i="7" l="1"/>
  <c r="FOS51" i="7"/>
  <c r="FOS52" i="7" l="1"/>
  <c r="FOU51" i="7"/>
  <c r="FOU52" i="7" l="1"/>
  <c r="FOW51" i="7"/>
  <c r="FOW52" i="7" l="1"/>
  <c r="FOY51" i="7"/>
  <c r="FOY52" i="7" l="1"/>
  <c r="FPA51" i="7"/>
  <c r="FPA52" i="7" l="1"/>
  <c r="FPC51" i="7"/>
  <c r="FPC52" i="7" l="1"/>
  <c r="FPE51" i="7"/>
  <c r="FPE52" i="7" l="1"/>
  <c r="FPG51" i="7"/>
  <c r="FPG52" i="7" l="1"/>
  <c r="FPI51" i="7"/>
  <c r="FPI52" i="7" l="1"/>
  <c r="FPK51" i="7"/>
  <c r="FPK52" i="7" l="1"/>
  <c r="FPM51" i="7"/>
  <c r="FPM52" i="7" l="1"/>
  <c r="FPO51" i="7"/>
  <c r="FPO52" i="7" l="1"/>
  <c r="FPQ51" i="7"/>
  <c r="FPQ52" i="7" l="1"/>
  <c r="FPS51" i="7"/>
  <c r="FPS52" i="7" l="1"/>
  <c r="FPU51" i="7"/>
  <c r="FPU52" i="7" l="1"/>
  <c r="FPW51" i="7"/>
  <c r="FPW52" i="7" l="1"/>
  <c r="FPY51" i="7"/>
  <c r="FPY52" i="7" l="1"/>
  <c r="FQA51" i="7"/>
  <c r="FQA52" i="7" l="1"/>
  <c r="FQC51" i="7"/>
  <c r="FQC52" i="7" l="1"/>
  <c r="FQE51" i="7"/>
  <c r="FQE52" i="7" l="1"/>
  <c r="FQG51" i="7"/>
  <c r="FQG52" i="7" l="1"/>
  <c r="FQI51" i="7"/>
  <c r="FQI52" i="7" l="1"/>
  <c r="FQK51" i="7"/>
  <c r="FQK52" i="7" l="1"/>
  <c r="FQM51" i="7"/>
  <c r="FQM52" i="7" l="1"/>
  <c r="FQO51" i="7"/>
  <c r="FQO52" i="7" l="1"/>
  <c r="FQQ51" i="7"/>
  <c r="FQQ52" i="7" l="1"/>
  <c r="FQS51" i="7"/>
  <c r="FQS52" i="7" l="1"/>
  <c r="FQU51" i="7"/>
  <c r="FQU52" i="7" l="1"/>
  <c r="FQW51" i="7"/>
  <c r="FQW52" i="7" l="1"/>
  <c r="FQY51" i="7"/>
  <c r="FQY52" i="7" l="1"/>
  <c r="FRA51" i="7"/>
  <c r="FRA52" i="7" l="1"/>
  <c r="FRC51" i="7"/>
  <c r="FRC52" i="7" l="1"/>
  <c r="FRE51" i="7"/>
  <c r="FRE52" i="7" l="1"/>
  <c r="FRG51" i="7"/>
  <c r="FRG52" i="7" l="1"/>
  <c r="FRI51" i="7"/>
  <c r="FRI52" i="7" l="1"/>
  <c r="FRK51" i="7"/>
  <c r="FRK52" i="7" l="1"/>
  <c r="FRM51" i="7"/>
  <c r="FRM52" i="7" l="1"/>
  <c r="FRO51" i="7"/>
  <c r="FRO52" i="7" l="1"/>
  <c r="FRQ51" i="7"/>
  <c r="FRQ52" i="7" l="1"/>
  <c r="FRS51" i="7"/>
  <c r="FRS52" i="7" l="1"/>
  <c r="FRU51" i="7"/>
  <c r="FRU52" i="7" l="1"/>
  <c r="FRW51" i="7"/>
  <c r="FRW52" i="7" l="1"/>
  <c r="FRY51" i="7"/>
  <c r="FRY52" i="7" l="1"/>
  <c r="FSA51" i="7"/>
  <c r="FSA52" i="7" l="1"/>
  <c r="FSC51" i="7"/>
  <c r="FSC52" i="7" l="1"/>
  <c r="FSE51" i="7"/>
  <c r="FSE52" i="7" l="1"/>
  <c r="FSG51" i="7"/>
  <c r="FSG52" i="7" l="1"/>
  <c r="FSI51" i="7"/>
  <c r="FSI52" i="7" l="1"/>
  <c r="FSK51" i="7"/>
  <c r="FSK52" i="7" l="1"/>
  <c r="FSM51" i="7"/>
  <c r="FSM52" i="7" l="1"/>
  <c r="FSO51" i="7"/>
  <c r="FSO52" i="7" l="1"/>
  <c r="FSQ51" i="7"/>
  <c r="FSQ52" i="7" l="1"/>
  <c r="FSS51" i="7"/>
  <c r="FSS52" i="7" l="1"/>
  <c r="FSU51" i="7"/>
  <c r="FSU52" i="7" l="1"/>
  <c r="FSW51" i="7"/>
  <c r="FSW52" i="7" l="1"/>
  <c r="FSY51" i="7"/>
  <c r="FSY52" i="7" l="1"/>
  <c r="FTA51" i="7"/>
  <c r="FTA52" i="7" l="1"/>
  <c r="FTC51" i="7"/>
  <c r="FTC52" i="7" l="1"/>
  <c r="FTE51" i="7"/>
  <c r="FTE52" i="7" l="1"/>
  <c r="FTG51" i="7"/>
  <c r="FTG52" i="7" l="1"/>
  <c r="FTI51" i="7"/>
  <c r="FTI52" i="7" l="1"/>
  <c r="FTK51" i="7"/>
  <c r="FTK52" i="7" l="1"/>
  <c r="FTM51" i="7"/>
  <c r="FTM52" i="7" l="1"/>
  <c r="FTO51" i="7"/>
  <c r="FTO52" i="7" l="1"/>
  <c r="FTQ51" i="7"/>
  <c r="FTQ52" i="7" l="1"/>
  <c r="FTS51" i="7"/>
  <c r="FTS52" i="7" l="1"/>
  <c r="FTU51" i="7"/>
  <c r="FTU52" i="7" l="1"/>
  <c r="FTW51" i="7"/>
  <c r="FTW52" i="7" l="1"/>
  <c r="FTY51" i="7"/>
  <c r="FTY52" i="7" l="1"/>
  <c r="FUA51" i="7"/>
  <c r="FUA52" i="7" l="1"/>
  <c r="FUC51" i="7"/>
  <c r="FUC52" i="7" l="1"/>
  <c r="FUE51" i="7"/>
  <c r="FUE52" i="7" l="1"/>
  <c r="FUG51" i="7"/>
  <c r="FUG52" i="7" l="1"/>
  <c r="FUI51" i="7"/>
  <c r="FUI52" i="7" l="1"/>
  <c r="FUK51" i="7"/>
  <c r="FUK52" i="7" l="1"/>
  <c r="FUM51" i="7"/>
  <c r="FUM52" i="7" l="1"/>
  <c r="FUO51" i="7"/>
  <c r="FUO52" i="7" l="1"/>
  <c r="FUQ51" i="7"/>
  <c r="FUQ52" i="7" l="1"/>
  <c r="FUS51" i="7"/>
  <c r="FUS52" i="7" l="1"/>
  <c r="FUU51" i="7"/>
  <c r="FUU52" i="7" l="1"/>
  <c r="FUW51" i="7"/>
  <c r="FUW52" i="7" l="1"/>
  <c r="FUY51" i="7"/>
  <c r="FUY52" i="7" l="1"/>
  <c r="FVA51" i="7"/>
  <c r="FVA52" i="7" l="1"/>
  <c r="FVC51" i="7"/>
  <c r="FVC52" i="7" l="1"/>
  <c r="FVE51" i="7"/>
  <c r="FVE52" i="7" l="1"/>
  <c r="FVG51" i="7"/>
  <c r="FVG52" i="7" l="1"/>
  <c r="FVI51" i="7"/>
  <c r="FVI52" i="7" l="1"/>
  <c r="FVK51" i="7"/>
  <c r="FVK52" i="7" l="1"/>
  <c r="FVM51" i="7"/>
  <c r="FVM52" i="7" l="1"/>
  <c r="FVO51" i="7"/>
  <c r="FVO52" i="7" l="1"/>
  <c r="FVQ51" i="7"/>
  <c r="FVQ52" i="7" l="1"/>
  <c r="FVS51" i="7"/>
  <c r="FVS52" i="7" l="1"/>
  <c r="FVU51" i="7"/>
  <c r="FVU52" i="7" l="1"/>
  <c r="FVW51" i="7"/>
  <c r="FVW52" i="7" l="1"/>
  <c r="FVY51" i="7"/>
  <c r="FVY52" i="7" l="1"/>
  <c r="FWA51" i="7"/>
  <c r="FWA52" i="7" l="1"/>
  <c r="FWC51" i="7"/>
  <c r="FWC52" i="7" l="1"/>
  <c r="FWE51" i="7"/>
  <c r="FWE52" i="7" l="1"/>
  <c r="FWG51" i="7"/>
  <c r="FWG52" i="7" l="1"/>
  <c r="FWI51" i="7"/>
  <c r="FWI52" i="7" l="1"/>
  <c r="FWK51" i="7"/>
  <c r="FWK52" i="7" l="1"/>
  <c r="FWM51" i="7"/>
  <c r="FWM52" i="7" l="1"/>
  <c r="FWO51" i="7"/>
  <c r="FWO52" i="7" l="1"/>
  <c r="FWQ51" i="7"/>
  <c r="FWQ52" i="7" l="1"/>
  <c r="FWS51" i="7"/>
  <c r="FWS52" i="7" l="1"/>
  <c r="FWU51" i="7"/>
  <c r="FWU52" i="7" l="1"/>
  <c r="FWW51" i="7"/>
  <c r="FWW52" i="7" l="1"/>
  <c r="FWY51" i="7"/>
  <c r="FWY52" i="7" l="1"/>
  <c r="FXA51" i="7"/>
  <c r="FXA52" i="7" l="1"/>
  <c r="FXC51" i="7"/>
  <c r="FXC52" i="7" l="1"/>
  <c r="FXE51" i="7"/>
  <c r="FXE52" i="7" l="1"/>
  <c r="FXG51" i="7"/>
  <c r="FXG52" i="7" l="1"/>
  <c r="FXI51" i="7"/>
  <c r="FXI52" i="7" l="1"/>
  <c r="FXK51" i="7"/>
  <c r="FXK52" i="7" l="1"/>
  <c r="FXM51" i="7"/>
  <c r="FXM52" i="7" l="1"/>
  <c r="FXO51" i="7"/>
  <c r="FXO52" i="7" l="1"/>
  <c r="FXQ51" i="7"/>
  <c r="FXQ52" i="7" l="1"/>
  <c r="FXS51" i="7"/>
  <c r="FXS52" i="7" l="1"/>
  <c r="FXU51" i="7"/>
  <c r="FXU52" i="7" l="1"/>
  <c r="FXW51" i="7"/>
  <c r="FXW52" i="7" l="1"/>
  <c r="FXY51" i="7"/>
  <c r="FXY52" i="7" l="1"/>
  <c r="FYA51" i="7"/>
  <c r="FYA52" i="7" l="1"/>
  <c r="FYC51" i="7"/>
  <c r="FYC52" i="7" l="1"/>
  <c r="FYE51" i="7"/>
  <c r="FYE52" i="7" l="1"/>
  <c r="FYG51" i="7"/>
  <c r="FYG52" i="7" l="1"/>
  <c r="FYI51" i="7"/>
  <c r="FYI52" i="7" l="1"/>
  <c r="FYK51" i="7"/>
  <c r="FYK52" i="7" l="1"/>
  <c r="FYM51" i="7"/>
  <c r="FYM52" i="7" l="1"/>
  <c r="FYO51" i="7"/>
  <c r="FYO52" i="7" l="1"/>
  <c r="FYQ51" i="7"/>
  <c r="FYQ52" i="7" l="1"/>
  <c r="FYS51" i="7"/>
  <c r="FYS52" i="7" l="1"/>
  <c r="FYU51" i="7"/>
  <c r="FYU52" i="7" l="1"/>
  <c r="FYW51" i="7"/>
  <c r="FYW52" i="7" l="1"/>
  <c r="FYY51" i="7"/>
  <c r="FYY52" i="7" l="1"/>
  <c r="FZA51" i="7"/>
  <c r="FZA52" i="7" l="1"/>
  <c r="FZC51" i="7"/>
  <c r="FZC52" i="7" l="1"/>
  <c r="FZE51" i="7"/>
  <c r="FZE52" i="7" l="1"/>
  <c r="FZG51" i="7"/>
  <c r="FZG52" i="7" l="1"/>
  <c r="FZI51" i="7"/>
  <c r="FZI52" i="7" l="1"/>
  <c r="FZK51" i="7"/>
  <c r="FZK52" i="7" l="1"/>
  <c r="FZM51" i="7"/>
  <c r="FZM52" i="7" l="1"/>
  <c r="FZO51" i="7"/>
  <c r="FZO52" i="7" l="1"/>
  <c r="FZQ51" i="7"/>
  <c r="FZQ52" i="7" l="1"/>
  <c r="FZS51" i="7"/>
  <c r="FZS52" i="7" l="1"/>
  <c r="FZU51" i="7"/>
  <c r="FZU52" i="7" l="1"/>
  <c r="FZW51" i="7"/>
  <c r="FZW52" i="7" l="1"/>
  <c r="FZY51" i="7"/>
  <c r="FZY52" i="7" l="1"/>
  <c r="GAA51" i="7"/>
  <c r="GAA52" i="7" l="1"/>
  <c r="GAC51" i="7"/>
  <c r="GAC52" i="7" l="1"/>
  <c r="GAE51" i="7"/>
  <c r="GAE52" i="7" l="1"/>
  <c r="GAG51" i="7"/>
  <c r="GAG52" i="7" l="1"/>
  <c r="GAI51" i="7"/>
  <c r="GAI52" i="7" l="1"/>
  <c r="GAK51" i="7"/>
  <c r="GAK52" i="7" l="1"/>
  <c r="GAM51" i="7"/>
  <c r="GAM52" i="7" l="1"/>
  <c r="GAO51" i="7"/>
  <c r="GAO52" i="7" l="1"/>
  <c r="GAQ51" i="7"/>
  <c r="GAQ52" i="7" l="1"/>
  <c r="GAS51" i="7"/>
  <c r="GAS52" i="7" l="1"/>
  <c r="GAU51" i="7"/>
  <c r="GAU52" i="7" l="1"/>
  <c r="GAW51" i="7"/>
  <c r="GAW52" i="7" l="1"/>
  <c r="GAY51" i="7"/>
  <c r="GAY52" i="7" l="1"/>
  <c r="GBA51" i="7"/>
  <c r="GBA52" i="7" l="1"/>
  <c r="GBC51" i="7"/>
  <c r="GBC52" i="7" l="1"/>
  <c r="GBE51" i="7"/>
  <c r="GBE52" i="7" l="1"/>
  <c r="GBG51" i="7"/>
  <c r="GBG52" i="7" l="1"/>
  <c r="GBI51" i="7"/>
  <c r="GBI52" i="7" l="1"/>
  <c r="GBK51" i="7"/>
  <c r="GBK52" i="7" l="1"/>
  <c r="GBM51" i="7"/>
  <c r="GBM52" i="7" l="1"/>
  <c r="GBO51" i="7"/>
  <c r="GBO52" i="7" l="1"/>
  <c r="GBQ51" i="7"/>
  <c r="GBQ52" i="7" l="1"/>
  <c r="GBS51" i="7"/>
  <c r="GBS52" i="7" l="1"/>
  <c r="GBU51" i="7"/>
  <c r="GBU52" i="7" l="1"/>
  <c r="GBW51" i="7"/>
  <c r="GBW52" i="7" l="1"/>
  <c r="GBY51" i="7"/>
  <c r="GBY52" i="7" l="1"/>
  <c r="GCA51" i="7"/>
  <c r="GCA52" i="7" l="1"/>
  <c r="GCC51" i="7"/>
  <c r="GCC52" i="7" l="1"/>
  <c r="GCE51" i="7"/>
  <c r="GCE52" i="7" l="1"/>
  <c r="GCG51" i="7"/>
  <c r="GCG52" i="7" l="1"/>
  <c r="GCI51" i="7"/>
  <c r="GCI52" i="7" l="1"/>
  <c r="GCK51" i="7"/>
  <c r="GCK52" i="7" l="1"/>
  <c r="GCM51" i="7"/>
  <c r="GCM52" i="7" l="1"/>
  <c r="GCO51" i="7"/>
  <c r="GCO52" i="7" l="1"/>
  <c r="GCQ51" i="7"/>
  <c r="GCQ52" i="7" l="1"/>
  <c r="GCS51" i="7"/>
  <c r="GCS52" i="7" l="1"/>
  <c r="GCU51" i="7"/>
  <c r="GCU52" i="7" l="1"/>
  <c r="GCW51" i="7"/>
  <c r="GCW52" i="7" l="1"/>
  <c r="GCY51" i="7"/>
  <c r="GCY52" i="7" l="1"/>
  <c r="GDA51" i="7"/>
  <c r="GDA52" i="7" l="1"/>
  <c r="GDC51" i="7"/>
  <c r="GDC52" i="7" l="1"/>
  <c r="GDE51" i="7"/>
  <c r="GDE52" i="7" l="1"/>
  <c r="GDG51" i="7"/>
  <c r="GDG52" i="7" l="1"/>
  <c r="GDI51" i="7"/>
  <c r="GDI52" i="7" l="1"/>
  <c r="GDK51" i="7"/>
  <c r="GDK52" i="7" l="1"/>
  <c r="GDM51" i="7"/>
  <c r="GDM52" i="7" l="1"/>
  <c r="GDO51" i="7"/>
  <c r="GDO52" i="7" l="1"/>
  <c r="GDQ51" i="7"/>
  <c r="GDQ52" i="7" l="1"/>
  <c r="GDS51" i="7"/>
  <c r="GDS52" i="7" l="1"/>
  <c r="GDU51" i="7"/>
  <c r="GDU52" i="7" l="1"/>
  <c r="GDW51" i="7"/>
  <c r="GDW52" i="7" l="1"/>
  <c r="GDY51" i="7"/>
  <c r="GDY52" i="7" l="1"/>
  <c r="GEA51" i="7"/>
  <c r="GEA52" i="7" l="1"/>
  <c r="GEC51" i="7"/>
  <c r="GEC52" i="7" l="1"/>
  <c r="GEE51" i="7"/>
  <c r="GEE52" i="7" l="1"/>
  <c r="GEG51" i="7"/>
  <c r="GEG52" i="7" l="1"/>
  <c r="GEI51" i="7"/>
  <c r="GEI52" i="7" l="1"/>
  <c r="GEK51" i="7"/>
  <c r="GEK52" i="7" l="1"/>
  <c r="GEM51" i="7"/>
  <c r="GEM52" i="7" l="1"/>
  <c r="GEO51" i="7"/>
  <c r="GEO52" i="7" l="1"/>
  <c r="GEQ51" i="7"/>
  <c r="GEQ52" i="7" l="1"/>
  <c r="GES51" i="7"/>
  <c r="GES52" i="7" l="1"/>
  <c r="GEU51" i="7"/>
  <c r="GEU52" i="7" l="1"/>
  <c r="GEW51" i="7"/>
  <c r="GEW52" i="7" l="1"/>
  <c r="GEY51" i="7"/>
  <c r="GEY52" i="7" l="1"/>
  <c r="GFA51" i="7"/>
  <c r="GFA52" i="7" l="1"/>
  <c r="GFC51" i="7"/>
  <c r="GFC52" i="7" l="1"/>
  <c r="GFE51" i="7"/>
  <c r="GFE52" i="7" l="1"/>
  <c r="GFG51" i="7"/>
  <c r="GFG52" i="7" l="1"/>
  <c r="GFI51" i="7"/>
  <c r="GFI52" i="7" l="1"/>
  <c r="GFK51" i="7"/>
  <c r="GFK52" i="7" l="1"/>
  <c r="GFM51" i="7"/>
  <c r="GFM52" i="7" l="1"/>
  <c r="GFO51" i="7"/>
  <c r="GFO52" i="7" l="1"/>
  <c r="GFQ51" i="7"/>
  <c r="GFQ52" i="7" l="1"/>
  <c r="GFS51" i="7"/>
  <c r="GFS52" i="7" l="1"/>
  <c r="GFU51" i="7"/>
  <c r="GFU52" i="7" l="1"/>
  <c r="GFW51" i="7"/>
  <c r="GFW52" i="7" l="1"/>
  <c r="GFY51" i="7"/>
  <c r="GFY52" i="7" l="1"/>
  <c r="GGA51" i="7"/>
  <c r="GGA52" i="7" l="1"/>
  <c r="GGC51" i="7"/>
  <c r="GGC52" i="7" l="1"/>
  <c r="GGE51" i="7"/>
  <c r="GGE52" i="7" l="1"/>
  <c r="GGG51" i="7"/>
  <c r="GGG52" i="7" l="1"/>
  <c r="GGI51" i="7"/>
  <c r="GGI52" i="7" l="1"/>
  <c r="GGK51" i="7"/>
  <c r="GGK52" i="7" l="1"/>
  <c r="GGM51" i="7"/>
  <c r="GGM52" i="7" l="1"/>
  <c r="GGO51" i="7"/>
  <c r="GGO52" i="7" l="1"/>
  <c r="GGQ51" i="7"/>
  <c r="GGQ52" i="7" l="1"/>
  <c r="GGS51" i="7"/>
  <c r="GGS52" i="7" l="1"/>
  <c r="GGU51" i="7"/>
  <c r="GGU52" i="7" l="1"/>
  <c r="GGW51" i="7"/>
  <c r="GGW52" i="7" l="1"/>
  <c r="GGY51" i="7"/>
  <c r="GGY52" i="7" l="1"/>
  <c r="GHA51" i="7"/>
  <c r="GHA52" i="7" l="1"/>
  <c r="GHC51" i="7"/>
  <c r="GHC52" i="7" l="1"/>
  <c r="GHE51" i="7"/>
  <c r="GHE52" i="7" l="1"/>
  <c r="GHG51" i="7"/>
  <c r="GHG52" i="7" l="1"/>
  <c r="GHI51" i="7"/>
  <c r="GHI52" i="7" l="1"/>
  <c r="GHK51" i="7"/>
  <c r="GHK52" i="7" l="1"/>
  <c r="GHM51" i="7"/>
  <c r="GHM52" i="7" l="1"/>
  <c r="GHO51" i="7"/>
  <c r="GHO52" i="7" l="1"/>
  <c r="GHQ51" i="7"/>
  <c r="GHQ52" i="7" l="1"/>
  <c r="GHS51" i="7"/>
  <c r="GHS52" i="7" l="1"/>
  <c r="GHU51" i="7"/>
  <c r="GHU52" i="7" l="1"/>
  <c r="GHW51" i="7"/>
  <c r="GHW52" i="7" l="1"/>
  <c r="GHY51" i="7"/>
  <c r="GHY52" i="7" l="1"/>
  <c r="GIA51" i="7"/>
  <c r="GIA52" i="7" l="1"/>
  <c r="GIC51" i="7"/>
  <c r="GIC52" i="7" l="1"/>
  <c r="GIE51" i="7"/>
  <c r="GIE52" i="7" l="1"/>
  <c r="GIG51" i="7"/>
  <c r="GIG52" i="7" l="1"/>
  <c r="GII51" i="7"/>
  <c r="GII52" i="7" l="1"/>
  <c r="GIK51" i="7"/>
  <c r="GIK52" i="7" l="1"/>
  <c r="GIM51" i="7"/>
  <c r="GIM52" i="7" l="1"/>
  <c r="GIO51" i="7"/>
  <c r="GIO52" i="7" l="1"/>
  <c r="GIQ51" i="7"/>
  <c r="GIQ52" i="7" l="1"/>
  <c r="GIS51" i="7"/>
  <c r="GIS52" i="7" l="1"/>
  <c r="GIU51" i="7"/>
  <c r="GIU52" i="7" l="1"/>
  <c r="GIW51" i="7"/>
  <c r="GIW52" i="7" l="1"/>
  <c r="GIY51" i="7"/>
  <c r="GIY52" i="7" l="1"/>
  <c r="GJA51" i="7"/>
  <c r="GJA52" i="7" l="1"/>
  <c r="GJC51" i="7"/>
  <c r="GJC52" i="7" l="1"/>
  <c r="GJE51" i="7"/>
  <c r="GJE52" i="7" l="1"/>
  <c r="GJG51" i="7"/>
  <c r="GJG52" i="7" l="1"/>
  <c r="GJI51" i="7"/>
  <c r="GJI52" i="7" l="1"/>
  <c r="GJK51" i="7"/>
  <c r="GJK52" i="7" l="1"/>
  <c r="GJM51" i="7"/>
  <c r="GJM52" i="7" l="1"/>
  <c r="GJO51" i="7"/>
  <c r="GJO52" i="7" l="1"/>
  <c r="GJQ51" i="7"/>
  <c r="GJQ52" i="7" l="1"/>
  <c r="GJS51" i="7"/>
  <c r="GJS52" i="7" l="1"/>
  <c r="GJU51" i="7"/>
  <c r="GJU52" i="7" l="1"/>
  <c r="GJW51" i="7"/>
  <c r="GJW52" i="7" l="1"/>
  <c r="GJY51" i="7"/>
  <c r="GJY52" i="7" l="1"/>
  <c r="GKA51" i="7"/>
  <c r="GKA52" i="7" l="1"/>
  <c r="GKC51" i="7"/>
  <c r="GKC52" i="7" l="1"/>
  <c r="GKE51" i="7"/>
  <c r="GKE52" i="7" l="1"/>
  <c r="GKG51" i="7"/>
  <c r="GKG52" i="7" l="1"/>
  <c r="GKI51" i="7"/>
  <c r="GKI52" i="7" l="1"/>
  <c r="GKK51" i="7"/>
  <c r="GKK52" i="7" l="1"/>
  <c r="GKM51" i="7"/>
  <c r="GKM52" i="7" l="1"/>
  <c r="GKO51" i="7"/>
  <c r="GKO52" i="7" l="1"/>
  <c r="GKQ51" i="7"/>
  <c r="GKQ52" i="7" l="1"/>
  <c r="GKS51" i="7"/>
  <c r="GKS52" i="7" l="1"/>
  <c r="GKU51" i="7"/>
  <c r="GKU52" i="7" l="1"/>
  <c r="GKW51" i="7"/>
  <c r="GKW52" i="7" l="1"/>
  <c r="GKY51" i="7"/>
  <c r="GKY52" i="7" l="1"/>
  <c r="GLA51" i="7"/>
  <c r="GLA52" i="7" l="1"/>
  <c r="GLC51" i="7"/>
  <c r="GLC52" i="7" l="1"/>
  <c r="GLE51" i="7"/>
  <c r="GLE52" i="7" l="1"/>
  <c r="GLG51" i="7"/>
  <c r="GLG52" i="7" l="1"/>
  <c r="GLI51" i="7"/>
  <c r="GLI52" i="7" l="1"/>
  <c r="GLK51" i="7"/>
  <c r="GLK52" i="7" l="1"/>
  <c r="GLM51" i="7"/>
  <c r="GLM52" i="7" l="1"/>
  <c r="GLO51" i="7"/>
  <c r="GLO52" i="7" l="1"/>
  <c r="GLQ51" i="7"/>
  <c r="GLQ52" i="7" l="1"/>
  <c r="GLS51" i="7"/>
  <c r="GLS52" i="7" l="1"/>
  <c r="GLU51" i="7"/>
  <c r="GLU52" i="7" l="1"/>
  <c r="GLW51" i="7"/>
  <c r="GLW52" i="7" l="1"/>
  <c r="GLY51" i="7"/>
  <c r="GLY52" i="7" l="1"/>
  <c r="GMA51" i="7"/>
  <c r="GMA52" i="7" l="1"/>
  <c r="GMC51" i="7"/>
  <c r="GMC52" i="7" l="1"/>
  <c r="GME51" i="7"/>
  <c r="GME52" i="7" l="1"/>
  <c r="GMG51" i="7"/>
  <c r="GMG52" i="7" l="1"/>
  <c r="GMI51" i="7"/>
  <c r="GMI52" i="7" l="1"/>
  <c r="GMK51" i="7"/>
  <c r="GMK52" i="7" l="1"/>
  <c r="GMM51" i="7"/>
  <c r="GMM52" i="7" l="1"/>
  <c r="GMO51" i="7"/>
  <c r="GMO52" i="7" l="1"/>
  <c r="GMQ51" i="7"/>
  <c r="GMQ52" i="7" l="1"/>
  <c r="GMS51" i="7"/>
  <c r="GMS52" i="7" l="1"/>
  <c r="GMU51" i="7"/>
  <c r="GMU52" i="7" l="1"/>
  <c r="GMW51" i="7"/>
  <c r="GMW52" i="7" l="1"/>
  <c r="GMY51" i="7"/>
  <c r="GMY52" i="7" l="1"/>
  <c r="GNA51" i="7"/>
  <c r="GNA52" i="7" l="1"/>
  <c r="GNC51" i="7"/>
  <c r="GNC52" i="7" l="1"/>
  <c r="GNE51" i="7"/>
  <c r="GNE52" i="7" l="1"/>
  <c r="GNG51" i="7"/>
  <c r="GNG52" i="7" l="1"/>
  <c r="GNI51" i="7"/>
  <c r="GNI52" i="7" l="1"/>
  <c r="GNK51" i="7"/>
  <c r="GNK52" i="7" l="1"/>
  <c r="GNM51" i="7"/>
  <c r="GNM52" i="7" l="1"/>
  <c r="GNO51" i="7"/>
  <c r="GNO52" i="7" l="1"/>
  <c r="GNQ51" i="7"/>
  <c r="GNQ52" i="7" l="1"/>
  <c r="GNS51" i="7"/>
  <c r="GNS52" i="7" l="1"/>
  <c r="GNU51" i="7"/>
  <c r="GNU52" i="7" l="1"/>
  <c r="GNW51" i="7"/>
  <c r="GNW52" i="7" l="1"/>
  <c r="GNY51" i="7"/>
  <c r="GNY52" i="7" l="1"/>
  <c r="GOA51" i="7"/>
  <c r="GOA52" i="7" l="1"/>
  <c r="GOC51" i="7"/>
  <c r="GOC52" i="7" l="1"/>
  <c r="GOE51" i="7"/>
  <c r="GOE52" i="7" l="1"/>
  <c r="GOG51" i="7"/>
  <c r="GOG52" i="7" l="1"/>
  <c r="GOI51" i="7"/>
  <c r="GOI52" i="7" l="1"/>
  <c r="GOK51" i="7"/>
  <c r="GOK52" i="7" l="1"/>
  <c r="GOM51" i="7"/>
  <c r="GOM52" i="7" l="1"/>
  <c r="GOO51" i="7"/>
  <c r="GOO52" i="7" l="1"/>
  <c r="GOQ51" i="7"/>
  <c r="GOQ52" i="7" l="1"/>
  <c r="GOS51" i="7"/>
  <c r="GOS52" i="7" l="1"/>
  <c r="GOU51" i="7"/>
  <c r="GOU52" i="7" l="1"/>
  <c r="GOW51" i="7"/>
  <c r="GOW52" i="7" l="1"/>
  <c r="GOY51" i="7"/>
  <c r="GOY52" i="7" l="1"/>
  <c r="GPA51" i="7"/>
  <c r="GPA52" i="7" l="1"/>
  <c r="GPC51" i="7"/>
  <c r="GPC52" i="7" l="1"/>
  <c r="GPE51" i="7"/>
  <c r="GPE52" i="7" l="1"/>
  <c r="GPG51" i="7"/>
  <c r="GPG52" i="7" l="1"/>
  <c r="GPI51" i="7"/>
  <c r="GPI52" i="7" l="1"/>
  <c r="GPK51" i="7"/>
  <c r="GPK52" i="7" l="1"/>
  <c r="GPM51" i="7"/>
  <c r="GPM52" i="7" l="1"/>
  <c r="GPO51" i="7"/>
  <c r="GPO52" i="7" l="1"/>
  <c r="GPQ51" i="7"/>
  <c r="GPQ52" i="7" l="1"/>
  <c r="GPS51" i="7"/>
  <c r="GPS52" i="7" l="1"/>
  <c r="GPU51" i="7"/>
  <c r="GPU52" i="7" l="1"/>
  <c r="GPW51" i="7"/>
  <c r="GPW52" i="7" l="1"/>
  <c r="GPY51" i="7"/>
  <c r="GPY52" i="7" l="1"/>
  <c r="GQA51" i="7"/>
  <c r="GQA52" i="7" l="1"/>
  <c r="GQC51" i="7"/>
  <c r="GQC52" i="7" l="1"/>
  <c r="GQE51" i="7"/>
  <c r="GQE52" i="7" l="1"/>
  <c r="GQG51" i="7"/>
  <c r="GQG52" i="7" l="1"/>
  <c r="GQI51" i="7"/>
  <c r="GQI52" i="7" l="1"/>
  <c r="GQK51" i="7"/>
  <c r="GQK52" i="7" l="1"/>
  <c r="GQM51" i="7"/>
  <c r="GQM52" i="7" l="1"/>
  <c r="GQO51" i="7"/>
  <c r="GQO52" i="7" l="1"/>
  <c r="GQQ51" i="7"/>
  <c r="GQQ52" i="7" l="1"/>
  <c r="GQS51" i="7"/>
  <c r="GQS52" i="7" l="1"/>
  <c r="GQU51" i="7"/>
  <c r="GQU52" i="7" l="1"/>
  <c r="GQW51" i="7"/>
  <c r="GQW52" i="7" l="1"/>
  <c r="GQY51" i="7"/>
  <c r="GQY52" i="7" l="1"/>
  <c r="GRA51" i="7"/>
  <c r="GRA52" i="7" l="1"/>
  <c r="GRC51" i="7"/>
  <c r="GRC52" i="7" l="1"/>
  <c r="GRE51" i="7"/>
  <c r="GRE52" i="7" l="1"/>
  <c r="GRG51" i="7"/>
  <c r="GRG52" i="7" l="1"/>
  <c r="GRI51" i="7"/>
  <c r="GRI52" i="7" l="1"/>
  <c r="GRK51" i="7"/>
  <c r="GRK52" i="7" l="1"/>
  <c r="GRM51" i="7"/>
  <c r="GRM52" i="7" l="1"/>
  <c r="GRO51" i="7"/>
  <c r="GRO52" i="7" l="1"/>
  <c r="GRQ51" i="7"/>
  <c r="GRQ52" i="7" l="1"/>
  <c r="GRS51" i="7"/>
  <c r="GRS52" i="7" l="1"/>
  <c r="GRU51" i="7"/>
  <c r="GRU52" i="7" l="1"/>
  <c r="GRW51" i="7"/>
  <c r="GRW52" i="7" l="1"/>
  <c r="GRY51" i="7"/>
  <c r="GRY52" i="7" l="1"/>
  <c r="GSA51" i="7"/>
  <c r="GSA52" i="7" l="1"/>
  <c r="GSC51" i="7"/>
  <c r="GSC52" i="7" l="1"/>
  <c r="GSE51" i="7"/>
  <c r="GSE52" i="7" l="1"/>
  <c r="GSG51" i="7"/>
  <c r="GSG52" i="7" l="1"/>
  <c r="GSI51" i="7"/>
  <c r="GSI52" i="7" l="1"/>
  <c r="GSK51" i="7"/>
  <c r="GSK52" i="7" l="1"/>
  <c r="GSM51" i="7"/>
  <c r="GSM52" i="7" l="1"/>
  <c r="GSO51" i="7"/>
  <c r="GSO52" i="7" l="1"/>
  <c r="GSQ51" i="7"/>
  <c r="GSQ52" i="7" l="1"/>
  <c r="GSS51" i="7"/>
  <c r="GSS52" i="7" l="1"/>
  <c r="GSU51" i="7"/>
  <c r="GSU52" i="7" l="1"/>
  <c r="GSW51" i="7"/>
  <c r="GSW52" i="7" l="1"/>
  <c r="GSY51" i="7"/>
  <c r="GSY52" i="7" l="1"/>
  <c r="GTA51" i="7"/>
  <c r="GTA52" i="7" l="1"/>
  <c r="GTC51" i="7"/>
  <c r="GTC52" i="7" l="1"/>
  <c r="GTE51" i="7"/>
  <c r="GTE52" i="7" l="1"/>
  <c r="GTG51" i="7"/>
  <c r="GTG52" i="7" l="1"/>
  <c r="GTI51" i="7"/>
  <c r="GTI52" i="7" l="1"/>
  <c r="GTK51" i="7"/>
  <c r="GTK52" i="7" l="1"/>
  <c r="GTM51" i="7"/>
  <c r="GTM52" i="7" l="1"/>
  <c r="GTO51" i="7"/>
  <c r="GTO52" i="7" l="1"/>
  <c r="GTQ51" i="7"/>
  <c r="GTQ52" i="7" l="1"/>
  <c r="GTS51" i="7"/>
  <c r="GTS52" i="7" l="1"/>
  <c r="GTU51" i="7"/>
  <c r="GTU52" i="7" l="1"/>
  <c r="GTW51" i="7"/>
  <c r="GTW52" i="7" l="1"/>
  <c r="GTY51" i="7"/>
  <c r="GTY52" i="7" l="1"/>
  <c r="GUA51" i="7"/>
  <c r="GUA52" i="7" l="1"/>
  <c r="GUC51" i="7"/>
  <c r="GUC52" i="7" l="1"/>
  <c r="GUE51" i="7"/>
  <c r="GUE52" i="7" l="1"/>
  <c r="GUG51" i="7"/>
  <c r="GUG52" i="7" l="1"/>
  <c r="GUI51" i="7"/>
  <c r="GUI52" i="7" l="1"/>
  <c r="GUK51" i="7"/>
  <c r="GUK52" i="7" l="1"/>
  <c r="GUM51" i="7"/>
  <c r="GUM52" i="7" l="1"/>
  <c r="GUO51" i="7"/>
  <c r="GUO52" i="7" l="1"/>
  <c r="GUQ51" i="7"/>
  <c r="GUQ52" i="7" l="1"/>
  <c r="GUS51" i="7"/>
  <c r="GUS52" i="7" l="1"/>
  <c r="GUU51" i="7"/>
  <c r="GUU52" i="7" l="1"/>
  <c r="GUW51" i="7"/>
  <c r="GUW52" i="7" l="1"/>
  <c r="GUY51" i="7"/>
  <c r="GUY52" i="7" l="1"/>
  <c r="GVA51" i="7"/>
  <c r="GVA52" i="7" l="1"/>
  <c r="GVC51" i="7"/>
  <c r="GVC52" i="7" l="1"/>
  <c r="GVE51" i="7"/>
  <c r="GVE52" i="7" l="1"/>
  <c r="GVG51" i="7"/>
  <c r="GVG52" i="7" l="1"/>
  <c r="GVI51" i="7"/>
  <c r="GVI52" i="7" l="1"/>
  <c r="GVK51" i="7"/>
  <c r="GVK52" i="7" l="1"/>
  <c r="GVM51" i="7"/>
  <c r="GVM52" i="7" l="1"/>
  <c r="GVO51" i="7"/>
  <c r="GVO52" i="7" l="1"/>
  <c r="GVQ51" i="7"/>
  <c r="GVQ52" i="7" l="1"/>
  <c r="GVS51" i="7"/>
  <c r="GVS52" i="7" l="1"/>
  <c r="GVU51" i="7"/>
  <c r="GVU52" i="7" l="1"/>
  <c r="GVW51" i="7"/>
  <c r="GVW52" i="7" l="1"/>
  <c r="GVY51" i="7"/>
  <c r="GVY52" i="7" l="1"/>
  <c r="GWA51" i="7"/>
  <c r="GWA52" i="7" l="1"/>
  <c r="GWC51" i="7"/>
  <c r="GWC52" i="7" l="1"/>
  <c r="GWE51" i="7"/>
  <c r="GWE52" i="7" l="1"/>
  <c r="GWG51" i="7"/>
  <c r="GWG52" i="7" l="1"/>
  <c r="GWI51" i="7"/>
  <c r="GWI52" i="7" l="1"/>
  <c r="GWK51" i="7"/>
  <c r="GWK52" i="7" l="1"/>
  <c r="GWM51" i="7"/>
  <c r="GWM52" i="7" l="1"/>
  <c r="GWO51" i="7"/>
  <c r="GWO52" i="7" l="1"/>
  <c r="GWQ51" i="7"/>
  <c r="GWQ52" i="7" l="1"/>
  <c r="GWS51" i="7"/>
  <c r="GWS52" i="7" l="1"/>
  <c r="GWU51" i="7"/>
  <c r="GWU52" i="7" l="1"/>
  <c r="GWW51" i="7"/>
  <c r="GWW52" i="7" l="1"/>
  <c r="GWY51" i="7"/>
  <c r="GWY52" i="7" l="1"/>
  <c r="GXA51" i="7"/>
  <c r="GXA52" i="7" l="1"/>
  <c r="GXC51" i="7"/>
  <c r="GXC52" i="7" l="1"/>
  <c r="GXE51" i="7"/>
  <c r="GXE52" i="7" l="1"/>
  <c r="GXG51" i="7"/>
  <c r="GXG52" i="7" l="1"/>
  <c r="GXI51" i="7"/>
  <c r="GXI52" i="7" l="1"/>
  <c r="GXK51" i="7"/>
  <c r="GXK52" i="7" l="1"/>
  <c r="GXM51" i="7"/>
  <c r="GXM52" i="7" l="1"/>
  <c r="GXO51" i="7"/>
  <c r="GXO52" i="7" l="1"/>
  <c r="GXQ51" i="7"/>
  <c r="GXQ52" i="7" l="1"/>
  <c r="GXS51" i="7"/>
  <c r="GXS52" i="7" l="1"/>
  <c r="GXU51" i="7"/>
  <c r="GXU52" i="7" l="1"/>
  <c r="GXW51" i="7"/>
  <c r="GXW52" i="7" l="1"/>
  <c r="GXY51" i="7"/>
  <c r="GXY52" i="7" l="1"/>
  <c r="GYA51" i="7"/>
  <c r="GYA52" i="7" l="1"/>
  <c r="GYC51" i="7"/>
  <c r="GYC52" i="7" l="1"/>
  <c r="GYE51" i="7"/>
  <c r="GYE52" i="7" l="1"/>
  <c r="GYG51" i="7"/>
  <c r="GYG52" i="7" l="1"/>
  <c r="GYI51" i="7"/>
  <c r="GYI52" i="7" l="1"/>
  <c r="GYK51" i="7"/>
  <c r="GYK52" i="7" l="1"/>
  <c r="GYM51" i="7"/>
  <c r="GYM52" i="7" l="1"/>
  <c r="GYO51" i="7"/>
  <c r="GYO52" i="7" l="1"/>
  <c r="GYQ51" i="7"/>
  <c r="GYQ52" i="7" l="1"/>
  <c r="GYS51" i="7"/>
  <c r="GYS52" i="7" l="1"/>
  <c r="GYU51" i="7"/>
  <c r="GYU52" i="7" l="1"/>
  <c r="GYW51" i="7"/>
  <c r="GYW52" i="7" l="1"/>
  <c r="GYY51" i="7"/>
  <c r="GYY52" i="7" l="1"/>
  <c r="GZA51" i="7"/>
  <c r="GZA52" i="7" l="1"/>
  <c r="GZC51" i="7"/>
  <c r="GZC52" i="7" l="1"/>
  <c r="GZE51" i="7"/>
  <c r="GZE52" i="7" l="1"/>
  <c r="GZG51" i="7"/>
  <c r="GZG52" i="7" l="1"/>
  <c r="GZI51" i="7"/>
  <c r="GZI52" i="7" l="1"/>
  <c r="GZK51" i="7"/>
  <c r="GZK52" i="7" l="1"/>
  <c r="GZM51" i="7"/>
  <c r="GZM52" i="7" l="1"/>
  <c r="GZO51" i="7"/>
  <c r="GZO52" i="7" l="1"/>
  <c r="GZQ51" i="7"/>
  <c r="GZQ52" i="7" l="1"/>
  <c r="GZS51" i="7"/>
  <c r="GZS52" i="7" l="1"/>
  <c r="GZU51" i="7"/>
  <c r="GZU52" i="7" l="1"/>
  <c r="GZW51" i="7"/>
  <c r="GZW52" i="7" l="1"/>
  <c r="GZY51" i="7"/>
  <c r="GZY52" i="7" l="1"/>
  <c r="HAA51" i="7"/>
  <c r="HAA52" i="7" l="1"/>
  <c r="HAC51" i="7"/>
  <c r="HAC52" i="7" l="1"/>
  <c r="HAE51" i="7"/>
  <c r="HAE52" i="7" l="1"/>
  <c r="HAG51" i="7"/>
  <c r="HAG52" i="7" l="1"/>
  <c r="HAI51" i="7"/>
  <c r="HAI52" i="7" l="1"/>
  <c r="HAK51" i="7"/>
  <c r="HAK52" i="7" l="1"/>
  <c r="HAM51" i="7"/>
  <c r="HAM52" i="7" l="1"/>
  <c r="HAO51" i="7"/>
  <c r="HAO52" i="7" l="1"/>
  <c r="HAQ51" i="7"/>
  <c r="HAQ52" i="7" l="1"/>
  <c r="HAS51" i="7"/>
  <c r="HAS52" i="7" l="1"/>
  <c r="HAU51" i="7"/>
  <c r="HAU52" i="7" l="1"/>
  <c r="HAW51" i="7"/>
  <c r="HAW52" i="7" l="1"/>
  <c r="HAY51" i="7"/>
  <c r="HAY52" i="7" l="1"/>
  <c r="HBA51" i="7"/>
  <c r="HBA52" i="7" l="1"/>
  <c r="HBC51" i="7"/>
  <c r="HBC52" i="7" l="1"/>
  <c r="HBE51" i="7"/>
  <c r="HBE52" i="7" l="1"/>
  <c r="HBG51" i="7"/>
  <c r="HBG52" i="7" l="1"/>
  <c r="HBI51" i="7"/>
  <c r="HBI52" i="7" l="1"/>
  <c r="HBK51" i="7"/>
  <c r="HBK52" i="7" l="1"/>
  <c r="HBM51" i="7"/>
  <c r="HBM52" i="7" l="1"/>
  <c r="HBO51" i="7"/>
  <c r="HBO52" i="7" l="1"/>
  <c r="HBQ51" i="7"/>
  <c r="HBQ52" i="7" l="1"/>
  <c r="HBS51" i="7"/>
  <c r="HBS52" i="7" l="1"/>
  <c r="HBU51" i="7"/>
  <c r="HBU52" i="7" l="1"/>
  <c r="HBW51" i="7"/>
  <c r="HBW52" i="7" l="1"/>
  <c r="HBY51" i="7"/>
  <c r="HBY52" i="7" l="1"/>
  <c r="HCA51" i="7"/>
  <c r="HCA52" i="7" l="1"/>
  <c r="HCC51" i="7"/>
  <c r="HCC52" i="7" l="1"/>
  <c r="HCE51" i="7"/>
  <c r="HCE52" i="7" l="1"/>
  <c r="HCG51" i="7"/>
  <c r="HCG52" i="7" l="1"/>
  <c r="HCI51" i="7"/>
  <c r="HCI52" i="7" l="1"/>
  <c r="HCK51" i="7"/>
  <c r="HCK52" i="7" l="1"/>
  <c r="HCM51" i="7"/>
  <c r="HCM52" i="7" l="1"/>
  <c r="HCO51" i="7"/>
  <c r="HCO52" i="7" l="1"/>
  <c r="HCQ51" i="7"/>
  <c r="HCQ52" i="7" l="1"/>
  <c r="HCS51" i="7"/>
  <c r="HCS52" i="7" l="1"/>
  <c r="HCU51" i="7"/>
  <c r="HCU52" i="7" l="1"/>
  <c r="HCW51" i="7"/>
  <c r="HCW52" i="7" l="1"/>
  <c r="HCY51" i="7"/>
  <c r="HCY52" i="7" l="1"/>
  <c r="HDA51" i="7"/>
  <c r="HDA52" i="7" l="1"/>
  <c r="HDC51" i="7"/>
  <c r="HDC52" i="7" l="1"/>
  <c r="HDE51" i="7"/>
  <c r="HDE52" i="7" l="1"/>
  <c r="HDG51" i="7"/>
  <c r="HDG52" i="7" l="1"/>
  <c r="HDI51" i="7"/>
  <c r="HDI52" i="7" l="1"/>
  <c r="HDK51" i="7"/>
  <c r="HDK52" i="7" l="1"/>
  <c r="HDM51" i="7"/>
  <c r="HDM52" i="7" l="1"/>
  <c r="HDO51" i="7"/>
  <c r="HDO52" i="7" l="1"/>
  <c r="HDQ51" i="7"/>
  <c r="HDQ52" i="7" l="1"/>
  <c r="HDS51" i="7"/>
  <c r="HDS52" i="7" l="1"/>
  <c r="HDU51" i="7"/>
  <c r="HDU52" i="7" l="1"/>
  <c r="HDW51" i="7"/>
  <c r="HDW52" i="7" l="1"/>
  <c r="HDY51" i="7"/>
  <c r="HDY52" i="7" l="1"/>
  <c r="HEA51" i="7"/>
  <c r="HEA52" i="7" l="1"/>
  <c r="HEC51" i="7"/>
  <c r="HEC52" i="7" l="1"/>
  <c r="HEE51" i="7"/>
  <c r="HEE52" i="7" l="1"/>
  <c r="HEG51" i="7"/>
  <c r="HEG52" i="7" l="1"/>
  <c r="HEI51" i="7"/>
  <c r="HEI52" i="7" l="1"/>
  <c r="HEK51" i="7"/>
  <c r="HEK52" i="7" l="1"/>
  <c r="HEM51" i="7"/>
  <c r="HEM52" i="7" l="1"/>
  <c r="HEO51" i="7"/>
  <c r="HEO52" i="7" l="1"/>
  <c r="HEQ51" i="7"/>
  <c r="HEQ52" i="7" l="1"/>
  <c r="HES51" i="7"/>
  <c r="HES52" i="7" l="1"/>
  <c r="HEU51" i="7"/>
  <c r="HEU52" i="7" l="1"/>
  <c r="HEW51" i="7"/>
  <c r="HEW52" i="7" l="1"/>
  <c r="HEY51" i="7"/>
  <c r="HEY52" i="7" l="1"/>
  <c r="HFA51" i="7"/>
  <c r="HFA52" i="7" l="1"/>
  <c r="HFC51" i="7"/>
  <c r="HFC52" i="7" l="1"/>
  <c r="HFE51" i="7"/>
  <c r="HFE52" i="7" l="1"/>
  <c r="HFG51" i="7"/>
  <c r="HFG52" i="7" l="1"/>
  <c r="HFI51" i="7"/>
  <c r="HFI52" i="7" l="1"/>
  <c r="HFK51" i="7"/>
  <c r="HFK52" i="7" l="1"/>
  <c r="HFM51" i="7"/>
  <c r="HFM52" i="7" l="1"/>
  <c r="HFO51" i="7"/>
  <c r="HFO52" i="7" l="1"/>
  <c r="HFQ51" i="7"/>
  <c r="HFQ52" i="7" l="1"/>
  <c r="HFS51" i="7"/>
  <c r="HFS52" i="7" l="1"/>
  <c r="HFU51" i="7"/>
  <c r="HFU52" i="7" l="1"/>
  <c r="HFW51" i="7"/>
  <c r="HFW52" i="7" l="1"/>
  <c r="HFY51" i="7"/>
  <c r="HFY52" i="7" l="1"/>
  <c r="HGA51" i="7"/>
  <c r="HGA52" i="7" l="1"/>
  <c r="HGC51" i="7"/>
  <c r="HGC52" i="7" l="1"/>
  <c r="HGE51" i="7"/>
  <c r="HGE52" i="7" l="1"/>
  <c r="HGG51" i="7"/>
  <c r="HGG52" i="7" l="1"/>
  <c r="HGI51" i="7"/>
  <c r="HGI52" i="7" l="1"/>
  <c r="HGK51" i="7"/>
  <c r="HGK52" i="7" l="1"/>
  <c r="HGM51" i="7"/>
  <c r="HGM52" i="7" l="1"/>
  <c r="HGO51" i="7"/>
  <c r="HGO52" i="7" l="1"/>
  <c r="HGQ51" i="7"/>
  <c r="HGQ52" i="7" l="1"/>
  <c r="HGS51" i="7"/>
  <c r="HGS52" i="7" l="1"/>
  <c r="HGU51" i="7"/>
  <c r="HGU52" i="7" l="1"/>
  <c r="HGW51" i="7"/>
  <c r="HGW52" i="7" l="1"/>
  <c r="HGY51" i="7"/>
  <c r="HGY52" i="7" l="1"/>
  <c r="HHA51" i="7"/>
  <c r="HHA52" i="7" l="1"/>
  <c r="HHC51" i="7"/>
  <c r="HHC52" i="7" l="1"/>
  <c r="HHE51" i="7"/>
  <c r="HHE52" i="7" l="1"/>
  <c r="HHG51" i="7"/>
  <c r="HHG52" i="7" l="1"/>
  <c r="HHI51" i="7"/>
  <c r="HHI52" i="7" l="1"/>
  <c r="HHK51" i="7"/>
  <c r="HHK52" i="7" l="1"/>
  <c r="HHM51" i="7"/>
  <c r="HHM52" i="7" l="1"/>
  <c r="HHO51" i="7"/>
  <c r="HHO52" i="7" l="1"/>
  <c r="HHQ51" i="7"/>
  <c r="HHQ52" i="7" l="1"/>
  <c r="HHS51" i="7"/>
  <c r="HHS52" i="7" l="1"/>
  <c r="HHU51" i="7"/>
  <c r="HHU52" i="7" l="1"/>
  <c r="HHW51" i="7"/>
  <c r="HHW52" i="7" l="1"/>
  <c r="HHY51" i="7"/>
  <c r="HHY52" i="7" l="1"/>
  <c r="HIA51" i="7"/>
  <c r="HIA52" i="7" l="1"/>
  <c r="HIC51" i="7"/>
  <c r="HIC52" i="7" l="1"/>
  <c r="HIE51" i="7"/>
  <c r="HIE52" i="7" l="1"/>
  <c r="HIG51" i="7"/>
  <c r="HIG52" i="7" l="1"/>
  <c r="HII51" i="7"/>
  <c r="HII52" i="7" l="1"/>
  <c r="HIK51" i="7"/>
  <c r="HIK52" i="7" l="1"/>
  <c r="HIM51" i="7"/>
  <c r="HIM52" i="7" l="1"/>
  <c r="HIO51" i="7"/>
  <c r="HIO52" i="7" l="1"/>
  <c r="HIQ51" i="7"/>
  <c r="HIQ52" i="7" l="1"/>
  <c r="HIS51" i="7"/>
  <c r="HIS52" i="7" l="1"/>
  <c r="HIU51" i="7"/>
  <c r="HIU52" i="7" l="1"/>
  <c r="HIW51" i="7"/>
  <c r="HIW52" i="7" l="1"/>
  <c r="HIY51" i="7"/>
  <c r="HIY52" i="7" l="1"/>
  <c r="HJA51" i="7"/>
  <c r="HJA52" i="7" l="1"/>
  <c r="HJC51" i="7"/>
  <c r="HJC52" i="7" l="1"/>
  <c r="HJE51" i="7"/>
  <c r="HJE52" i="7" l="1"/>
  <c r="HJG51" i="7"/>
  <c r="HJG52" i="7" l="1"/>
  <c r="HJI51" i="7"/>
  <c r="HJI52" i="7" l="1"/>
  <c r="HJK51" i="7"/>
  <c r="HJK52" i="7" l="1"/>
  <c r="HJM51" i="7"/>
  <c r="HJM52" i="7" l="1"/>
  <c r="HJO51" i="7"/>
  <c r="HJO52" i="7" l="1"/>
  <c r="HJQ51" i="7"/>
  <c r="HJQ52" i="7" l="1"/>
  <c r="HJS51" i="7"/>
  <c r="HJS52" i="7" l="1"/>
  <c r="HJU51" i="7"/>
  <c r="HJU52" i="7" l="1"/>
  <c r="HJW51" i="7"/>
  <c r="HJW52" i="7" l="1"/>
  <c r="HJY51" i="7"/>
  <c r="HJY52" i="7" l="1"/>
  <c r="HKA51" i="7"/>
  <c r="HKA52" i="7" l="1"/>
  <c r="HKC51" i="7"/>
  <c r="HKC52" i="7" l="1"/>
  <c r="HKE51" i="7"/>
  <c r="HKE52" i="7" l="1"/>
  <c r="HKG51" i="7"/>
  <c r="HKG52" i="7" l="1"/>
  <c r="HKI51" i="7"/>
  <c r="HKI52" i="7" l="1"/>
  <c r="HKK51" i="7"/>
  <c r="HKK52" i="7" l="1"/>
  <c r="HKM51" i="7"/>
  <c r="HKM52" i="7" l="1"/>
  <c r="HKO51" i="7"/>
  <c r="HKO52" i="7" l="1"/>
  <c r="HKQ51" i="7"/>
  <c r="HKQ52" i="7" l="1"/>
  <c r="HKS51" i="7"/>
  <c r="HKS52" i="7" l="1"/>
  <c r="HKU51" i="7"/>
  <c r="HKU52" i="7" l="1"/>
  <c r="HKW51" i="7"/>
  <c r="HKW52" i="7" l="1"/>
  <c r="HKY51" i="7"/>
  <c r="HKY52" i="7" l="1"/>
  <c r="HLA51" i="7"/>
  <c r="HLA52" i="7" l="1"/>
  <c r="HLC51" i="7"/>
  <c r="HLC52" i="7" l="1"/>
  <c r="HLE51" i="7"/>
  <c r="HLE52" i="7" l="1"/>
  <c r="HLG51" i="7"/>
  <c r="HLG52" i="7" l="1"/>
  <c r="HLI51" i="7"/>
  <c r="HLI52" i="7" l="1"/>
  <c r="HLK51" i="7"/>
  <c r="HLK52" i="7" l="1"/>
  <c r="HLM51" i="7"/>
  <c r="HLM52" i="7" l="1"/>
  <c r="HLO51" i="7"/>
  <c r="HLO52" i="7" l="1"/>
  <c r="HLQ51" i="7"/>
  <c r="HLQ52" i="7" l="1"/>
  <c r="HLS51" i="7"/>
  <c r="HLS52" i="7" l="1"/>
  <c r="HLU51" i="7"/>
  <c r="HLU52" i="7" l="1"/>
  <c r="HLW51" i="7"/>
  <c r="HLW52" i="7" l="1"/>
  <c r="HLY51" i="7"/>
  <c r="HLY52" i="7" l="1"/>
  <c r="HMA51" i="7"/>
  <c r="HMA52" i="7" l="1"/>
  <c r="HMC51" i="7"/>
  <c r="HMC52" i="7" l="1"/>
  <c r="HME51" i="7"/>
  <c r="HME52" i="7" l="1"/>
  <c r="HMG51" i="7"/>
  <c r="HMG52" i="7" l="1"/>
  <c r="HMI51" i="7"/>
  <c r="HMI52" i="7" l="1"/>
  <c r="HMK51" i="7"/>
  <c r="HMK52" i="7" l="1"/>
  <c r="HMM51" i="7"/>
  <c r="HMM52" i="7" l="1"/>
  <c r="HMO51" i="7"/>
  <c r="HMO52" i="7" l="1"/>
  <c r="HMQ51" i="7"/>
  <c r="HMQ52" i="7" l="1"/>
  <c r="HMS51" i="7"/>
  <c r="HMS52" i="7" l="1"/>
  <c r="HMU51" i="7"/>
  <c r="HMU52" i="7" l="1"/>
  <c r="HMW51" i="7"/>
  <c r="HMW52" i="7" l="1"/>
  <c r="HMY51" i="7"/>
  <c r="HMY52" i="7" l="1"/>
  <c r="HNA51" i="7"/>
  <c r="HNA52" i="7" l="1"/>
  <c r="HNC51" i="7"/>
  <c r="HNC52" i="7" l="1"/>
  <c r="HNE51" i="7"/>
  <c r="HNE52" i="7" l="1"/>
  <c r="HNG51" i="7"/>
  <c r="HNG52" i="7" l="1"/>
  <c r="HNI51" i="7"/>
  <c r="HNI52" i="7" l="1"/>
  <c r="HNK51" i="7"/>
  <c r="HNK52" i="7" l="1"/>
  <c r="HNM51" i="7"/>
  <c r="HNM52" i="7" l="1"/>
  <c r="HNO51" i="7"/>
  <c r="HNO52" i="7" l="1"/>
  <c r="HNQ51" i="7"/>
  <c r="HNQ52" i="7" l="1"/>
  <c r="HNS51" i="7"/>
  <c r="HNS52" i="7" l="1"/>
  <c r="HNU51" i="7"/>
  <c r="HNU52" i="7" l="1"/>
  <c r="HNW51" i="7"/>
  <c r="HNW52" i="7" l="1"/>
  <c r="HNY51" i="7"/>
  <c r="HNY52" i="7" l="1"/>
  <c r="HOA51" i="7"/>
  <c r="HOA52" i="7" l="1"/>
  <c r="HOC51" i="7"/>
  <c r="HOC52" i="7" l="1"/>
  <c r="HOE51" i="7"/>
  <c r="HOE52" i="7" l="1"/>
  <c r="HOG51" i="7"/>
  <c r="HOG52" i="7" l="1"/>
  <c r="HOI51" i="7"/>
  <c r="HOI52" i="7" l="1"/>
  <c r="HOK51" i="7"/>
  <c r="HOK52" i="7" l="1"/>
  <c r="HOM51" i="7"/>
  <c r="HOM52" i="7" l="1"/>
  <c r="HOO51" i="7"/>
  <c r="HOO52" i="7" l="1"/>
  <c r="HOQ51" i="7"/>
  <c r="HOQ52" i="7" l="1"/>
  <c r="HOS51" i="7"/>
  <c r="HOS52" i="7" l="1"/>
  <c r="HOU51" i="7"/>
  <c r="HOU52" i="7" l="1"/>
  <c r="HOW51" i="7"/>
  <c r="HOW52" i="7" l="1"/>
  <c r="HOY51" i="7"/>
  <c r="HOY52" i="7" l="1"/>
  <c r="HPA51" i="7"/>
  <c r="HPA52" i="7" l="1"/>
  <c r="HPC51" i="7"/>
  <c r="HPC52" i="7" l="1"/>
  <c r="HPE51" i="7"/>
  <c r="HPE52" i="7" l="1"/>
  <c r="HPG51" i="7"/>
  <c r="HPG52" i="7" l="1"/>
  <c r="HPI51" i="7"/>
  <c r="HPI52" i="7" l="1"/>
  <c r="HPK51" i="7"/>
  <c r="HPK52" i="7" l="1"/>
  <c r="HPM51" i="7"/>
  <c r="HPM52" i="7" l="1"/>
  <c r="HPO51" i="7"/>
  <c r="HPO52" i="7" l="1"/>
  <c r="HPQ51" i="7"/>
  <c r="HPQ52" i="7" l="1"/>
  <c r="HPS51" i="7"/>
  <c r="HPS52" i="7" l="1"/>
  <c r="HPU51" i="7"/>
  <c r="HPU52" i="7" l="1"/>
  <c r="HPW51" i="7"/>
  <c r="HPW52" i="7" l="1"/>
  <c r="HPY51" i="7"/>
  <c r="HPY52" i="7" l="1"/>
  <c r="HQA51" i="7"/>
  <c r="HQA52" i="7" l="1"/>
  <c r="HQC51" i="7"/>
  <c r="HQC52" i="7" l="1"/>
  <c r="HQE51" i="7"/>
  <c r="HQE52" i="7" l="1"/>
  <c r="HQG51" i="7"/>
  <c r="HQG52" i="7" l="1"/>
  <c r="HQI51" i="7"/>
  <c r="HQI52" i="7" l="1"/>
  <c r="HQK51" i="7"/>
  <c r="HQK52" i="7" l="1"/>
  <c r="HQM51" i="7"/>
  <c r="HQM52" i="7" l="1"/>
  <c r="HQO51" i="7"/>
  <c r="HQO52" i="7" l="1"/>
  <c r="HQQ51" i="7"/>
  <c r="HQQ52" i="7" l="1"/>
  <c r="HQS51" i="7"/>
  <c r="HQS52" i="7" l="1"/>
  <c r="HQU51" i="7"/>
  <c r="HQU52" i="7" l="1"/>
  <c r="HQW51" i="7"/>
  <c r="HQW52" i="7" l="1"/>
  <c r="HQY51" i="7"/>
  <c r="HQY52" i="7" l="1"/>
  <c r="HRA51" i="7"/>
  <c r="HRA52" i="7" l="1"/>
  <c r="HRC51" i="7"/>
  <c r="HRC52" i="7" l="1"/>
  <c r="HRE51" i="7"/>
  <c r="HRE52" i="7" l="1"/>
  <c r="HRG51" i="7"/>
  <c r="HRG52" i="7" l="1"/>
  <c r="HRI51" i="7"/>
  <c r="HRI52" i="7" l="1"/>
  <c r="HRK51" i="7"/>
  <c r="HRK52" i="7" l="1"/>
  <c r="HRM51" i="7"/>
  <c r="HRM52" i="7" l="1"/>
  <c r="HRO51" i="7"/>
  <c r="HRO52" i="7" l="1"/>
  <c r="HRQ51" i="7"/>
  <c r="HRQ52" i="7" l="1"/>
  <c r="HRS51" i="7"/>
  <c r="HRS52" i="7" l="1"/>
  <c r="HRU51" i="7"/>
  <c r="HRU52" i="7" l="1"/>
  <c r="HRW51" i="7"/>
  <c r="HRW52" i="7" l="1"/>
  <c r="HRY51" i="7"/>
  <c r="HRY52" i="7" l="1"/>
  <c r="HSA51" i="7"/>
  <c r="HSA52" i="7" l="1"/>
  <c r="HSC51" i="7"/>
  <c r="HSC52" i="7" l="1"/>
  <c r="HSE51" i="7"/>
  <c r="HSE52" i="7" l="1"/>
  <c r="HSG51" i="7"/>
  <c r="HSG52" i="7" l="1"/>
  <c r="HSI51" i="7"/>
  <c r="HSI52" i="7" l="1"/>
  <c r="HSK51" i="7"/>
  <c r="HSK52" i="7" l="1"/>
  <c r="HSM51" i="7"/>
  <c r="HSM52" i="7" l="1"/>
  <c r="HSO51" i="7"/>
  <c r="HSO52" i="7" l="1"/>
  <c r="HSQ51" i="7"/>
  <c r="HSQ52" i="7" l="1"/>
  <c r="HSS51" i="7"/>
  <c r="HSS52" i="7" l="1"/>
  <c r="HSU51" i="7"/>
  <c r="HSU52" i="7" l="1"/>
  <c r="HSW51" i="7"/>
  <c r="HSW52" i="7" l="1"/>
  <c r="HSY51" i="7"/>
  <c r="HSY52" i="7" l="1"/>
  <c r="HTA51" i="7"/>
  <c r="HTA52" i="7" l="1"/>
  <c r="HTC51" i="7"/>
  <c r="HTC52" i="7" l="1"/>
  <c r="HTE51" i="7"/>
  <c r="HTE52" i="7" l="1"/>
  <c r="HTG51" i="7"/>
  <c r="HTG52" i="7" l="1"/>
  <c r="HTI51" i="7"/>
  <c r="HTI52" i="7" l="1"/>
  <c r="HTK51" i="7"/>
  <c r="HTK52" i="7" l="1"/>
  <c r="HTM51" i="7"/>
  <c r="HTM52" i="7" l="1"/>
  <c r="HTO51" i="7"/>
  <c r="HTO52" i="7" l="1"/>
  <c r="HTQ51" i="7"/>
  <c r="HTQ52" i="7" l="1"/>
  <c r="HTS51" i="7"/>
  <c r="HTS52" i="7" l="1"/>
  <c r="HTU51" i="7"/>
  <c r="HTU52" i="7" l="1"/>
  <c r="HTW51" i="7"/>
  <c r="HTW52" i="7" l="1"/>
  <c r="HTY51" i="7"/>
  <c r="HTY52" i="7" l="1"/>
  <c r="HUA51" i="7"/>
  <c r="HUA52" i="7" l="1"/>
  <c r="HUC51" i="7"/>
  <c r="HUC52" i="7" l="1"/>
  <c r="HUE51" i="7"/>
  <c r="HUE52" i="7" l="1"/>
  <c r="HUG51" i="7"/>
  <c r="HUG52" i="7" l="1"/>
  <c r="HUI51" i="7"/>
  <c r="HUI52" i="7" l="1"/>
  <c r="HUK51" i="7"/>
  <c r="HUK52" i="7" l="1"/>
  <c r="HUM51" i="7"/>
  <c r="HUM52" i="7" l="1"/>
  <c r="HUO51" i="7"/>
  <c r="HUO52" i="7" l="1"/>
  <c r="HUQ51" i="7"/>
  <c r="HUQ52" i="7" l="1"/>
  <c r="HUS51" i="7"/>
  <c r="HUS52" i="7" l="1"/>
  <c r="HUU51" i="7"/>
  <c r="HUU52" i="7" l="1"/>
  <c r="HUW51" i="7"/>
  <c r="HUW52" i="7" l="1"/>
  <c r="HUY51" i="7"/>
  <c r="HUY52" i="7" l="1"/>
  <c r="HVA51" i="7"/>
  <c r="HVA52" i="7" l="1"/>
  <c r="HVC51" i="7"/>
  <c r="HVC52" i="7" l="1"/>
  <c r="HVE51" i="7"/>
  <c r="HVE52" i="7" l="1"/>
  <c r="HVG51" i="7"/>
  <c r="HVG52" i="7" l="1"/>
  <c r="HVI51" i="7"/>
  <c r="HVI52" i="7" l="1"/>
  <c r="HVK51" i="7"/>
  <c r="HVK52" i="7" l="1"/>
  <c r="HVM51" i="7"/>
  <c r="HVM52" i="7" l="1"/>
  <c r="HVO51" i="7"/>
  <c r="HVO52" i="7" l="1"/>
  <c r="HVQ51" i="7"/>
  <c r="HVQ52" i="7" l="1"/>
  <c r="HVS51" i="7"/>
  <c r="HVS52" i="7" l="1"/>
  <c r="HVU51" i="7"/>
  <c r="HVU52" i="7" l="1"/>
  <c r="HVW51" i="7"/>
  <c r="HVW52" i="7" l="1"/>
  <c r="HVY51" i="7"/>
  <c r="HVY52" i="7" l="1"/>
  <c r="HWA51" i="7"/>
  <c r="HWA52" i="7" l="1"/>
  <c r="HWC51" i="7"/>
  <c r="HWC52" i="7" l="1"/>
  <c r="HWE51" i="7"/>
  <c r="HWE52" i="7" l="1"/>
  <c r="HWG51" i="7"/>
  <c r="HWG52" i="7" l="1"/>
  <c r="HWI51" i="7"/>
  <c r="HWI52" i="7" l="1"/>
  <c r="HWK51" i="7"/>
  <c r="HWK52" i="7" l="1"/>
  <c r="HWM51" i="7"/>
  <c r="HWM52" i="7" l="1"/>
  <c r="HWO51" i="7"/>
  <c r="HWO52" i="7" l="1"/>
  <c r="HWQ51" i="7"/>
  <c r="HWQ52" i="7" l="1"/>
  <c r="HWS51" i="7"/>
  <c r="HWS52" i="7" l="1"/>
  <c r="HWU51" i="7"/>
  <c r="HWU52" i="7" l="1"/>
  <c r="HWW51" i="7"/>
  <c r="HWW52" i="7" l="1"/>
  <c r="HWY51" i="7"/>
  <c r="HWY52" i="7" l="1"/>
  <c r="HXA51" i="7"/>
  <c r="HXA52" i="7" l="1"/>
  <c r="HXC51" i="7"/>
  <c r="HXC52" i="7" l="1"/>
  <c r="HXE51" i="7"/>
  <c r="HXE52" i="7" l="1"/>
  <c r="HXG51" i="7"/>
  <c r="HXG52" i="7" l="1"/>
  <c r="HXI51" i="7"/>
  <c r="HXI52" i="7" l="1"/>
  <c r="HXK51" i="7"/>
  <c r="HXK52" i="7" l="1"/>
  <c r="HXM51" i="7"/>
  <c r="HXM52" i="7" l="1"/>
  <c r="HXO51" i="7"/>
  <c r="HXO52" i="7" l="1"/>
  <c r="HXQ51" i="7"/>
  <c r="HXQ52" i="7" l="1"/>
  <c r="HXS51" i="7"/>
  <c r="HXS52" i="7" l="1"/>
  <c r="HXU51" i="7"/>
  <c r="HXU52" i="7" l="1"/>
  <c r="HXW51" i="7"/>
  <c r="HXW52" i="7" l="1"/>
  <c r="HXY51" i="7"/>
  <c r="HXY52" i="7" l="1"/>
  <c r="HYA51" i="7"/>
  <c r="HYA52" i="7" l="1"/>
  <c r="HYC51" i="7"/>
  <c r="HYC52" i="7" l="1"/>
  <c r="HYE51" i="7"/>
  <c r="HYE52" i="7" l="1"/>
  <c r="HYG51" i="7"/>
  <c r="HYG52" i="7" l="1"/>
  <c r="HYI51" i="7"/>
  <c r="HYI52" i="7" l="1"/>
  <c r="HYK51" i="7"/>
  <c r="HYK52" i="7" l="1"/>
  <c r="HYM51" i="7"/>
  <c r="HYM52" i="7" l="1"/>
  <c r="HYO51" i="7"/>
  <c r="HYO52" i="7" l="1"/>
  <c r="HYQ51" i="7"/>
  <c r="HYQ52" i="7" l="1"/>
  <c r="HYS51" i="7"/>
  <c r="HYS52" i="7" l="1"/>
  <c r="HYU51" i="7"/>
  <c r="HYU52" i="7" l="1"/>
  <c r="HYW51" i="7"/>
  <c r="HYW52" i="7" l="1"/>
  <c r="HYY51" i="7"/>
  <c r="HYY52" i="7" l="1"/>
  <c r="HZA51" i="7"/>
  <c r="HZA52" i="7" l="1"/>
  <c r="HZC51" i="7"/>
  <c r="HZC52" i="7" l="1"/>
  <c r="HZE51" i="7"/>
  <c r="HZE52" i="7" l="1"/>
  <c r="HZG51" i="7"/>
  <c r="HZG52" i="7" l="1"/>
  <c r="HZI51" i="7"/>
  <c r="HZI52" i="7" l="1"/>
  <c r="HZK51" i="7"/>
  <c r="HZK52" i="7" l="1"/>
  <c r="HZM51" i="7"/>
  <c r="HZM52" i="7" l="1"/>
  <c r="HZO51" i="7"/>
  <c r="HZO52" i="7" l="1"/>
  <c r="HZQ51" i="7"/>
  <c r="HZQ52" i="7" l="1"/>
  <c r="HZS51" i="7"/>
  <c r="HZS52" i="7" l="1"/>
  <c r="HZU51" i="7"/>
  <c r="HZU52" i="7" l="1"/>
  <c r="HZW51" i="7"/>
  <c r="HZW52" i="7" l="1"/>
  <c r="HZY51" i="7"/>
  <c r="HZY52" i="7" l="1"/>
  <c r="IAA51" i="7"/>
  <c r="IAA52" i="7" l="1"/>
  <c r="IAC51" i="7"/>
  <c r="IAC52" i="7" l="1"/>
  <c r="IAE51" i="7"/>
  <c r="IAE52" i="7" l="1"/>
  <c r="IAG51" i="7"/>
  <c r="IAG52" i="7" l="1"/>
  <c r="IAI51" i="7"/>
  <c r="IAI52" i="7" l="1"/>
  <c r="IAK51" i="7"/>
  <c r="IAK52" i="7" l="1"/>
  <c r="IAM51" i="7"/>
  <c r="IAM52" i="7" l="1"/>
  <c r="IAO51" i="7"/>
  <c r="IAO52" i="7" l="1"/>
  <c r="IAQ51" i="7"/>
  <c r="IAQ52" i="7" l="1"/>
  <c r="IAS51" i="7"/>
  <c r="IAS52" i="7" l="1"/>
  <c r="IAU51" i="7"/>
  <c r="IAU52" i="7" l="1"/>
  <c r="IAW51" i="7"/>
  <c r="IAW52" i="7" l="1"/>
  <c r="IAY51" i="7"/>
  <c r="IAY52" i="7" l="1"/>
  <c r="IBA51" i="7"/>
  <c r="IBA52" i="7" l="1"/>
  <c r="IBC51" i="7"/>
  <c r="IBC52" i="7" l="1"/>
  <c r="IBE51" i="7"/>
  <c r="IBE52" i="7" l="1"/>
  <c r="IBG51" i="7"/>
  <c r="IBG52" i="7" l="1"/>
  <c r="IBI51" i="7"/>
  <c r="IBI52" i="7" l="1"/>
  <c r="IBK51" i="7"/>
  <c r="IBK52" i="7" l="1"/>
  <c r="IBM51" i="7"/>
  <c r="IBM52" i="7" l="1"/>
  <c r="IBO51" i="7"/>
  <c r="IBO52" i="7" l="1"/>
  <c r="IBQ51" i="7"/>
  <c r="IBQ52" i="7" l="1"/>
  <c r="IBS51" i="7"/>
  <c r="IBS52" i="7" l="1"/>
  <c r="IBU51" i="7"/>
  <c r="IBU52" i="7" l="1"/>
  <c r="IBW51" i="7"/>
  <c r="IBW52" i="7" l="1"/>
  <c r="IBY51" i="7"/>
  <c r="IBY52" i="7" l="1"/>
  <c r="ICA51" i="7"/>
  <c r="ICA52" i="7" l="1"/>
  <c r="ICC51" i="7"/>
  <c r="ICC52" i="7" l="1"/>
  <c r="ICE51" i="7"/>
  <c r="ICE52" i="7" l="1"/>
  <c r="ICG51" i="7"/>
  <c r="ICG52" i="7" l="1"/>
  <c r="ICI51" i="7"/>
  <c r="ICI52" i="7" l="1"/>
  <c r="ICK51" i="7"/>
  <c r="ICK52" i="7" l="1"/>
  <c r="ICM51" i="7"/>
  <c r="ICM52" i="7" l="1"/>
  <c r="ICO51" i="7"/>
  <c r="ICO52" i="7" l="1"/>
  <c r="ICQ51" i="7"/>
  <c r="ICQ52" i="7" l="1"/>
  <c r="ICS51" i="7"/>
  <c r="ICS52" i="7" l="1"/>
  <c r="ICU51" i="7"/>
  <c r="ICU52" i="7" l="1"/>
  <c r="ICW51" i="7"/>
  <c r="ICW52" i="7" l="1"/>
  <c r="ICY51" i="7"/>
  <c r="ICY52" i="7" l="1"/>
  <c r="IDA51" i="7"/>
  <c r="IDA52" i="7" l="1"/>
  <c r="IDC51" i="7"/>
  <c r="IDC52" i="7" l="1"/>
  <c r="IDE51" i="7"/>
  <c r="IDE52" i="7" l="1"/>
  <c r="IDG51" i="7"/>
  <c r="IDG52" i="7" l="1"/>
  <c r="IDI51" i="7"/>
  <c r="IDI52" i="7" l="1"/>
  <c r="IDK51" i="7"/>
  <c r="IDK52" i="7" l="1"/>
  <c r="IDM51" i="7"/>
  <c r="IDM52" i="7" l="1"/>
  <c r="IDO51" i="7"/>
  <c r="IDO52" i="7" l="1"/>
  <c r="IDQ51" i="7"/>
  <c r="IDQ52" i="7" l="1"/>
  <c r="IDS51" i="7"/>
  <c r="IDS52" i="7" l="1"/>
  <c r="IDU51" i="7"/>
  <c r="IDU52" i="7" l="1"/>
  <c r="IDW51" i="7"/>
  <c r="IDW52" i="7" l="1"/>
  <c r="IDY51" i="7"/>
  <c r="IDY52" i="7" l="1"/>
  <c r="IEA51" i="7"/>
  <c r="IEA52" i="7" l="1"/>
  <c r="IEC51" i="7"/>
  <c r="IEC52" i="7" l="1"/>
  <c r="IEE51" i="7"/>
  <c r="IEE52" i="7" l="1"/>
  <c r="IEG51" i="7"/>
  <c r="IEG52" i="7" l="1"/>
  <c r="IEI51" i="7"/>
  <c r="IEI52" i="7" l="1"/>
  <c r="IEK51" i="7"/>
  <c r="IEK52" i="7" l="1"/>
  <c r="IEM51" i="7"/>
  <c r="IEM52" i="7" l="1"/>
  <c r="IEO51" i="7"/>
  <c r="IEO52" i="7" l="1"/>
  <c r="IEQ51" i="7"/>
  <c r="IEQ52" i="7" l="1"/>
  <c r="IES51" i="7"/>
  <c r="IES52" i="7" l="1"/>
  <c r="IEU51" i="7"/>
  <c r="IEU52" i="7" l="1"/>
  <c r="IEW51" i="7"/>
  <c r="IEW52" i="7" l="1"/>
  <c r="IEY51" i="7"/>
  <c r="IEY52" i="7" l="1"/>
  <c r="IFA51" i="7"/>
  <c r="IFA52" i="7" l="1"/>
  <c r="IFC51" i="7"/>
  <c r="IFC52" i="7" l="1"/>
  <c r="IFE51" i="7"/>
  <c r="IFE52" i="7" l="1"/>
  <c r="IFG51" i="7"/>
  <c r="IFG52" i="7" l="1"/>
  <c r="IFI51" i="7"/>
  <c r="IFI52" i="7" l="1"/>
  <c r="IFK51" i="7"/>
  <c r="IFK52" i="7" l="1"/>
  <c r="IFM51" i="7"/>
  <c r="IFM52" i="7" l="1"/>
  <c r="IFO51" i="7"/>
  <c r="IFO52" i="7" l="1"/>
  <c r="IFQ51" i="7"/>
  <c r="IFQ52" i="7" l="1"/>
  <c r="IFS51" i="7"/>
  <c r="IFS52" i="7" l="1"/>
  <c r="IFU51" i="7"/>
  <c r="IFU52" i="7" l="1"/>
  <c r="IFW51" i="7"/>
  <c r="IFW52" i="7" l="1"/>
  <c r="IFY51" i="7"/>
  <c r="IFY52" i="7" l="1"/>
  <c r="IGA51" i="7"/>
  <c r="IGA52" i="7" l="1"/>
  <c r="IGC51" i="7"/>
  <c r="IGC52" i="7" l="1"/>
  <c r="IGE51" i="7"/>
  <c r="IGE52" i="7" l="1"/>
  <c r="IGG51" i="7"/>
  <c r="IGG52" i="7" l="1"/>
  <c r="IGI51" i="7"/>
  <c r="IGI52" i="7" l="1"/>
  <c r="IGK51" i="7"/>
  <c r="IGK52" i="7" l="1"/>
  <c r="IGM51" i="7"/>
  <c r="IGM52" i="7" l="1"/>
  <c r="IGO51" i="7"/>
  <c r="IGO52" i="7" l="1"/>
  <c r="IGQ51" i="7"/>
  <c r="IGQ52" i="7" l="1"/>
  <c r="IGS51" i="7"/>
  <c r="IGS52" i="7" l="1"/>
  <c r="IGU51" i="7"/>
  <c r="IGU52" i="7" l="1"/>
  <c r="IGW51" i="7"/>
  <c r="IGW52" i="7" l="1"/>
  <c r="IGY51" i="7"/>
  <c r="IGY52" i="7" l="1"/>
  <c r="IHA51" i="7"/>
  <c r="IHA52" i="7" l="1"/>
  <c r="IHC51" i="7"/>
  <c r="IHC52" i="7" l="1"/>
  <c r="IHE51" i="7"/>
  <c r="IHE52" i="7" l="1"/>
  <c r="IHG51" i="7"/>
  <c r="IHG52" i="7" l="1"/>
  <c r="IHI51" i="7"/>
  <c r="IHI52" i="7" l="1"/>
  <c r="IHK51" i="7"/>
  <c r="IHK52" i="7" l="1"/>
  <c r="IHM51" i="7"/>
  <c r="IHM52" i="7" l="1"/>
  <c r="IHO51" i="7"/>
  <c r="IHO52" i="7" l="1"/>
  <c r="IHQ51" i="7"/>
  <c r="IHQ52" i="7" l="1"/>
  <c r="IHS51" i="7"/>
  <c r="IHS52" i="7" l="1"/>
  <c r="IHU51" i="7"/>
  <c r="IHU52" i="7" l="1"/>
  <c r="IHW51" i="7"/>
  <c r="IHW52" i="7" l="1"/>
  <c r="IHY51" i="7"/>
  <c r="IHY52" i="7" l="1"/>
  <c r="IIA51" i="7"/>
  <c r="IIA52" i="7" l="1"/>
  <c r="IIC51" i="7"/>
  <c r="IIC52" i="7" l="1"/>
  <c r="IIE51" i="7"/>
  <c r="IIE52" i="7" l="1"/>
  <c r="IIG51" i="7"/>
  <c r="IIG52" i="7" l="1"/>
  <c r="III51" i="7"/>
  <c r="III52" i="7" l="1"/>
  <c r="IIK51" i="7"/>
  <c r="IIK52" i="7" l="1"/>
  <c r="IIM51" i="7"/>
  <c r="IIM52" i="7" l="1"/>
  <c r="IIO51" i="7"/>
  <c r="IIO52" i="7" l="1"/>
  <c r="IIQ51" i="7"/>
  <c r="IIQ52" i="7" l="1"/>
  <c r="IIS51" i="7"/>
  <c r="IIS52" i="7" l="1"/>
  <c r="IIU51" i="7"/>
  <c r="IIU52" i="7" l="1"/>
  <c r="IIW51" i="7"/>
  <c r="IIW52" i="7" l="1"/>
  <c r="IIY51" i="7"/>
  <c r="IIY52" i="7" l="1"/>
  <c r="IJA51" i="7"/>
  <c r="IJA52" i="7" l="1"/>
  <c r="IJC51" i="7"/>
  <c r="IJC52" i="7" l="1"/>
  <c r="IJE51" i="7"/>
  <c r="IJE52" i="7" l="1"/>
  <c r="IJG51" i="7"/>
  <c r="IJG52" i="7" l="1"/>
  <c r="IJI51" i="7"/>
  <c r="IJI52" i="7" l="1"/>
  <c r="IJK51" i="7"/>
  <c r="IJK52" i="7" l="1"/>
  <c r="IJM51" i="7"/>
  <c r="IJM52" i="7" l="1"/>
  <c r="IJO51" i="7"/>
  <c r="IJO52" i="7" l="1"/>
  <c r="IJQ51" i="7"/>
  <c r="IJQ52" i="7" l="1"/>
  <c r="IJS51" i="7"/>
  <c r="IJS52" i="7" l="1"/>
  <c r="IJU51" i="7"/>
  <c r="IJU52" i="7" l="1"/>
  <c r="IJW51" i="7"/>
  <c r="IJW52" i="7" l="1"/>
  <c r="IJY51" i="7"/>
  <c r="IJY52" i="7" l="1"/>
  <c r="IKA51" i="7"/>
  <c r="IKA52" i="7" l="1"/>
  <c r="IKC51" i="7"/>
  <c r="IKC52" i="7" l="1"/>
  <c r="IKE51" i="7"/>
  <c r="IKE52" i="7" l="1"/>
  <c r="IKG51" i="7"/>
  <c r="IKG52" i="7" l="1"/>
  <c r="IKI51" i="7"/>
  <c r="IKI52" i="7" l="1"/>
  <c r="IKK51" i="7"/>
  <c r="IKK52" i="7" l="1"/>
  <c r="IKM51" i="7"/>
  <c r="IKM52" i="7" l="1"/>
  <c r="IKO51" i="7"/>
  <c r="IKO52" i="7" l="1"/>
  <c r="IKQ51" i="7"/>
  <c r="IKQ52" i="7" l="1"/>
  <c r="IKS51" i="7"/>
  <c r="IKS52" i="7" l="1"/>
  <c r="IKU51" i="7"/>
  <c r="IKU52" i="7" l="1"/>
  <c r="IKW51" i="7"/>
  <c r="IKW52" i="7" l="1"/>
  <c r="IKY51" i="7"/>
  <c r="IKY52" i="7" l="1"/>
  <c r="ILA51" i="7"/>
  <c r="ILA52" i="7" l="1"/>
  <c r="ILC51" i="7"/>
  <c r="ILC52" i="7" l="1"/>
  <c r="ILE51" i="7"/>
  <c r="ILE52" i="7" l="1"/>
  <c r="ILG51" i="7"/>
  <c r="ILG52" i="7" l="1"/>
  <c r="ILI51" i="7"/>
  <c r="ILI52" i="7" l="1"/>
  <c r="ILK51" i="7"/>
  <c r="ILK52" i="7" l="1"/>
  <c r="ILM51" i="7"/>
  <c r="ILM52" i="7" l="1"/>
  <c r="ILO51" i="7"/>
  <c r="ILO52" i="7" l="1"/>
  <c r="ILQ51" i="7"/>
  <c r="ILQ52" i="7" l="1"/>
  <c r="ILS51" i="7"/>
  <c r="ILS52" i="7" l="1"/>
  <c r="ILU51" i="7"/>
  <c r="ILU52" i="7" l="1"/>
  <c r="ILW51" i="7"/>
  <c r="ILW52" i="7" l="1"/>
  <c r="ILY51" i="7"/>
  <c r="ILY52" i="7" l="1"/>
  <c r="IMA51" i="7"/>
  <c r="IMA52" i="7" l="1"/>
  <c r="IMC51" i="7"/>
  <c r="IMC52" i="7" l="1"/>
  <c r="IME51" i="7"/>
  <c r="IME52" i="7" l="1"/>
  <c r="IMG51" i="7"/>
  <c r="IMG52" i="7" l="1"/>
  <c r="IMI51" i="7"/>
  <c r="IMI52" i="7" l="1"/>
  <c r="IMK51" i="7"/>
  <c r="IMK52" i="7" l="1"/>
  <c r="IMM51" i="7"/>
  <c r="IMM52" i="7" l="1"/>
  <c r="IMO51" i="7"/>
  <c r="IMO52" i="7" l="1"/>
  <c r="IMQ51" i="7"/>
  <c r="IMQ52" i="7" l="1"/>
  <c r="IMS51" i="7"/>
  <c r="IMS52" i="7" l="1"/>
  <c r="IMU51" i="7"/>
  <c r="IMU52" i="7" l="1"/>
  <c r="IMW51" i="7"/>
  <c r="IMW52" i="7" l="1"/>
  <c r="IMY51" i="7"/>
  <c r="IMY52" i="7" l="1"/>
  <c r="INA51" i="7"/>
  <c r="INA52" i="7" l="1"/>
  <c r="INC51" i="7"/>
  <c r="INC52" i="7" l="1"/>
  <c r="INE51" i="7"/>
  <c r="INE52" i="7" l="1"/>
  <c r="ING51" i="7"/>
  <c r="ING52" i="7" l="1"/>
  <c r="INI51" i="7"/>
  <c r="INI52" i="7" l="1"/>
  <c r="INK51" i="7"/>
  <c r="INK52" i="7" l="1"/>
  <c r="INM51" i="7"/>
  <c r="INM52" i="7" l="1"/>
  <c r="INO51" i="7"/>
  <c r="INO52" i="7" l="1"/>
  <c r="INQ51" i="7"/>
  <c r="INQ52" i="7" l="1"/>
  <c r="INS51" i="7"/>
  <c r="INS52" i="7" l="1"/>
  <c r="INU51" i="7"/>
  <c r="INU52" i="7" l="1"/>
  <c r="INW51" i="7"/>
  <c r="INW52" i="7" l="1"/>
  <c r="INY51" i="7"/>
  <c r="INY52" i="7" l="1"/>
  <c r="IOA51" i="7"/>
  <c r="IOA52" i="7" l="1"/>
  <c r="IOC51" i="7"/>
  <c r="IOC52" i="7" l="1"/>
  <c r="IOE51" i="7"/>
  <c r="IOE52" i="7" l="1"/>
  <c r="IOG51" i="7"/>
  <c r="IOG52" i="7" l="1"/>
  <c r="IOI51" i="7"/>
  <c r="IOI52" i="7" l="1"/>
  <c r="IOK51" i="7"/>
  <c r="IOK52" i="7" l="1"/>
  <c r="IOM51" i="7"/>
  <c r="IOM52" i="7" l="1"/>
  <c r="IOO51" i="7"/>
  <c r="IOO52" i="7" l="1"/>
  <c r="IOQ51" i="7"/>
  <c r="IOQ52" i="7" l="1"/>
  <c r="IOS51" i="7"/>
  <c r="IOS52" i="7" l="1"/>
  <c r="IOU51" i="7"/>
  <c r="IOU52" i="7" l="1"/>
  <c r="IOW51" i="7"/>
  <c r="IOW52" i="7" l="1"/>
  <c r="IOY51" i="7"/>
  <c r="IOY52" i="7" l="1"/>
  <c r="IPA51" i="7"/>
  <c r="IPA52" i="7" l="1"/>
  <c r="IPC51" i="7"/>
  <c r="IPC52" i="7" l="1"/>
  <c r="IPE51" i="7"/>
  <c r="IPE52" i="7" l="1"/>
  <c r="IPG51" i="7"/>
  <c r="IPG52" i="7" l="1"/>
  <c r="IPI51" i="7"/>
  <c r="IPI52" i="7" l="1"/>
  <c r="IPK51" i="7"/>
  <c r="IPK52" i="7" l="1"/>
  <c r="IPM51" i="7"/>
  <c r="IPM52" i="7" l="1"/>
  <c r="IPO51" i="7"/>
  <c r="IPO52" i="7" l="1"/>
  <c r="IPQ51" i="7"/>
  <c r="IPQ52" i="7" l="1"/>
  <c r="IPS51" i="7"/>
  <c r="IPS52" i="7" l="1"/>
  <c r="IPU51" i="7"/>
  <c r="IPU52" i="7" l="1"/>
  <c r="IPW51" i="7"/>
  <c r="IPW52" i="7" l="1"/>
  <c r="IPY51" i="7"/>
  <c r="IPY52" i="7" l="1"/>
  <c r="IQA51" i="7"/>
  <c r="IQA52" i="7" l="1"/>
  <c r="IQC51" i="7"/>
  <c r="IQC52" i="7" l="1"/>
  <c r="IQE51" i="7"/>
  <c r="IQE52" i="7" l="1"/>
  <c r="IQG51" i="7"/>
  <c r="IQG52" i="7" l="1"/>
  <c r="IQI51" i="7"/>
  <c r="IQI52" i="7" l="1"/>
  <c r="IQK51" i="7"/>
  <c r="IQK52" i="7" l="1"/>
  <c r="IQM51" i="7"/>
  <c r="IQM52" i="7" l="1"/>
  <c r="IQO51" i="7"/>
  <c r="IQO52" i="7" l="1"/>
  <c r="IQQ51" i="7"/>
  <c r="IQQ52" i="7" l="1"/>
  <c r="IQS51" i="7"/>
  <c r="IQS52" i="7" l="1"/>
  <c r="IQU51" i="7"/>
  <c r="IQU52" i="7" l="1"/>
  <c r="IQW51" i="7"/>
  <c r="IQW52" i="7" l="1"/>
  <c r="IQY51" i="7"/>
  <c r="IQY52" i="7" l="1"/>
  <c r="IRA51" i="7"/>
  <c r="IRA52" i="7" l="1"/>
  <c r="IRC51" i="7"/>
  <c r="IRC52" i="7" l="1"/>
  <c r="IRE51" i="7"/>
  <c r="IRE52" i="7" l="1"/>
  <c r="IRG51" i="7"/>
  <c r="IRG52" i="7" l="1"/>
  <c r="IRI51" i="7"/>
  <c r="IRI52" i="7" l="1"/>
  <c r="IRK51" i="7"/>
  <c r="IRK52" i="7" l="1"/>
  <c r="IRM51" i="7"/>
  <c r="IRM52" i="7" l="1"/>
  <c r="IRO51" i="7"/>
  <c r="IRO52" i="7" l="1"/>
  <c r="IRQ51" i="7"/>
  <c r="IRQ52" i="7" l="1"/>
  <c r="IRS51" i="7"/>
  <c r="IRS52" i="7" l="1"/>
  <c r="IRU51" i="7"/>
  <c r="IRU52" i="7" l="1"/>
  <c r="IRW51" i="7"/>
  <c r="IRW52" i="7" l="1"/>
  <c r="IRY51" i="7"/>
  <c r="IRY52" i="7" l="1"/>
  <c r="ISA51" i="7"/>
  <c r="ISA52" i="7" l="1"/>
  <c r="ISC51" i="7"/>
  <c r="ISC52" i="7" l="1"/>
  <c r="ISE51" i="7"/>
  <c r="ISE52" i="7" l="1"/>
  <c r="ISG51" i="7"/>
  <c r="ISG52" i="7" l="1"/>
  <c r="ISI51" i="7"/>
  <c r="ISI52" i="7" l="1"/>
  <c r="ISK51" i="7"/>
  <c r="ISK52" i="7" l="1"/>
  <c r="ISM51" i="7"/>
  <c r="ISM52" i="7" l="1"/>
  <c r="ISO51" i="7"/>
  <c r="ISO52" i="7" l="1"/>
  <c r="ISQ51" i="7"/>
  <c r="ISQ52" i="7" l="1"/>
  <c r="ISS51" i="7"/>
  <c r="ISS52" i="7" l="1"/>
  <c r="ISU51" i="7"/>
  <c r="ISU52" i="7" l="1"/>
  <c r="ISW51" i="7"/>
  <c r="ISW52" i="7" l="1"/>
  <c r="ISY51" i="7"/>
  <c r="ISY52" i="7" l="1"/>
  <c r="ITA51" i="7"/>
  <c r="ITA52" i="7" l="1"/>
  <c r="ITC51" i="7"/>
  <c r="ITC52" i="7" l="1"/>
  <c r="ITE51" i="7"/>
  <c r="ITE52" i="7" l="1"/>
  <c r="ITG51" i="7"/>
  <c r="ITG52" i="7" l="1"/>
  <c r="ITI51" i="7"/>
  <c r="ITI52" i="7" l="1"/>
  <c r="ITK51" i="7"/>
  <c r="ITK52" i="7" l="1"/>
  <c r="ITM51" i="7"/>
  <c r="ITM52" i="7" l="1"/>
  <c r="ITO51" i="7"/>
  <c r="ITO52" i="7" l="1"/>
  <c r="ITQ51" i="7"/>
  <c r="ITQ52" i="7" l="1"/>
  <c r="ITS51" i="7"/>
  <c r="ITS52" i="7" l="1"/>
  <c r="ITU51" i="7"/>
  <c r="ITU52" i="7" l="1"/>
  <c r="ITW51" i="7"/>
  <c r="ITW52" i="7" l="1"/>
  <c r="ITY51" i="7"/>
  <c r="ITY52" i="7" l="1"/>
  <c r="IUA51" i="7"/>
  <c r="IUA52" i="7" l="1"/>
  <c r="IUC51" i="7"/>
  <c r="IUC52" i="7" l="1"/>
  <c r="IUE51" i="7"/>
  <c r="IUE52" i="7" l="1"/>
  <c r="IUG51" i="7"/>
  <c r="IUG52" i="7" l="1"/>
  <c r="IUI51" i="7"/>
  <c r="IUI52" i="7" l="1"/>
  <c r="IUK51" i="7"/>
  <c r="IUK52" i="7" l="1"/>
  <c r="IUM51" i="7"/>
  <c r="IUM52" i="7" l="1"/>
  <c r="IUO51" i="7"/>
  <c r="IUO52" i="7" l="1"/>
  <c r="IUQ51" i="7"/>
  <c r="IUQ52" i="7" l="1"/>
  <c r="IUS51" i="7"/>
  <c r="IUS52" i="7" l="1"/>
  <c r="IUU51" i="7"/>
  <c r="IUU52" i="7" l="1"/>
  <c r="IUW51" i="7"/>
  <c r="IUW52" i="7" l="1"/>
  <c r="IUY51" i="7"/>
  <c r="IUY52" i="7" l="1"/>
  <c r="IVA51" i="7"/>
  <c r="IVA52" i="7" l="1"/>
  <c r="IVC51" i="7"/>
  <c r="IVC52" i="7" l="1"/>
  <c r="IVE51" i="7"/>
  <c r="IVE52" i="7" l="1"/>
  <c r="IVG51" i="7"/>
  <c r="IVG52" i="7" l="1"/>
  <c r="IVI51" i="7"/>
  <c r="IVI52" i="7" l="1"/>
  <c r="IVK51" i="7"/>
  <c r="IVK52" i="7" l="1"/>
  <c r="IVM51" i="7"/>
  <c r="IVM52" i="7" l="1"/>
  <c r="IVO51" i="7"/>
  <c r="IVO52" i="7" l="1"/>
  <c r="IVQ51" i="7"/>
  <c r="IVQ52" i="7" l="1"/>
  <c r="IVS51" i="7"/>
  <c r="IVS52" i="7" l="1"/>
  <c r="IVU51" i="7"/>
  <c r="IVU52" i="7" l="1"/>
  <c r="IVW51" i="7"/>
  <c r="IVW52" i="7" l="1"/>
  <c r="IVY51" i="7"/>
  <c r="IVY52" i="7" l="1"/>
  <c r="IWA51" i="7"/>
  <c r="IWA52" i="7" l="1"/>
  <c r="IWC51" i="7"/>
  <c r="IWC52" i="7" l="1"/>
  <c r="IWE51" i="7"/>
  <c r="IWE52" i="7" l="1"/>
  <c r="IWG51" i="7"/>
  <c r="IWG52" i="7" l="1"/>
  <c r="IWI51" i="7"/>
  <c r="IWI52" i="7" l="1"/>
  <c r="IWK51" i="7"/>
  <c r="IWK52" i="7" l="1"/>
  <c r="IWM51" i="7"/>
  <c r="IWM52" i="7" l="1"/>
  <c r="IWO51" i="7"/>
  <c r="IWO52" i="7" l="1"/>
  <c r="IWQ51" i="7"/>
  <c r="IWQ52" i="7" l="1"/>
  <c r="IWS51" i="7"/>
  <c r="IWS52" i="7" l="1"/>
  <c r="IWU51" i="7"/>
  <c r="IWU52" i="7" l="1"/>
  <c r="IWW51" i="7"/>
  <c r="IWW52" i="7" l="1"/>
  <c r="IWY51" i="7"/>
  <c r="IWY52" i="7" l="1"/>
  <c r="IXA51" i="7"/>
  <c r="IXA52" i="7" l="1"/>
  <c r="IXC51" i="7"/>
  <c r="IXC52" i="7" l="1"/>
  <c r="IXE51" i="7"/>
  <c r="IXE52" i="7" l="1"/>
  <c r="IXG51" i="7"/>
  <c r="IXG52" i="7" l="1"/>
  <c r="IXI51" i="7"/>
  <c r="IXI52" i="7" l="1"/>
  <c r="IXK51" i="7"/>
  <c r="IXK52" i="7" l="1"/>
  <c r="IXM51" i="7"/>
  <c r="IXM52" i="7" l="1"/>
  <c r="IXO51" i="7"/>
  <c r="IXO52" i="7" l="1"/>
  <c r="IXQ51" i="7"/>
  <c r="IXQ52" i="7" l="1"/>
  <c r="IXS51" i="7"/>
  <c r="IXS52" i="7" l="1"/>
  <c r="IXU51" i="7"/>
  <c r="IXU52" i="7" l="1"/>
  <c r="IXW51" i="7"/>
  <c r="IXW52" i="7" l="1"/>
  <c r="IXY51" i="7"/>
  <c r="IXY52" i="7" l="1"/>
  <c r="IYA51" i="7"/>
  <c r="IYA52" i="7" l="1"/>
  <c r="IYC51" i="7"/>
  <c r="IYC52" i="7" l="1"/>
  <c r="IYE51" i="7"/>
  <c r="IYE52" i="7" l="1"/>
  <c r="IYG51" i="7"/>
  <c r="IYG52" i="7" l="1"/>
  <c r="IYI51" i="7"/>
  <c r="IYI52" i="7" l="1"/>
  <c r="IYK51" i="7"/>
  <c r="IYK52" i="7" l="1"/>
  <c r="IYM51" i="7"/>
  <c r="IYM52" i="7" l="1"/>
  <c r="IYO51" i="7"/>
  <c r="IYO52" i="7" l="1"/>
  <c r="IYQ51" i="7"/>
  <c r="IYQ52" i="7" l="1"/>
  <c r="IYS51" i="7"/>
  <c r="IYS52" i="7" l="1"/>
  <c r="IYU51" i="7"/>
  <c r="IYU52" i="7" l="1"/>
  <c r="IYW51" i="7"/>
  <c r="IYW52" i="7" l="1"/>
  <c r="IYY51" i="7"/>
  <c r="IYY52" i="7" l="1"/>
  <c r="IZA51" i="7"/>
  <c r="IZA52" i="7" l="1"/>
  <c r="IZC51" i="7"/>
  <c r="IZC52" i="7" l="1"/>
  <c r="IZE51" i="7"/>
  <c r="IZE52" i="7" l="1"/>
  <c r="IZG51" i="7"/>
  <c r="IZG52" i="7" l="1"/>
  <c r="IZI51" i="7"/>
  <c r="IZI52" i="7" l="1"/>
  <c r="IZK51" i="7"/>
  <c r="IZK52" i="7" l="1"/>
  <c r="IZM51" i="7"/>
  <c r="IZM52" i="7" l="1"/>
  <c r="IZO51" i="7"/>
  <c r="IZO52" i="7" l="1"/>
  <c r="IZQ51" i="7"/>
  <c r="IZQ52" i="7" l="1"/>
  <c r="IZS51" i="7"/>
  <c r="IZS52" i="7" l="1"/>
  <c r="IZU51" i="7"/>
  <c r="IZU52" i="7" l="1"/>
  <c r="IZW51" i="7"/>
  <c r="IZW52" i="7" l="1"/>
  <c r="IZY51" i="7"/>
  <c r="IZY52" i="7" l="1"/>
  <c r="JAA51" i="7"/>
  <c r="JAA52" i="7" l="1"/>
  <c r="JAC51" i="7"/>
  <c r="JAC52" i="7" l="1"/>
  <c r="JAE51" i="7"/>
  <c r="JAE52" i="7" l="1"/>
  <c r="JAG51" i="7"/>
  <c r="JAG52" i="7" l="1"/>
  <c r="JAI51" i="7"/>
  <c r="JAI52" i="7" l="1"/>
  <c r="JAK51" i="7"/>
  <c r="JAK52" i="7" l="1"/>
  <c r="JAM51" i="7"/>
  <c r="JAM52" i="7" l="1"/>
  <c r="JAO51" i="7"/>
  <c r="JAO52" i="7" l="1"/>
  <c r="JAQ51" i="7"/>
  <c r="JAQ52" i="7" l="1"/>
  <c r="JAS51" i="7"/>
  <c r="JAS52" i="7" l="1"/>
  <c r="JAU51" i="7"/>
  <c r="JAU52" i="7" l="1"/>
  <c r="JAW51" i="7"/>
  <c r="JAW52" i="7" l="1"/>
  <c r="JAY51" i="7"/>
  <c r="JAY52" i="7" l="1"/>
  <c r="JBA51" i="7"/>
  <c r="JBA52" i="7" l="1"/>
  <c r="JBC51" i="7"/>
  <c r="JBC52" i="7" l="1"/>
  <c r="JBE51" i="7"/>
  <c r="JBE52" i="7" l="1"/>
  <c r="JBG51" i="7"/>
  <c r="JBG52" i="7" l="1"/>
  <c r="JBI51" i="7"/>
  <c r="JBI52" i="7" l="1"/>
  <c r="JBK51" i="7"/>
  <c r="JBK52" i="7" l="1"/>
  <c r="JBM51" i="7"/>
  <c r="JBM52" i="7" l="1"/>
  <c r="JBO51" i="7"/>
  <c r="JBO52" i="7" l="1"/>
  <c r="JBQ51" i="7"/>
  <c r="JBQ52" i="7" l="1"/>
  <c r="JBS51" i="7"/>
  <c r="JBS52" i="7" l="1"/>
  <c r="JBU51" i="7"/>
  <c r="JBU52" i="7" l="1"/>
  <c r="JBW51" i="7"/>
  <c r="JBW52" i="7" l="1"/>
  <c r="JBY51" i="7"/>
  <c r="JBY52" i="7" l="1"/>
  <c r="JCA51" i="7"/>
  <c r="JCA52" i="7" l="1"/>
  <c r="JCC51" i="7"/>
  <c r="JCC52" i="7" l="1"/>
  <c r="JCE51" i="7"/>
  <c r="JCE52" i="7" l="1"/>
  <c r="JCG51" i="7"/>
  <c r="JCG52" i="7" l="1"/>
  <c r="JCI51" i="7"/>
  <c r="JCI52" i="7" l="1"/>
  <c r="JCK51" i="7"/>
  <c r="JCK52" i="7" l="1"/>
  <c r="JCM51" i="7"/>
  <c r="JCM52" i="7" l="1"/>
  <c r="JCO51" i="7"/>
  <c r="JCO52" i="7" l="1"/>
  <c r="JCQ51" i="7"/>
  <c r="JCQ52" i="7" l="1"/>
  <c r="JCS51" i="7"/>
  <c r="JCS52" i="7" l="1"/>
  <c r="JCU51" i="7"/>
  <c r="JCU52" i="7" l="1"/>
  <c r="JCW51" i="7"/>
  <c r="JCW52" i="7" l="1"/>
  <c r="JCY51" i="7"/>
  <c r="JCY52" i="7" l="1"/>
  <c r="JDA51" i="7"/>
  <c r="JDA52" i="7" l="1"/>
  <c r="JDC51" i="7"/>
  <c r="JDC52" i="7" l="1"/>
  <c r="JDE51" i="7"/>
  <c r="JDE52" i="7" l="1"/>
  <c r="JDG51" i="7"/>
  <c r="JDG52" i="7" l="1"/>
  <c r="JDI51" i="7"/>
  <c r="JDI52" i="7" l="1"/>
  <c r="JDK51" i="7"/>
  <c r="JDK52" i="7" l="1"/>
  <c r="JDM51" i="7"/>
  <c r="JDM52" i="7" l="1"/>
  <c r="JDO51" i="7"/>
  <c r="JDO52" i="7" l="1"/>
  <c r="JDQ51" i="7"/>
  <c r="JDQ52" i="7" l="1"/>
  <c r="JDS51" i="7"/>
  <c r="JDS52" i="7" l="1"/>
  <c r="JDU51" i="7"/>
  <c r="JDU52" i="7" l="1"/>
  <c r="JDW51" i="7"/>
  <c r="JDW52" i="7" l="1"/>
  <c r="JDY51" i="7"/>
  <c r="JDY52" i="7" l="1"/>
  <c r="JEA51" i="7"/>
  <c r="JEA52" i="7" l="1"/>
  <c r="JEC51" i="7"/>
  <c r="JEC52" i="7" l="1"/>
  <c r="JEE51" i="7"/>
  <c r="JEE52" i="7" l="1"/>
  <c r="JEG51" i="7"/>
  <c r="JEG52" i="7" l="1"/>
  <c r="JEI51" i="7"/>
  <c r="JEI52" i="7" l="1"/>
  <c r="JEK51" i="7"/>
  <c r="JEK52" i="7" l="1"/>
  <c r="JEM51" i="7"/>
  <c r="JEM52" i="7" l="1"/>
  <c r="JEO51" i="7"/>
  <c r="JEO52" i="7" l="1"/>
  <c r="JEQ51" i="7"/>
  <c r="JEQ52" i="7" l="1"/>
  <c r="JES51" i="7"/>
  <c r="JES52" i="7" l="1"/>
  <c r="JEU51" i="7"/>
  <c r="JEU52" i="7" l="1"/>
  <c r="JEW51" i="7"/>
  <c r="JEW52" i="7" l="1"/>
  <c r="JEY51" i="7"/>
  <c r="JEY52" i="7" l="1"/>
  <c r="JFA51" i="7"/>
  <c r="JFA52" i="7" l="1"/>
  <c r="JFC51" i="7"/>
  <c r="JFC52" i="7" l="1"/>
  <c r="JFE51" i="7"/>
  <c r="JFE52" i="7" l="1"/>
  <c r="JFG51" i="7"/>
  <c r="JFG52" i="7" l="1"/>
  <c r="JFI51" i="7"/>
  <c r="JFI52" i="7" l="1"/>
  <c r="JFK51" i="7"/>
  <c r="JFK52" i="7" l="1"/>
  <c r="JFM51" i="7"/>
  <c r="JFM52" i="7" l="1"/>
  <c r="JFO51" i="7"/>
  <c r="JFO52" i="7" l="1"/>
  <c r="JFQ51" i="7"/>
  <c r="JFQ52" i="7" l="1"/>
  <c r="JFS51" i="7"/>
  <c r="JFS52" i="7" l="1"/>
  <c r="JFU51" i="7"/>
  <c r="JFU52" i="7" l="1"/>
  <c r="JFW51" i="7"/>
  <c r="JFW52" i="7" l="1"/>
  <c r="JFY51" i="7"/>
  <c r="JFY52" i="7" l="1"/>
  <c r="JGA51" i="7"/>
  <c r="JGA52" i="7" l="1"/>
  <c r="JGC51" i="7"/>
  <c r="JGC52" i="7" l="1"/>
  <c r="JGE51" i="7"/>
  <c r="JGE52" i="7" l="1"/>
  <c r="JGG51" i="7"/>
  <c r="JGG52" i="7" l="1"/>
  <c r="JGI51" i="7"/>
  <c r="JGI52" i="7" l="1"/>
  <c r="JGK51" i="7"/>
  <c r="JGK52" i="7" l="1"/>
  <c r="JGM51" i="7"/>
  <c r="JGM52" i="7" l="1"/>
  <c r="JGO51" i="7"/>
  <c r="JGO52" i="7" l="1"/>
  <c r="JGQ51" i="7"/>
  <c r="JGQ52" i="7" l="1"/>
  <c r="JGS51" i="7"/>
  <c r="JGS52" i="7" l="1"/>
  <c r="JGU51" i="7"/>
  <c r="JGU52" i="7" l="1"/>
  <c r="JGW51" i="7"/>
  <c r="JGW52" i="7" l="1"/>
  <c r="JGY51" i="7"/>
  <c r="JGY52" i="7" l="1"/>
  <c r="JHA51" i="7"/>
  <c r="JHA52" i="7" l="1"/>
  <c r="JHC51" i="7"/>
  <c r="JHC52" i="7" l="1"/>
  <c r="JHE51" i="7"/>
  <c r="JHE52" i="7" l="1"/>
  <c r="JHG51" i="7"/>
  <c r="JHG52" i="7" l="1"/>
  <c r="JHI51" i="7"/>
  <c r="JHI52" i="7" l="1"/>
  <c r="JHK51" i="7"/>
  <c r="JHK52" i="7" l="1"/>
  <c r="JHM51" i="7"/>
  <c r="JHM52" i="7" l="1"/>
  <c r="JHO51" i="7"/>
  <c r="JHO52" i="7" l="1"/>
  <c r="JHQ51" i="7"/>
  <c r="JHQ52" i="7" l="1"/>
  <c r="JHS51" i="7"/>
  <c r="JHS52" i="7" l="1"/>
  <c r="JHU51" i="7"/>
  <c r="JHU52" i="7" l="1"/>
  <c r="JHW51" i="7"/>
  <c r="JHW52" i="7" l="1"/>
  <c r="JHY51" i="7"/>
  <c r="JHY52" i="7" l="1"/>
  <c r="JIA51" i="7"/>
  <c r="JIA52" i="7" l="1"/>
  <c r="JIC51" i="7"/>
  <c r="JIC52" i="7" l="1"/>
  <c r="JIE51" i="7"/>
  <c r="JIE52" i="7" l="1"/>
  <c r="JIG51" i="7"/>
  <c r="JIG52" i="7" l="1"/>
  <c r="JII51" i="7"/>
  <c r="JII52" i="7" l="1"/>
  <c r="JIK51" i="7"/>
  <c r="JIK52" i="7" l="1"/>
  <c r="JIM51" i="7"/>
  <c r="JIM52" i="7" l="1"/>
  <c r="JIO51" i="7"/>
  <c r="JIO52" i="7" l="1"/>
  <c r="JIQ51" i="7"/>
  <c r="JIQ52" i="7" l="1"/>
  <c r="JIS51" i="7"/>
  <c r="JIS52" i="7" l="1"/>
  <c r="JIU51" i="7"/>
  <c r="JIU52" i="7" l="1"/>
  <c r="JIW51" i="7"/>
  <c r="JIW52" i="7" l="1"/>
  <c r="JIY51" i="7"/>
  <c r="JIY52" i="7" l="1"/>
  <c r="JJA51" i="7"/>
  <c r="JJA52" i="7" l="1"/>
  <c r="JJC51" i="7"/>
  <c r="JJC52" i="7" l="1"/>
  <c r="JJE51" i="7"/>
  <c r="JJE52" i="7" l="1"/>
  <c r="JJG51" i="7"/>
  <c r="JJG52" i="7" l="1"/>
  <c r="JJI51" i="7"/>
  <c r="JJI52" i="7" l="1"/>
  <c r="JJK51" i="7"/>
  <c r="JJK52" i="7" l="1"/>
  <c r="JJM51" i="7"/>
  <c r="JJM52" i="7" l="1"/>
  <c r="JJO51" i="7"/>
  <c r="JJO52" i="7" l="1"/>
  <c r="JJQ51" i="7"/>
  <c r="JJQ52" i="7" l="1"/>
  <c r="JJS51" i="7"/>
  <c r="JJS52" i="7" l="1"/>
  <c r="JJU51" i="7"/>
  <c r="JJU52" i="7" l="1"/>
  <c r="JJW51" i="7"/>
  <c r="JJW52" i="7" l="1"/>
  <c r="JJY51" i="7"/>
  <c r="JJY52" i="7" l="1"/>
  <c r="JKA51" i="7"/>
  <c r="JKA52" i="7" l="1"/>
  <c r="JKC51" i="7"/>
  <c r="JKC52" i="7" l="1"/>
  <c r="JKE51" i="7"/>
  <c r="JKE52" i="7" l="1"/>
  <c r="JKG51" i="7"/>
  <c r="JKG52" i="7" l="1"/>
  <c r="JKI51" i="7"/>
  <c r="JKI52" i="7" l="1"/>
  <c r="JKK51" i="7"/>
  <c r="JKK52" i="7" l="1"/>
  <c r="JKM51" i="7"/>
  <c r="JKM52" i="7" l="1"/>
  <c r="JKO51" i="7"/>
  <c r="JKO52" i="7" l="1"/>
  <c r="JKQ51" i="7"/>
  <c r="JKQ52" i="7" l="1"/>
  <c r="JKS51" i="7"/>
  <c r="JKS52" i="7" l="1"/>
  <c r="JKU51" i="7"/>
  <c r="JKU52" i="7" l="1"/>
  <c r="JKW51" i="7"/>
  <c r="JKW52" i="7" l="1"/>
  <c r="JKY51" i="7"/>
  <c r="JKY52" i="7" l="1"/>
  <c r="JLA51" i="7"/>
  <c r="JLA52" i="7" l="1"/>
  <c r="JLC51" i="7"/>
  <c r="JLC52" i="7" l="1"/>
  <c r="JLE51" i="7"/>
  <c r="JLE52" i="7" l="1"/>
  <c r="JLG51" i="7"/>
  <c r="JLG52" i="7" l="1"/>
  <c r="JLI51" i="7"/>
  <c r="JLI52" i="7" l="1"/>
  <c r="JLK51" i="7"/>
  <c r="JLK52" i="7" l="1"/>
  <c r="JLM51" i="7"/>
  <c r="JLM52" i="7" l="1"/>
  <c r="JLO51" i="7"/>
  <c r="JLO52" i="7" l="1"/>
  <c r="JLQ51" i="7"/>
  <c r="JLQ52" i="7" l="1"/>
  <c r="JLS51" i="7"/>
  <c r="JLS52" i="7" l="1"/>
  <c r="JLU51" i="7"/>
  <c r="JLU52" i="7" l="1"/>
  <c r="JLW51" i="7"/>
  <c r="JLW52" i="7" l="1"/>
  <c r="JLY51" i="7"/>
  <c r="JLY52" i="7" l="1"/>
  <c r="JMA51" i="7"/>
  <c r="JMA52" i="7" l="1"/>
  <c r="JMC51" i="7"/>
  <c r="JMC52" i="7" l="1"/>
  <c r="JME51" i="7"/>
  <c r="JME52" i="7" l="1"/>
  <c r="JMG51" i="7"/>
  <c r="JMG52" i="7" l="1"/>
  <c r="JMI51" i="7"/>
  <c r="JMI52" i="7" l="1"/>
  <c r="JMK51" i="7"/>
  <c r="JMK52" i="7" l="1"/>
  <c r="JMM51" i="7"/>
  <c r="JMM52" i="7" l="1"/>
  <c r="JMO51" i="7"/>
  <c r="JMO52" i="7" l="1"/>
  <c r="JMQ51" i="7"/>
  <c r="JMQ52" i="7" l="1"/>
  <c r="JMS51" i="7"/>
  <c r="JMS52" i="7" l="1"/>
  <c r="JMU51" i="7"/>
  <c r="JMU52" i="7" l="1"/>
  <c r="JMW51" i="7"/>
  <c r="JMW52" i="7" l="1"/>
  <c r="JMY51" i="7"/>
  <c r="JMY52" i="7" l="1"/>
  <c r="JNA51" i="7"/>
  <c r="JNA52" i="7" l="1"/>
  <c r="JNC51" i="7"/>
  <c r="JNC52" i="7" l="1"/>
  <c r="JNE51" i="7"/>
  <c r="JNE52" i="7" l="1"/>
  <c r="JNG51" i="7"/>
  <c r="JNG52" i="7" l="1"/>
  <c r="JNI51" i="7"/>
  <c r="JNI52" i="7" l="1"/>
  <c r="JNK51" i="7"/>
  <c r="JNK52" i="7" l="1"/>
  <c r="JNM51" i="7"/>
  <c r="JNM52" i="7" l="1"/>
  <c r="JNO51" i="7"/>
  <c r="JNO52" i="7" l="1"/>
  <c r="JNQ51" i="7"/>
  <c r="JNQ52" i="7" l="1"/>
  <c r="JNS51" i="7"/>
  <c r="JNS52" i="7" l="1"/>
  <c r="JNU51" i="7"/>
  <c r="JNU52" i="7" l="1"/>
  <c r="JNW51" i="7"/>
  <c r="JNW52" i="7" l="1"/>
  <c r="JNY51" i="7"/>
  <c r="JNY52" i="7" l="1"/>
  <c r="JOA51" i="7"/>
  <c r="JOA52" i="7" l="1"/>
  <c r="JOC51" i="7"/>
  <c r="JOC52" i="7" l="1"/>
  <c r="JOE51" i="7"/>
  <c r="JOE52" i="7" l="1"/>
  <c r="JOG51" i="7"/>
  <c r="JOG52" i="7" l="1"/>
  <c r="JOI51" i="7"/>
  <c r="JOI52" i="7" l="1"/>
  <c r="JOK51" i="7"/>
  <c r="JOK52" i="7" l="1"/>
  <c r="JOM51" i="7"/>
  <c r="JOM52" i="7" l="1"/>
  <c r="JOO51" i="7"/>
  <c r="JOO52" i="7" l="1"/>
  <c r="JOQ51" i="7"/>
  <c r="JOQ52" i="7" l="1"/>
  <c r="JOS51" i="7"/>
  <c r="JOS52" i="7" l="1"/>
  <c r="JOU51" i="7"/>
  <c r="JOU52" i="7" l="1"/>
  <c r="JOW51" i="7"/>
  <c r="JOW52" i="7" l="1"/>
  <c r="JOY51" i="7"/>
  <c r="JOY52" i="7" l="1"/>
  <c r="JPA51" i="7"/>
  <c r="JPA52" i="7" l="1"/>
  <c r="JPC51" i="7"/>
  <c r="JPC52" i="7" l="1"/>
  <c r="JPE51" i="7"/>
  <c r="JPE52" i="7" l="1"/>
  <c r="JPG51" i="7"/>
  <c r="JPG52" i="7" l="1"/>
  <c r="JPI51" i="7"/>
  <c r="JPI52" i="7" l="1"/>
  <c r="JPK51" i="7"/>
  <c r="JPK52" i="7" l="1"/>
  <c r="JPM51" i="7"/>
  <c r="JPM52" i="7" l="1"/>
  <c r="JPO51" i="7"/>
  <c r="JPO52" i="7" l="1"/>
  <c r="JPQ51" i="7"/>
  <c r="JPQ52" i="7" l="1"/>
  <c r="JPS51" i="7"/>
  <c r="JPS52" i="7" l="1"/>
  <c r="JPU51" i="7"/>
  <c r="JPU52" i="7" l="1"/>
  <c r="JPW51" i="7"/>
  <c r="JPW52" i="7" l="1"/>
  <c r="JPY51" i="7"/>
  <c r="JPY52" i="7" l="1"/>
  <c r="JQA51" i="7"/>
  <c r="JQA52" i="7" l="1"/>
  <c r="JQC51" i="7"/>
  <c r="JQC52" i="7" l="1"/>
  <c r="JQE51" i="7"/>
  <c r="JQE52" i="7" l="1"/>
  <c r="JQG51" i="7"/>
  <c r="JQG52" i="7" l="1"/>
  <c r="JQI51" i="7"/>
  <c r="JQI52" i="7" l="1"/>
  <c r="JQK51" i="7"/>
  <c r="JQK52" i="7" l="1"/>
  <c r="JQM51" i="7"/>
  <c r="JQM52" i="7" l="1"/>
  <c r="JQO51" i="7"/>
  <c r="JQO52" i="7" l="1"/>
  <c r="JQQ51" i="7"/>
  <c r="JQQ52" i="7" l="1"/>
  <c r="JQS51" i="7"/>
  <c r="JQS52" i="7" l="1"/>
  <c r="JQU51" i="7"/>
  <c r="JQU52" i="7" l="1"/>
  <c r="JQW51" i="7"/>
  <c r="JQW52" i="7" l="1"/>
  <c r="JQY51" i="7"/>
  <c r="JQY52" i="7" l="1"/>
  <c r="JRA51" i="7"/>
  <c r="JRA52" i="7" l="1"/>
  <c r="JRC51" i="7"/>
  <c r="JRC52" i="7" l="1"/>
  <c r="JRE51" i="7"/>
  <c r="JRE52" i="7" l="1"/>
  <c r="JRG51" i="7"/>
  <c r="JRG52" i="7" l="1"/>
  <c r="JRI51" i="7"/>
  <c r="JRI52" i="7" l="1"/>
  <c r="JRK51" i="7"/>
  <c r="JRK52" i="7" l="1"/>
  <c r="JRM51" i="7"/>
  <c r="JRM52" i="7" l="1"/>
  <c r="JRO51" i="7"/>
  <c r="JRO52" i="7" l="1"/>
  <c r="JRQ51" i="7"/>
  <c r="JRQ52" i="7" l="1"/>
  <c r="JRS51" i="7"/>
  <c r="JRS52" i="7" l="1"/>
  <c r="JRU51" i="7"/>
  <c r="JRU52" i="7" l="1"/>
  <c r="JRW51" i="7"/>
  <c r="JRW52" i="7" l="1"/>
  <c r="JRY51" i="7"/>
  <c r="JRY52" i="7" l="1"/>
  <c r="JSA51" i="7"/>
  <c r="JSA52" i="7" l="1"/>
  <c r="JSC51" i="7"/>
  <c r="JSC52" i="7" l="1"/>
  <c r="JSE51" i="7"/>
  <c r="JSE52" i="7" l="1"/>
  <c r="JSG51" i="7"/>
  <c r="JSG52" i="7" l="1"/>
  <c r="JSI51" i="7"/>
  <c r="JSI52" i="7" l="1"/>
  <c r="JSK51" i="7"/>
  <c r="JSK52" i="7" l="1"/>
  <c r="JSM51" i="7"/>
  <c r="JSM52" i="7" l="1"/>
  <c r="JSO51" i="7"/>
  <c r="JSO52" i="7" l="1"/>
  <c r="JSQ51" i="7"/>
  <c r="JSQ52" i="7" l="1"/>
  <c r="JSS51" i="7"/>
  <c r="JSS52" i="7" l="1"/>
  <c r="JSU51" i="7"/>
  <c r="JSU52" i="7" l="1"/>
  <c r="JSW51" i="7"/>
  <c r="JSW52" i="7" l="1"/>
  <c r="JSY51" i="7"/>
  <c r="JSY52" i="7" l="1"/>
  <c r="JTA51" i="7"/>
  <c r="JTA52" i="7" l="1"/>
  <c r="JTC51" i="7"/>
  <c r="JTC52" i="7" l="1"/>
  <c r="JTE51" i="7"/>
  <c r="JTE52" i="7" l="1"/>
  <c r="JTG51" i="7"/>
  <c r="JTG52" i="7" l="1"/>
  <c r="JTI51" i="7"/>
  <c r="JTI52" i="7" l="1"/>
  <c r="JTK51" i="7"/>
  <c r="JTK52" i="7" l="1"/>
  <c r="JTM51" i="7"/>
  <c r="JTM52" i="7" l="1"/>
  <c r="JTO51" i="7"/>
  <c r="JTO52" i="7" l="1"/>
  <c r="JTQ51" i="7"/>
  <c r="JTQ52" i="7" l="1"/>
  <c r="JTS51" i="7"/>
  <c r="JTS52" i="7" l="1"/>
  <c r="JTU51" i="7"/>
  <c r="JTU52" i="7" l="1"/>
  <c r="JTW51" i="7"/>
  <c r="JTW52" i="7" l="1"/>
  <c r="JTY51" i="7"/>
  <c r="JTY52" i="7" l="1"/>
  <c r="JUA51" i="7"/>
  <c r="JUA52" i="7" l="1"/>
  <c r="JUC51" i="7"/>
  <c r="JUC52" i="7" l="1"/>
  <c r="JUE51" i="7"/>
  <c r="JUE52" i="7" l="1"/>
  <c r="JUG51" i="7"/>
  <c r="JUG52" i="7" l="1"/>
  <c r="JUI51" i="7"/>
  <c r="JUI52" i="7" l="1"/>
  <c r="JUK51" i="7"/>
  <c r="JUK52" i="7" l="1"/>
  <c r="JUM51" i="7"/>
  <c r="JUM52" i="7" l="1"/>
  <c r="JUO51" i="7"/>
  <c r="JUO52" i="7" l="1"/>
  <c r="JUQ51" i="7"/>
  <c r="JUQ52" i="7" l="1"/>
  <c r="JUS51" i="7"/>
  <c r="JUS52" i="7" l="1"/>
  <c r="JUU51" i="7"/>
  <c r="JUU52" i="7" l="1"/>
  <c r="JUW51" i="7"/>
  <c r="JUW52" i="7" l="1"/>
  <c r="JUY51" i="7"/>
  <c r="JUY52" i="7" l="1"/>
  <c r="JVA51" i="7"/>
  <c r="JVA52" i="7" l="1"/>
  <c r="JVC51" i="7"/>
  <c r="JVC52" i="7" l="1"/>
  <c r="JVE51" i="7"/>
  <c r="JVE52" i="7" l="1"/>
  <c r="JVG51" i="7"/>
  <c r="JVG52" i="7" l="1"/>
  <c r="JVI51" i="7"/>
  <c r="JVI52" i="7" l="1"/>
  <c r="JVK51" i="7"/>
  <c r="JVK52" i="7" l="1"/>
  <c r="JVM51" i="7"/>
  <c r="JVM52" i="7" l="1"/>
  <c r="JVO51" i="7"/>
  <c r="JVO52" i="7" l="1"/>
  <c r="JVQ51" i="7"/>
  <c r="JVQ52" i="7" l="1"/>
  <c r="JVS51" i="7"/>
  <c r="JVS52" i="7" l="1"/>
  <c r="JVU51" i="7"/>
  <c r="JVU52" i="7" l="1"/>
  <c r="JVW51" i="7"/>
  <c r="JVW52" i="7" l="1"/>
  <c r="JVY51" i="7"/>
  <c r="JVY52" i="7" l="1"/>
  <c r="JWA51" i="7"/>
  <c r="JWA52" i="7" l="1"/>
  <c r="JWC51" i="7"/>
  <c r="JWC52" i="7" l="1"/>
  <c r="JWE51" i="7"/>
  <c r="JWE52" i="7" l="1"/>
  <c r="JWG51" i="7"/>
  <c r="JWG52" i="7" l="1"/>
  <c r="JWI51" i="7"/>
  <c r="JWI52" i="7" l="1"/>
  <c r="JWK51" i="7"/>
  <c r="JWK52" i="7" l="1"/>
  <c r="JWM51" i="7"/>
  <c r="JWM52" i="7" l="1"/>
  <c r="JWO51" i="7"/>
  <c r="JWO52" i="7" l="1"/>
  <c r="JWQ51" i="7"/>
  <c r="JWQ52" i="7" l="1"/>
  <c r="JWS51" i="7"/>
  <c r="JWS52" i="7" l="1"/>
  <c r="JWU51" i="7"/>
  <c r="JWU52" i="7" l="1"/>
  <c r="JWW51" i="7"/>
  <c r="JWW52" i="7" l="1"/>
  <c r="JWY51" i="7"/>
  <c r="JWY52" i="7" l="1"/>
  <c r="JXA51" i="7"/>
  <c r="JXA52" i="7" l="1"/>
  <c r="JXC51" i="7"/>
  <c r="JXC52" i="7" l="1"/>
  <c r="JXE51" i="7"/>
  <c r="JXE52" i="7" l="1"/>
  <c r="JXG51" i="7"/>
  <c r="JXG52" i="7" l="1"/>
  <c r="JXI51" i="7"/>
  <c r="JXI52" i="7" l="1"/>
  <c r="JXK51" i="7"/>
  <c r="JXK52" i="7" l="1"/>
  <c r="JXM51" i="7"/>
  <c r="JXM52" i="7" l="1"/>
  <c r="JXO51" i="7"/>
  <c r="JXO52" i="7" l="1"/>
  <c r="JXQ51" i="7"/>
  <c r="JXQ52" i="7" l="1"/>
  <c r="JXS51" i="7"/>
  <c r="JXS52" i="7" l="1"/>
  <c r="JXU51" i="7"/>
  <c r="JXU52" i="7" l="1"/>
  <c r="JXW51" i="7"/>
  <c r="JXW52" i="7" l="1"/>
  <c r="JXY51" i="7"/>
  <c r="JXY52" i="7" l="1"/>
  <c r="JYA51" i="7"/>
  <c r="JYA52" i="7" l="1"/>
  <c r="JYC51" i="7"/>
  <c r="JYC52" i="7" l="1"/>
  <c r="JYE51" i="7"/>
  <c r="JYE52" i="7" l="1"/>
  <c r="JYG51" i="7"/>
  <c r="JYG52" i="7" l="1"/>
  <c r="JYI51" i="7"/>
  <c r="JYI52" i="7" l="1"/>
  <c r="JYK51" i="7"/>
  <c r="JYK52" i="7" l="1"/>
  <c r="JYM51" i="7"/>
  <c r="JYM52" i="7" l="1"/>
  <c r="JYO51" i="7"/>
  <c r="JYO52" i="7" l="1"/>
  <c r="JYQ51" i="7"/>
  <c r="JYQ52" i="7" l="1"/>
  <c r="JYS51" i="7"/>
  <c r="JYS52" i="7" l="1"/>
  <c r="JYU51" i="7"/>
  <c r="JYU52" i="7" l="1"/>
  <c r="JYW51" i="7"/>
  <c r="JYW52" i="7" l="1"/>
  <c r="JYY51" i="7"/>
  <c r="JYY52" i="7" l="1"/>
  <c r="JZA51" i="7"/>
  <c r="JZA52" i="7" l="1"/>
  <c r="JZC51" i="7"/>
  <c r="JZC52" i="7" l="1"/>
  <c r="JZE51" i="7"/>
  <c r="JZE52" i="7" l="1"/>
  <c r="JZG51" i="7"/>
  <c r="JZG52" i="7" l="1"/>
  <c r="JZI51" i="7"/>
  <c r="JZI52" i="7" l="1"/>
  <c r="JZK51" i="7"/>
  <c r="JZK52" i="7" l="1"/>
  <c r="JZM51" i="7"/>
  <c r="JZM52" i="7" l="1"/>
  <c r="JZO51" i="7"/>
  <c r="JZO52" i="7" l="1"/>
  <c r="JZQ51" i="7"/>
  <c r="JZQ52" i="7" l="1"/>
  <c r="JZS51" i="7"/>
  <c r="JZS52" i="7" l="1"/>
  <c r="JZU51" i="7"/>
  <c r="JZU52" i="7" l="1"/>
  <c r="JZW51" i="7"/>
  <c r="JZW52" i="7" l="1"/>
  <c r="JZY51" i="7"/>
  <c r="JZY52" i="7" l="1"/>
  <c r="KAA51" i="7"/>
  <c r="KAA52" i="7" l="1"/>
  <c r="KAC51" i="7"/>
  <c r="KAC52" i="7" l="1"/>
  <c r="KAE51" i="7"/>
  <c r="KAE52" i="7" l="1"/>
  <c r="KAG51" i="7"/>
  <c r="KAG52" i="7" l="1"/>
  <c r="KAI51" i="7"/>
  <c r="KAI52" i="7" l="1"/>
  <c r="KAK51" i="7"/>
  <c r="KAK52" i="7" l="1"/>
  <c r="KAM51" i="7"/>
  <c r="KAM52" i="7" l="1"/>
  <c r="KAO51" i="7"/>
  <c r="KAO52" i="7" l="1"/>
  <c r="KAQ51" i="7"/>
  <c r="KAQ52" i="7" l="1"/>
  <c r="KAS51" i="7"/>
  <c r="KAS52" i="7" l="1"/>
  <c r="KAU51" i="7"/>
  <c r="KAU52" i="7" l="1"/>
  <c r="KAW51" i="7"/>
  <c r="KAW52" i="7" l="1"/>
  <c r="KAY51" i="7"/>
  <c r="KAY52" i="7" l="1"/>
  <c r="KBA51" i="7"/>
  <c r="KBA52" i="7" l="1"/>
  <c r="KBC51" i="7"/>
  <c r="KBC52" i="7" l="1"/>
  <c r="KBE51" i="7"/>
  <c r="KBE52" i="7" l="1"/>
  <c r="KBG51" i="7"/>
  <c r="KBG52" i="7" l="1"/>
  <c r="KBI51" i="7"/>
  <c r="KBI52" i="7" l="1"/>
  <c r="KBK51" i="7"/>
  <c r="KBK52" i="7" l="1"/>
  <c r="KBM51" i="7"/>
  <c r="KBM52" i="7" l="1"/>
  <c r="KBO51" i="7"/>
  <c r="KBO52" i="7" l="1"/>
  <c r="KBQ51" i="7"/>
  <c r="KBQ52" i="7" l="1"/>
  <c r="KBS51" i="7"/>
  <c r="KBS52" i="7" l="1"/>
  <c r="KBU51" i="7"/>
  <c r="KBU52" i="7" l="1"/>
  <c r="KBW51" i="7"/>
  <c r="KBW52" i="7" l="1"/>
  <c r="KBY51" i="7"/>
  <c r="KBY52" i="7" l="1"/>
  <c r="KCA51" i="7"/>
  <c r="KCA52" i="7" l="1"/>
  <c r="KCC51" i="7"/>
  <c r="KCC52" i="7" l="1"/>
  <c r="KCE51" i="7"/>
  <c r="KCE52" i="7" l="1"/>
  <c r="KCG51" i="7"/>
  <c r="KCG52" i="7" l="1"/>
  <c r="KCI51" i="7"/>
  <c r="KCI52" i="7" l="1"/>
  <c r="KCK51" i="7"/>
  <c r="KCK52" i="7" l="1"/>
  <c r="KCM51" i="7"/>
  <c r="KCM52" i="7" l="1"/>
  <c r="KCO51" i="7"/>
  <c r="KCO52" i="7" l="1"/>
  <c r="KCQ51" i="7"/>
  <c r="KCQ52" i="7" l="1"/>
  <c r="KCS51" i="7"/>
  <c r="KCS52" i="7" l="1"/>
  <c r="KCU51" i="7"/>
  <c r="KCU52" i="7" l="1"/>
  <c r="KCW51" i="7"/>
  <c r="KCW52" i="7" l="1"/>
  <c r="KCY51" i="7"/>
  <c r="KCY52" i="7" l="1"/>
  <c r="KDA51" i="7"/>
  <c r="KDA52" i="7" l="1"/>
  <c r="KDC51" i="7"/>
  <c r="KDC52" i="7" l="1"/>
  <c r="KDE51" i="7"/>
  <c r="KDE52" i="7" l="1"/>
  <c r="KDG51" i="7"/>
  <c r="KDG52" i="7" l="1"/>
  <c r="KDI51" i="7"/>
  <c r="KDI52" i="7" l="1"/>
  <c r="KDK51" i="7"/>
  <c r="KDK52" i="7" l="1"/>
  <c r="KDM51" i="7"/>
  <c r="KDM52" i="7" l="1"/>
  <c r="KDO51" i="7"/>
  <c r="KDO52" i="7" l="1"/>
  <c r="KDQ51" i="7"/>
  <c r="KDQ52" i="7" l="1"/>
  <c r="KDS51" i="7"/>
  <c r="KDS52" i="7" l="1"/>
  <c r="KDU51" i="7"/>
  <c r="KDU52" i="7" l="1"/>
  <c r="KDW51" i="7"/>
  <c r="KDW52" i="7" l="1"/>
  <c r="KDY51" i="7"/>
  <c r="KDY52" i="7" l="1"/>
  <c r="KEA51" i="7"/>
  <c r="KEA52" i="7" l="1"/>
  <c r="KEC51" i="7"/>
  <c r="KEC52" i="7" l="1"/>
  <c r="KEE51" i="7"/>
  <c r="KEE52" i="7" l="1"/>
  <c r="KEG51" i="7"/>
  <c r="KEG52" i="7" l="1"/>
  <c r="KEI51" i="7"/>
  <c r="KEI52" i="7" l="1"/>
  <c r="KEK51" i="7"/>
  <c r="KEK52" i="7" l="1"/>
  <c r="KEM51" i="7"/>
  <c r="KEM52" i="7" l="1"/>
  <c r="KEO51" i="7"/>
  <c r="KEO52" i="7" l="1"/>
  <c r="KEQ51" i="7"/>
  <c r="KEQ52" i="7" l="1"/>
  <c r="KES51" i="7"/>
  <c r="KES52" i="7" l="1"/>
  <c r="KEU51" i="7"/>
  <c r="KEU52" i="7" l="1"/>
  <c r="KEW51" i="7"/>
  <c r="KEW52" i="7" l="1"/>
  <c r="KEY51" i="7"/>
  <c r="KEY52" i="7" l="1"/>
  <c r="KFA51" i="7"/>
  <c r="KFA52" i="7" l="1"/>
  <c r="KFC51" i="7"/>
  <c r="KFC52" i="7" l="1"/>
  <c r="KFE51" i="7"/>
  <c r="KFE52" i="7" l="1"/>
  <c r="KFG51" i="7"/>
  <c r="KFG52" i="7" l="1"/>
  <c r="KFI51" i="7"/>
  <c r="KFI52" i="7" l="1"/>
  <c r="KFK51" i="7"/>
  <c r="KFK52" i="7" l="1"/>
  <c r="KFM51" i="7"/>
  <c r="KFM52" i="7" l="1"/>
  <c r="KFO51" i="7"/>
  <c r="KFO52" i="7" l="1"/>
  <c r="KFQ51" i="7"/>
  <c r="KFQ52" i="7" l="1"/>
  <c r="KFS51" i="7"/>
  <c r="KFS52" i="7" l="1"/>
  <c r="KFU51" i="7"/>
  <c r="KFU52" i="7" l="1"/>
  <c r="KFW51" i="7"/>
  <c r="KFW52" i="7" l="1"/>
  <c r="KFY51" i="7"/>
  <c r="KFY52" i="7" l="1"/>
  <c r="KGA51" i="7"/>
  <c r="KGA52" i="7" l="1"/>
  <c r="KGC51" i="7"/>
  <c r="KGC52" i="7" l="1"/>
  <c r="KGE51" i="7"/>
  <c r="KGE52" i="7" l="1"/>
  <c r="KGG51" i="7"/>
  <c r="KGG52" i="7" l="1"/>
  <c r="KGI51" i="7"/>
  <c r="KGI52" i="7" l="1"/>
  <c r="KGK51" i="7"/>
  <c r="KGK52" i="7" l="1"/>
  <c r="KGM51" i="7"/>
  <c r="KGM52" i="7" l="1"/>
  <c r="KGO51" i="7"/>
  <c r="KGO52" i="7" l="1"/>
  <c r="KGQ51" i="7"/>
  <c r="KGQ52" i="7" l="1"/>
  <c r="KGS51" i="7"/>
  <c r="KGS52" i="7" l="1"/>
  <c r="KGU51" i="7"/>
  <c r="KGU52" i="7" l="1"/>
  <c r="KGW51" i="7"/>
  <c r="KGW52" i="7" l="1"/>
  <c r="KGY51" i="7"/>
  <c r="KGY52" i="7" l="1"/>
  <c r="KHA51" i="7"/>
  <c r="KHA52" i="7" l="1"/>
  <c r="KHC51" i="7"/>
  <c r="KHC52" i="7" l="1"/>
  <c r="KHE51" i="7"/>
  <c r="KHE52" i="7" l="1"/>
  <c r="KHG51" i="7"/>
  <c r="KHG52" i="7" l="1"/>
  <c r="KHI51" i="7"/>
  <c r="KHI52" i="7" l="1"/>
  <c r="KHK51" i="7"/>
  <c r="KHK52" i="7" l="1"/>
  <c r="KHM51" i="7"/>
  <c r="KHM52" i="7" l="1"/>
  <c r="KHO51" i="7"/>
  <c r="KHO52" i="7" l="1"/>
  <c r="KHQ51" i="7"/>
  <c r="KHQ52" i="7" l="1"/>
  <c r="KHS51" i="7"/>
  <c r="KHS52" i="7" l="1"/>
  <c r="KHU51" i="7"/>
  <c r="KHU52" i="7" l="1"/>
  <c r="KHW51" i="7"/>
  <c r="KHW52" i="7" l="1"/>
  <c r="KHY51" i="7"/>
  <c r="KHY52" i="7" l="1"/>
  <c r="KIA51" i="7"/>
  <c r="KIA52" i="7" l="1"/>
  <c r="KIC51" i="7"/>
  <c r="KIC52" i="7" l="1"/>
  <c r="KIE51" i="7"/>
  <c r="KIE52" i="7" l="1"/>
  <c r="KIG51" i="7"/>
  <c r="KIG52" i="7" l="1"/>
  <c r="KII51" i="7"/>
  <c r="KII52" i="7" l="1"/>
  <c r="KIK51" i="7"/>
  <c r="KIK52" i="7" l="1"/>
  <c r="KIM51" i="7"/>
  <c r="KIM52" i="7" l="1"/>
  <c r="KIO51" i="7"/>
  <c r="KIO52" i="7" l="1"/>
  <c r="KIQ51" i="7"/>
  <c r="KIQ52" i="7" l="1"/>
  <c r="KIS51" i="7"/>
  <c r="KIS52" i="7" l="1"/>
  <c r="KIU51" i="7"/>
  <c r="KIU52" i="7" l="1"/>
  <c r="KIW51" i="7"/>
  <c r="KIW52" i="7" l="1"/>
  <c r="KIY51" i="7"/>
  <c r="KIY52" i="7" l="1"/>
  <c r="KJA51" i="7"/>
  <c r="KJA52" i="7" l="1"/>
  <c r="KJC51" i="7"/>
  <c r="KJC52" i="7" l="1"/>
  <c r="KJE51" i="7"/>
  <c r="KJE52" i="7" l="1"/>
  <c r="KJG51" i="7"/>
  <c r="KJG52" i="7" l="1"/>
  <c r="KJI51" i="7"/>
  <c r="KJI52" i="7" l="1"/>
  <c r="KJK51" i="7"/>
  <c r="KJK52" i="7" l="1"/>
  <c r="KJM51" i="7"/>
  <c r="KJM52" i="7" l="1"/>
  <c r="KJO51" i="7"/>
  <c r="KJO52" i="7" l="1"/>
  <c r="KJQ51" i="7"/>
  <c r="KJQ52" i="7" l="1"/>
  <c r="KJS51" i="7"/>
  <c r="KJS52" i="7" l="1"/>
  <c r="KJU51" i="7"/>
  <c r="KJU52" i="7" l="1"/>
  <c r="KJW51" i="7"/>
  <c r="KJW52" i="7" l="1"/>
  <c r="KJY51" i="7"/>
  <c r="KJY52" i="7" l="1"/>
  <c r="KKA51" i="7"/>
  <c r="KKA52" i="7" l="1"/>
  <c r="KKC51" i="7"/>
  <c r="KKC52" i="7" l="1"/>
  <c r="KKE51" i="7"/>
  <c r="KKE52" i="7" l="1"/>
  <c r="KKG51" i="7"/>
  <c r="KKG52" i="7" l="1"/>
  <c r="KKI51" i="7"/>
  <c r="KKI52" i="7" l="1"/>
  <c r="KKK51" i="7"/>
  <c r="KKK52" i="7" l="1"/>
  <c r="KKM51" i="7"/>
  <c r="KKM52" i="7" l="1"/>
  <c r="KKO51" i="7"/>
  <c r="KKO52" i="7" l="1"/>
  <c r="KKQ51" i="7"/>
  <c r="KKQ52" i="7" l="1"/>
  <c r="KKS51" i="7"/>
  <c r="KKS52" i="7" l="1"/>
  <c r="KKU51" i="7"/>
  <c r="KKU52" i="7" l="1"/>
  <c r="KKW51" i="7"/>
  <c r="KKW52" i="7" l="1"/>
  <c r="KKY51" i="7"/>
  <c r="KKY52" i="7" l="1"/>
  <c r="KLA51" i="7"/>
  <c r="KLA52" i="7" l="1"/>
  <c r="KLC51" i="7"/>
  <c r="KLC52" i="7" l="1"/>
  <c r="KLE51" i="7"/>
  <c r="KLE52" i="7" l="1"/>
  <c r="KLG51" i="7"/>
  <c r="KLG52" i="7" l="1"/>
  <c r="KLI51" i="7"/>
  <c r="KLI52" i="7" l="1"/>
  <c r="KLK51" i="7"/>
  <c r="KLK52" i="7" l="1"/>
  <c r="KLM51" i="7"/>
  <c r="KLM52" i="7" l="1"/>
  <c r="KLO51" i="7"/>
  <c r="KLO52" i="7" l="1"/>
  <c r="KLQ51" i="7"/>
  <c r="KLQ52" i="7" l="1"/>
  <c r="KLS51" i="7"/>
  <c r="KLS52" i="7" l="1"/>
  <c r="KLU51" i="7"/>
  <c r="KLU52" i="7" l="1"/>
  <c r="KLW51" i="7"/>
  <c r="KLW52" i="7" l="1"/>
  <c r="KLY51" i="7"/>
  <c r="KLY52" i="7" l="1"/>
  <c r="KMA51" i="7"/>
  <c r="KMA52" i="7" l="1"/>
  <c r="KMC51" i="7"/>
  <c r="KMC52" i="7" l="1"/>
  <c r="KME51" i="7"/>
  <c r="KME52" i="7" l="1"/>
  <c r="KMG51" i="7"/>
  <c r="KMG52" i="7" l="1"/>
  <c r="KMI51" i="7"/>
  <c r="KMI52" i="7" l="1"/>
  <c r="KMK51" i="7"/>
  <c r="KMK52" i="7" l="1"/>
  <c r="KMM51" i="7"/>
  <c r="KMM52" i="7" l="1"/>
  <c r="KMO51" i="7"/>
  <c r="KMO52" i="7" l="1"/>
  <c r="KMQ51" i="7"/>
  <c r="KMQ52" i="7" l="1"/>
  <c r="KMS51" i="7"/>
  <c r="KMS52" i="7" l="1"/>
  <c r="KMU51" i="7"/>
  <c r="KMU52" i="7" l="1"/>
  <c r="KMW51" i="7"/>
  <c r="KMW52" i="7" l="1"/>
  <c r="KMY51" i="7"/>
  <c r="KMY52" i="7" l="1"/>
  <c r="KNA51" i="7"/>
  <c r="KNA52" i="7" l="1"/>
  <c r="KNC51" i="7"/>
  <c r="KNC52" i="7" l="1"/>
  <c r="KNE51" i="7"/>
  <c r="KNE52" i="7" l="1"/>
  <c r="KNG51" i="7"/>
  <c r="KNG52" i="7" l="1"/>
  <c r="KNI51" i="7"/>
  <c r="KNI52" i="7" l="1"/>
  <c r="KNK51" i="7"/>
  <c r="KNK52" i="7" l="1"/>
  <c r="KNM51" i="7"/>
  <c r="KNM52" i="7" l="1"/>
  <c r="KNO51" i="7"/>
  <c r="KNO52" i="7" l="1"/>
  <c r="KNQ51" i="7"/>
  <c r="KNQ52" i="7" l="1"/>
  <c r="KNS51" i="7"/>
  <c r="KNS52" i="7" l="1"/>
  <c r="KNU51" i="7"/>
  <c r="KNU52" i="7" l="1"/>
  <c r="KNW51" i="7"/>
  <c r="KNW52" i="7" l="1"/>
  <c r="KNY51" i="7"/>
  <c r="KNY52" i="7" l="1"/>
  <c r="KOA51" i="7"/>
  <c r="KOA52" i="7" l="1"/>
  <c r="KOC51" i="7"/>
  <c r="KOC52" i="7" l="1"/>
  <c r="KOE51" i="7"/>
  <c r="KOE52" i="7" l="1"/>
  <c r="KOG51" i="7"/>
  <c r="KOG52" i="7" l="1"/>
  <c r="KOI51" i="7"/>
  <c r="KOI52" i="7" l="1"/>
  <c r="KOK51" i="7"/>
  <c r="KOK52" i="7" l="1"/>
  <c r="KOM51" i="7"/>
  <c r="KOM52" i="7" l="1"/>
  <c r="KOO51" i="7"/>
  <c r="KOO52" i="7" l="1"/>
  <c r="KOQ51" i="7"/>
  <c r="KOQ52" i="7" l="1"/>
  <c r="KOS51" i="7"/>
  <c r="KOS52" i="7" l="1"/>
  <c r="KOU51" i="7"/>
  <c r="KOU52" i="7" l="1"/>
  <c r="KOW51" i="7"/>
  <c r="KOW52" i="7" l="1"/>
  <c r="KOY51" i="7"/>
  <c r="KOY52" i="7" l="1"/>
  <c r="KPA51" i="7"/>
  <c r="KPA52" i="7" l="1"/>
  <c r="KPC51" i="7"/>
  <c r="KPC52" i="7" l="1"/>
  <c r="KPE51" i="7"/>
  <c r="KPE52" i="7" l="1"/>
  <c r="KPG51" i="7"/>
  <c r="KPG52" i="7" l="1"/>
  <c r="KPI51" i="7"/>
  <c r="KPI52" i="7" l="1"/>
  <c r="KPK51" i="7"/>
  <c r="KPK52" i="7" l="1"/>
  <c r="KPM51" i="7"/>
  <c r="KPM52" i="7" l="1"/>
  <c r="KPO51" i="7"/>
  <c r="KPO52" i="7" l="1"/>
  <c r="KPQ51" i="7"/>
  <c r="KPQ52" i="7" l="1"/>
  <c r="KPS51" i="7"/>
  <c r="KPS52" i="7" l="1"/>
  <c r="KPU51" i="7"/>
  <c r="KPU52" i="7" l="1"/>
  <c r="KPW51" i="7"/>
  <c r="KPW52" i="7" l="1"/>
  <c r="KPY51" i="7"/>
  <c r="KPY52" i="7" l="1"/>
  <c r="KQA51" i="7"/>
  <c r="KQA52" i="7" l="1"/>
  <c r="KQC51" i="7"/>
  <c r="KQC52" i="7" l="1"/>
  <c r="KQE51" i="7"/>
  <c r="KQE52" i="7" l="1"/>
  <c r="KQG51" i="7"/>
  <c r="KQG52" i="7" l="1"/>
  <c r="KQI51" i="7"/>
  <c r="KQI52" i="7" l="1"/>
  <c r="KQK51" i="7"/>
  <c r="KQK52" i="7" l="1"/>
  <c r="KQM51" i="7"/>
  <c r="KQM52" i="7" l="1"/>
  <c r="KQO51" i="7"/>
  <c r="KQO52" i="7" l="1"/>
  <c r="KQQ51" i="7"/>
  <c r="KQQ52" i="7" l="1"/>
  <c r="KQS51" i="7"/>
  <c r="KQS52" i="7" l="1"/>
  <c r="KQU51" i="7"/>
  <c r="KQU52" i="7" l="1"/>
  <c r="KQW51" i="7"/>
  <c r="KQW52" i="7" l="1"/>
  <c r="KQY51" i="7"/>
  <c r="KQY52" i="7" l="1"/>
  <c r="KRA51" i="7"/>
  <c r="KRA52" i="7" l="1"/>
  <c r="KRC51" i="7"/>
  <c r="KRC52" i="7" l="1"/>
  <c r="KRE51" i="7"/>
  <c r="KRE52" i="7" l="1"/>
  <c r="KRG51" i="7"/>
  <c r="KRG52" i="7" l="1"/>
  <c r="KRI51" i="7"/>
  <c r="KRI52" i="7" l="1"/>
  <c r="KRK51" i="7"/>
  <c r="KRK52" i="7" l="1"/>
  <c r="KRM51" i="7"/>
  <c r="KRM52" i="7" l="1"/>
  <c r="KRO51" i="7"/>
  <c r="KRO52" i="7" l="1"/>
  <c r="KRQ51" i="7"/>
  <c r="KRQ52" i="7" l="1"/>
  <c r="KRS51" i="7"/>
  <c r="KRS52" i="7" l="1"/>
  <c r="KRU51" i="7"/>
  <c r="KRU52" i="7" l="1"/>
  <c r="KRW51" i="7"/>
  <c r="KRW52" i="7" l="1"/>
  <c r="KRY51" i="7"/>
  <c r="KRY52" i="7" l="1"/>
  <c r="KSA51" i="7"/>
  <c r="KSA52" i="7" l="1"/>
  <c r="KSC51" i="7"/>
  <c r="KSC52" i="7" l="1"/>
  <c r="KSE51" i="7"/>
  <c r="KSE52" i="7" l="1"/>
  <c r="KSG51" i="7"/>
  <c r="KSG52" i="7" l="1"/>
  <c r="KSI51" i="7"/>
  <c r="KSI52" i="7" l="1"/>
  <c r="KSK51" i="7"/>
  <c r="KSK52" i="7" l="1"/>
  <c r="KSM51" i="7"/>
  <c r="KSM52" i="7" l="1"/>
  <c r="KSO51" i="7"/>
  <c r="KSO52" i="7" l="1"/>
  <c r="KSQ51" i="7"/>
  <c r="KSQ52" i="7" l="1"/>
  <c r="KSS51" i="7"/>
  <c r="KSS52" i="7" l="1"/>
  <c r="KSU51" i="7"/>
  <c r="KSU52" i="7" l="1"/>
  <c r="KSW51" i="7"/>
  <c r="KSW52" i="7" l="1"/>
  <c r="KSY51" i="7"/>
  <c r="KSY52" i="7" l="1"/>
  <c r="KTA51" i="7"/>
  <c r="KTA52" i="7" l="1"/>
  <c r="KTC51" i="7"/>
  <c r="KTC52" i="7" l="1"/>
  <c r="KTE51" i="7"/>
  <c r="KTE52" i="7" l="1"/>
  <c r="KTG51" i="7"/>
  <c r="KTG52" i="7" l="1"/>
  <c r="KTI51" i="7"/>
  <c r="KTI52" i="7" l="1"/>
  <c r="KTK51" i="7"/>
  <c r="KTK52" i="7" l="1"/>
  <c r="KTM51" i="7"/>
  <c r="KTM52" i="7" l="1"/>
  <c r="KTO51" i="7"/>
  <c r="KTO52" i="7" l="1"/>
  <c r="KTQ51" i="7"/>
  <c r="KTQ52" i="7" l="1"/>
  <c r="KTS51" i="7"/>
  <c r="KTS52" i="7" l="1"/>
  <c r="KTU51" i="7"/>
  <c r="KTU52" i="7" l="1"/>
  <c r="KTW51" i="7"/>
  <c r="KTW52" i="7" l="1"/>
  <c r="KTY51" i="7"/>
  <c r="KTY52" i="7" l="1"/>
  <c r="KUA51" i="7"/>
  <c r="KUA52" i="7" l="1"/>
  <c r="KUC51" i="7"/>
  <c r="KUC52" i="7" l="1"/>
  <c r="KUE51" i="7"/>
  <c r="KUE52" i="7" l="1"/>
  <c r="KUG51" i="7"/>
  <c r="KUG52" i="7" l="1"/>
  <c r="KUI51" i="7"/>
  <c r="KUI52" i="7" l="1"/>
  <c r="KUK51" i="7"/>
  <c r="KUK52" i="7" l="1"/>
  <c r="KUM51" i="7"/>
  <c r="KUM52" i="7" l="1"/>
  <c r="KUO51" i="7"/>
  <c r="KUO52" i="7" l="1"/>
  <c r="KUQ51" i="7"/>
  <c r="KUQ52" i="7" l="1"/>
  <c r="KUS51" i="7"/>
  <c r="KUS52" i="7" l="1"/>
  <c r="KUU51" i="7"/>
  <c r="KUU52" i="7" l="1"/>
  <c r="KUW51" i="7"/>
  <c r="KUW52" i="7" l="1"/>
  <c r="KUY51" i="7"/>
  <c r="KUY52" i="7" l="1"/>
  <c r="KVA51" i="7"/>
  <c r="KVA52" i="7" l="1"/>
  <c r="KVC51" i="7"/>
  <c r="KVC52" i="7" l="1"/>
  <c r="KVE51" i="7"/>
  <c r="KVE52" i="7" l="1"/>
  <c r="KVG51" i="7"/>
  <c r="KVG52" i="7" l="1"/>
  <c r="KVI51" i="7"/>
  <c r="KVI52" i="7" l="1"/>
  <c r="KVK51" i="7"/>
  <c r="KVK52" i="7" l="1"/>
  <c r="KVM51" i="7"/>
  <c r="KVM52" i="7" l="1"/>
  <c r="KVO51" i="7"/>
  <c r="KVO52" i="7" l="1"/>
  <c r="KVQ51" i="7"/>
  <c r="KVQ52" i="7" l="1"/>
  <c r="KVS51" i="7"/>
  <c r="KVS52" i="7" l="1"/>
  <c r="KVU51" i="7"/>
  <c r="KVU52" i="7" l="1"/>
  <c r="KVW51" i="7"/>
  <c r="KVW52" i="7" l="1"/>
  <c r="KVY51" i="7"/>
  <c r="KVY52" i="7" l="1"/>
  <c r="KWA51" i="7"/>
  <c r="KWA52" i="7" l="1"/>
  <c r="KWC51" i="7"/>
  <c r="KWC52" i="7" l="1"/>
  <c r="KWE51" i="7"/>
  <c r="KWE52" i="7" l="1"/>
  <c r="KWG51" i="7"/>
  <c r="KWG52" i="7" l="1"/>
  <c r="KWI51" i="7"/>
  <c r="KWI52" i="7" l="1"/>
  <c r="KWK51" i="7"/>
  <c r="KWK52" i="7" l="1"/>
  <c r="KWM51" i="7"/>
  <c r="KWM52" i="7" l="1"/>
  <c r="KWO51" i="7"/>
  <c r="KWO52" i="7" l="1"/>
  <c r="KWQ51" i="7"/>
  <c r="KWQ52" i="7" l="1"/>
  <c r="KWS51" i="7"/>
  <c r="KWS52" i="7" l="1"/>
  <c r="KWU51" i="7"/>
  <c r="KWU52" i="7" l="1"/>
  <c r="KWW51" i="7"/>
  <c r="KWW52" i="7" l="1"/>
  <c r="KWY51" i="7"/>
  <c r="KWY52" i="7" l="1"/>
  <c r="KXA51" i="7"/>
  <c r="KXA52" i="7" l="1"/>
  <c r="KXC51" i="7"/>
  <c r="KXC52" i="7" l="1"/>
  <c r="KXE51" i="7"/>
  <c r="KXE52" i="7" l="1"/>
  <c r="KXG51" i="7"/>
  <c r="KXG52" i="7" l="1"/>
  <c r="KXI51" i="7"/>
  <c r="KXI52" i="7" l="1"/>
  <c r="KXK51" i="7"/>
  <c r="KXK52" i="7" l="1"/>
  <c r="KXM51" i="7"/>
  <c r="KXM52" i="7" l="1"/>
  <c r="KXO51" i="7"/>
  <c r="KXO52" i="7" l="1"/>
  <c r="KXQ51" i="7"/>
  <c r="KXQ52" i="7" l="1"/>
  <c r="KXS51" i="7"/>
  <c r="KXS52" i="7" l="1"/>
  <c r="KXU51" i="7"/>
  <c r="KXU52" i="7" l="1"/>
  <c r="KXW51" i="7"/>
  <c r="KXW52" i="7" l="1"/>
  <c r="KXY51" i="7"/>
  <c r="KXY52" i="7" l="1"/>
  <c r="KYA51" i="7"/>
  <c r="KYA52" i="7" l="1"/>
  <c r="KYC51" i="7"/>
  <c r="KYC52" i="7" l="1"/>
  <c r="KYE51" i="7"/>
  <c r="KYE52" i="7" l="1"/>
  <c r="KYG51" i="7"/>
  <c r="KYG52" i="7" l="1"/>
  <c r="KYI51" i="7"/>
  <c r="KYI52" i="7" l="1"/>
  <c r="KYK51" i="7"/>
  <c r="KYK52" i="7" l="1"/>
  <c r="KYM51" i="7"/>
  <c r="KYM52" i="7" l="1"/>
  <c r="KYO51" i="7"/>
  <c r="KYO52" i="7" l="1"/>
  <c r="KYQ51" i="7"/>
  <c r="KYQ52" i="7" l="1"/>
  <c r="KYS51" i="7"/>
  <c r="KYS52" i="7" l="1"/>
  <c r="KYU51" i="7"/>
  <c r="KYU52" i="7" l="1"/>
  <c r="KYW51" i="7"/>
  <c r="KYW52" i="7" l="1"/>
  <c r="KYY51" i="7"/>
  <c r="KYY52" i="7" l="1"/>
  <c r="KZA51" i="7"/>
  <c r="KZA52" i="7" l="1"/>
  <c r="KZC51" i="7"/>
  <c r="KZC52" i="7" l="1"/>
  <c r="KZE51" i="7"/>
  <c r="KZE52" i="7" l="1"/>
  <c r="KZG51" i="7"/>
  <c r="KZG52" i="7" l="1"/>
  <c r="KZI51" i="7"/>
  <c r="KZI52" i="7" l="1"/>
  <c r="KZK51" i="7"/>
  <c r="KZK52" i="7" l="1"/>
  <c r="KZM51" i="7"/>
  <c r="KZM52" i="7" l="1"/>
  <c r="KZO51" i="7"/>
  <c r="KZO52" i="7" l="1"/>
  <c r="KZQ51" i="7"/>
  <c r="KZQ52" i="7" l="1"/>
  <c r="KZS51" i="7"/>
  <c r="KZS52" i="7" l="1"/>
  <c r="KZU51" i="7"/>
  <c r="KZU52" i="7" l="1"/>
  <c r="KZW51" i="7"/>
  <c r="KZW52" i="7" l="1"/>
  <c r="KZY51" i="7"/>
  <c r="KZY52" i="7" l="1"/>
  <c r="LAA51" i="7"/>
  <c r="LAA52" i="7" l="1"/>
  <c r="LAC51" i="7"/>
  <c r="LAC52" i="7" l="1"/>
  <c r="LAE51" i="7"/>
  <c r="LAE52" i="7" l="1"/>
  <c r="LAG51" i="7"/>
  <c r="LAG52" i="7" l="1"/>
  <c r="LAI51" i="7"/>
  <c r="LAI52" i="7" l="1"/>
  <c r="LAK51" i="7"/>
  <c r="LAK52" i="7" l="1"/>
  <c r="LAM51" i="7"/>
  <c r="LAM52" i="7" l="1"/>
  <c r="LAO51" i="7"/>
  <c r="LAO52" i="7" l="1"/>
  <c r="LAQ51" i="7"/>
  <c r="LAQ52" i="7" l="1"/>
  <c r="LAS51" i="7"/>
  <c r="LAS52" i="7" l="1"/>
  <c r="LAU51" i="7"/>
  <c r="LAU52" i="7" l="1"/>
  <c r="LAW51" i="7"/>
  <c r="LAW52" i="7" l="1"/>
  <c r="LAY51" i="7"/>
  <c r="LAY52" i="7" l="1"/>
  <c r="LBA51" i="7"/>
  <c r="LBA52" i="7" l="1"/>
  <c r="LBC51" i="7"/>
  <c r="LBC52" i="7" l="1"/>
  <c r="LBE51" i="7"/>
  <c r="LBE52" i="7" l="1"/>
  <c r="LBG51" i="7"/>
  <c r="LBG52" i="7" l="1"/>
  <c r="LBI51" i="7"/>
  <c r="LBI52" i="7" l="1"/>
  <c r="LBK51" i="7"/>
  <c r="LBK52" i="7" l="1"/>
  <c r="LBM51" i="7"/>
  <c r="LBM52" i="7" l="1"/>
  <c r="LBO51" i="7"/>
  <c r="LBO52" i="7" l="1"/>
  <c r="LBQ51" i="7"/>
  <c r="LBQ52" i="7" l="1"/>
  <c r="LBS51" i="7"/>
  <c r="LBS52" i="7" l="1"/>
  <c r="LBU51" i="7"/>
  <c r="LBU52" i="7" l="1"/>
  <c r="LBW51" i="7"/>
  <c r="LBW52" i="7" l="1"/>
  <c r="LBY51" i="7"/>
  <c r="LBY52" i="7" l="1"/>
  <c r="LCA51" i="7"/>
  <c r="LCA52" i="7" l="1"/>
  <c r="LCC51" i="7"/>
  <c r="LCC52" i="7" l="1"/>
  <c r="LCE51" i="7"/>
  <c r="LCE52" i="7" l="1"/>
  <c r="LCG51" i="7"/>
  <c r="LCG52" i="7" l="1"/>
  <c r="LCI51" i="7"/>
  <c r="LCI52" i="7" l="1"/>
  <c r="LCK51" i="7"/>
  <c r="LCK52" i="7" l="1"/>
  <c r="LCM51" i="7"/>
  <c r="LCM52" i="7" l="1"/>
  <c r="LCO51" i="7"/>
  <c r="LCO52" i="7" l="1"/>
  <c r="LCQ51" i="7"/>
  <c r="LCQ52" i="7" l="1"/>
  <c r="LCS51" i="7"/>
  <c r="LCS52" i="7" l="1"/>
  <c r="LCU51" i="7"/>
  <c r="LCU52" i="7" l="1"/>
  <c r="LCW51" i="7"/>
  <c r="LCW52" i="7" l="1"/>
  <c r="LCY51" i="7"/>
  <c r="LCY52" i="7" l="1"/>
  <c r="LDA51" i="7"/>
  <c r="LDA52" i="7" l="1"/>
  <c r="LDC51" i="7"/>
  <c r="LDC52" i="7" l="1"/>
  <c r="LDE51" i="7"/>
  <c r="LDE52" i="7" l="1"/>
  <c r="LDG51" i="7"/>
  <c r="LDG52" i="7" l="1"/>
  <c r="LDI51" i="7"/>
  <c r="LDI52" i="7" l="1"/>
  <c r="LDK51" i="7"/>
  <c r="LDK52" i="7" l="1"/>
  <c r="LDM51" i="7"/>
  <c r="LDM52" i="7" l="1"/>
  <c r="LDO51" i="7"/>
  <c r="LDO52" i="7" l="1"/>
  <c r="LDQ51" i="7"/>
  <c r="LDQ52" i="7" l="1"/>
  <c r="LDS51" i="7"/>
  <c r="LDS52" i="7" l="1"/>
  <c r="LDU51" i="7"/>
  <c r="LDU52" i="7" l="1"/>
  <c r="LDW51" i="7"/>
  <c r="LDW52" i="7" l="1"/>
  <c r="LDY51" i="7"/>
  <c r="LDY52" i="7" l="1"/>
  <c r="LEA51" i="7"/>
  <c r="LEA52" i="7" l="1"/>
  <c r="LEC51" i="7"/>
  <c r="LEC52" i="7" l="1"/>
  <c r="LEE51" i="7"/>
  <c r="LEE52" i="7" l="1"/>
  <c r="LEG51" i="7"/>
  <c r="LEG52" i="7" l="1"/>
  <c r="LEI51" i="7"/>
  <c r="LEI52" i="7" l="1"/>
  <c r="LEK51" i="7"/>
  <c r="LEK52" i="7" l="1"/>
  <c r="LEM51" i="7"/>
  <c r="LEM52" i="7" l="1"/>
  <c r="LEO51" i="7"/>
  <c r="LEO52" i="7" l="1"/>
  <c r="LEQ51" i="7"/>
  <c r="LEQ52" i="7" l="1"/>
  <c r="LES51" i="7"/>
  <c r="LES52" i="7" l="1"/>
  <c r="LEU51" i="7"/>
  <c r="LEU52" i="7" l="1"/>
  <c r="LEW51" i="7"/>
  <c r="LEW52" i="7" l="1"/>
  <c r="LEY51" i="7"/>
  <c r="LEY52" i="7" l="1"/>
  <c r="LFA51" i="7"/>
  <c r="LFA52" i="7" l="1"/>
  <c r="LFC51" i="7"/>
  <c r="LFC52" i="7" l="1"/>
  <c r="LFE51" i="7"/>
  <c r="LFE52" i="7" l="1"/>
  <c r="LFG51" i="7"/>
  <c r="LFG52" i="7" l="1"/>
  <c r="LFI51" i="7"/>
  <c r="LFI52" i="7" l="1"/>
  <c r="LFK51" i="7"/>
  <c r="LFK52" i="7" l="1"/>
  <c r="LFM51" i="7"/>
  <c r="LFM52" i="7" l="1"/>
  <c r="LFO51" i="7"/>
  <c r="LFO52" i="7" l="1"/>
  <c r="LFQ51" i="7"/>
  <c r="LFQ52" i="7" l="1"/>
  <c r="LFS51" i="7"/>
  <c r="LFS52" i="7" l="1"/>
  <c r="LFU51" i="7"/>
  <c r="LFU52" i="7" l="1"/>
  <c r="LFW51" i="7"/>
  <c r="LFW52" i="7" l="1"/>
  <c r="LFY51" i="7"/>
  <c r="LFY52" i="7" l="1"/>
  <c r="LGA51" i="7"/>
  <c r="LGA52" i="7" l="1"/>
  <c r="LGC51" i="7"/>
  <c r="LGC52" i="7" l="1"/>
  <c r="LGE51" i="7"/>
  <c r="LGE52" i="7" l="1"/>
  <c r="LGG51" i="7"/>
  <c r="LGG52" i="7" l="1"/>
  <c r="LGI51" i="7"/>
  <c r="LGI52" i="7" l="1"/>
  <c r="LGK51" i="7"/>
  <c r="LGK52" i="7" l="1"/>
  <c r="LGM51" i="7"/>
  <c r="LGM52" i="7" l="1"/>
  <c r="LGO51" i="7"/>
  <c r="LGO52" i="7" l="1"/>
  <c r="LGQ51" i="7"/>
  <c r="LGQ52" i="7" l="1"/>
  <c r="LGS51" i="7"/>
  <c r="LGS52" i="7" l="1"/>
  <c r="LGU51" i="7"/>
  <c r="LGU52" i="7" l="1"/>
  <c r="LGW51" i="7"/>
  <c r="LGW52" i="7" l="1"/>
  <c r="LGY51" i="7"/>
  <c r="LGY52" i="7" l="1"/>
  <c r="LHA51" i="7"/>
  <c r="LHA52" i="7" l="1"/>
  <c r="LHC51" i="7"/>
  <c r="LHC52" i="7" l="1"/>
  <c r="LHE51" i="7"/>
  <c r="LHE52" i="7" l="1"/>
  <c r="LHG51" i="7"/>
  <c r="LHG52" i="7" l="1"/>
  <c r="LHI51" i="7"/>
  <c r="LHI52" i="7" l="1"/>
  <c r="LHK51" i="7"/>
  <c r="LHK52" i="7" l="1"/>
  <c r="LHM51" i="7"/>
  <c r="LHM52" i="7" l="1"/>
  <c r="LHO51" i="7"/>
  <c r="LHO52" i="7" l="1"/>
  <c r="LHQ51" i="7"/>
  <c r="LHQ52" i="7" l="1"/>
  <c r="LHS51" i="7"/>
  <c r="LHS52" i="7" l="1"/>
  <c r="LHU51" i="7"/>
  <c r="LHU52" i="7" l="1"/>
  <c r="LHW51" i="7"/>
  <c r="LHW52" i="7" l="1"/>
  <c r="LHY51" i="7"/>
  <c r="LHY52" i="7" l="1"/>
  <c r="LIA51" i="7"/>
  <c r="LIA52" i="7" l="1"/>
  <c r="LIC51" i="7"/>
  <c r="LIC52" i="7" l="1"/>
  <c r="LIE51" i="7"/>
  <c r="LIE52" i="7" l="1"/>
  <c r="LIG51" i="7"/>
  <c r="LIG52" i="7" l="1"/>
  <c r="LII51" i="7"/>
  <c r="LII52" i="7" l="1"/>
  <c r="LIK51" i="7"/>
  <c r="LIK52" i="7" l="1"/>
  <c r="LIM51" i="7"/>
  <c r="LIM52" i="7" l="1"/>
  <c r="LIO51" i="7"/>
  <c r="LIO52" i="7" l="1"/>
  <c r="LIQ51" i="7"/>
  <c r="LIQ52" i="7" l="1"/>
  <c r="LIS51" i="7"/>
  <c r="LIS52" i="7" l="1"/>
  <c r="LIU51" i="7"/>
  <c r="LIU52" i="7" l="1"/>
  <c r="LIW51" i="7"/>
  <c r="LIW52" i="7" l="1"/>
  <c r="LIY51" i="7"/>
  <c r="LIY52" i="7" l="1"/>
  <c r="LJA51" i="7"/>
  <c r="LJA52" i="7" l="1"/>
  <c r="LJC51" i="7"/>
  <c r="LJC52" i="7" l="1"/>
  <c r="LJE51" i="7"/>
  <c r="LJE52" i="7" l="1"/>
  <c r="LJG51" i="7"/>
  <c r="LJG52" i="7" l="1"/>
  <c r="LJI51" i="7"/>
  <c r="LJI52" i="7" l="1"/>
  <c r="LJK51" i="7"/>
  <c r="LJK52" i="7" l="1"/>
  <c r="LJM51" i="7"/>
  <c r="LJM52" i="7" l="1"/>
  <c r="LJO51" i="7"/>
  <c r="LJO52" i="7" l="1"/>
  <c r="LJQ51" i="7"/>
  <c r="LJQ52" i="7" l="1"/>
  <c r="LJS51" i="7"/>
  <c r="LJS52" i="7" l="1"/>
  <c r="LJU51" i="7"/>
  <c r="LJU52" i="7" l="1"/>
  <c r="LJW51" i="7"/>
  <c r="LJW52" i="7" l="1"/>
  <c r="LJY51" i="7"/>
  <c r="LJY52" i="7" l="1"/>
  <c r="LKA51" i="7"/>
  <c r="LKA52" i="7" l="1"/>
  <c r="LKC51" i="7"/>
  <c r="LKC52" i="7" l="1"/>
  <c r="LKE51" i="7"/>
  <c r="LKE52" i="7" l="1"/>
  <c r="LKG51" i="7"/>
  <c r="LKG52" i="7" l="1"/>
  <c r="LKI51" i="7"/>
  <c r="LKI52" i="7" l="1"/>
  <c r="LKK51" i="7"/>
  <c r="LKK52" i="7" l="1"/>
  <c r="LKM51" i="7"/>
  <c r="LKM52" i="7" l="1"/>
  <c r="LKO51" i="7"/>
  <c r="LKO52" i="7" l="1"/>
  <c r="LKQ51" i="7"/>
  <c r="LKQ52" i="7" l="1"/>
  <c r="LKS51" i="7"/>
  <c r="LKS52" i="7" l="1"/>
  <c r="LKU51" i="7"/>
  <c r="LKU52" i="7" l="1"/>
  <c r="LKW51" i="7"/>
  <c r="LKW52" i="7" l="1"/>
  <c r="LKY51" i="7"/>
  <c r="LKY52" i="7" l="1"/>
  <c r="LLA51" i="7"/>
  <c r="LLA52" i="7" l="1"/>
  <c r="LLC51" i="7"/>
  <c r="LLC52" i="7" l="1"/>
  <c r="LLE51" i="7"/>
  <c r="LLE52" i="7" l="1"/>
  <c r="LLG51" i="7"/>
  <c r="LLG52" i="7" l="1"/>
  <c r="LLI51" i="7"/>
  <c r="LLI52" i="7" l="1"/>
  <c r="LLK51" i="7"/>
  <c r="LLK52" i="7" l="1"/>
  <c r="LLM51" i="7"/>
  <c r="LLM52" i="7" l="1"/>
  <c r="LLO51" i="7"/>
  <c r="LLO52" i="7" l="1"/>
  <c r="LLQ51" i="7"/>
  <c r="LLQ52" i="7" l="1"/>
  <c r="LLS51" i="7"/>
  <c r="LLS52" i="7" l="1"/>
  <c r="LLU51" i="7"/>
  <c r="LLU52" i="7" l="1"/>
  <c r="LLW51" i="7"/>
  <c r="LLW52" i="7" l="1"/>
  <c r="LLY51" i="7"/>
  <c r="LLY52" i="7" l="1"/>
  <c r="LMA51" i="7"/>
  <c r="LMA52" i="7" l="1"/>
  <c r="LMC51" i="7"/>
  <c r="LMC52" i="7" l="1"/>
  <c r="LME51" i="7"/>
  <c r="LME52" i="7" l="1"/>
  <c r="LMG51" i="7"/>
  <c r="LMG52" i="7" l="1"/>
  <c r="LMI51" i="7"/>
  <c r="LMI52" i="7" l="1"/>
  <c r="LMK51" i="7"/>
  <c r="LMK52" i="7" l="1"/>
  <c r="LMM51" i="7"/>
  <c r="LMM52" i="7" l="1"/>
  <c r="LMO51" i="7"/>
  <c r="LMO52" i="7" l="1"/>
  <c r="LMQ51" i="7"/>
  <c r="LMQ52" i="7" l="1"/>
  <c r="LMS51" i="7"/>
  <c r="LMS52" i="7" l="1"/>
  <c r="LMU51" i="7"/>
  <c r="LMU52" i="7" l="1"/>
  <c r="LMW51" i="7"/>
  <c r="LMW52" i="7" l="1"/>
  <c r="LMY51" i="7"/>
  <c r="LMY52" i="7" l="1"/>
  <c r="LNA51" i="7"/>
  <c r="LNA52" i="7" l="1"/>
  <c r="LNC51" i="7"/>
  <c r="LNC52" i="7" l="1"/>
  <c r="LNE51" i="7"/>
  <c r="LNE52" i="7" l="1"/>
  <c r="LNG51" i="7"/>
  <c r="LNG52" i="7" l="1"/>
  <c r="LNI51" i="7"/>
  <c r="LNI52" i="7" l="1"/>
  <c r="LNK51" i="7"/>
  <c r="LNK52" i="7" l="1"/>
  <c r="LNM51" i="7"/>
  <c r="LNM52" i="7" l="1"/>
  <c r="LNO51" i="7"/>
  <c r="LNO52" i="7" l="1"/>
  <c r="LNQ51" i="7"/>
  <c r="LNQ52" i="7" l="1"/>
  <c r="LNS51" i="7"/>
  <c r="LNS52" i="7" l="1"/>
  <c r="LNU51" i="7"/>
  <c r="LNU52" i="7" l="1"/>
  <c r="LNW51" i="7"/>
  <c r="LNW52" i="7" l="1"/>
  <c r="LNY51" i="7"/>
  <c r="LNY52" i="7" l="1"/>
  <c r="LOA51" i="7"/>
  <c r="LOA52" i="7" l="1"/>
  <c r="LOC51" i="7"/>
  <c r="LOC52" i="7" l="1"/>
  <c r="LOE51" i="7"/>
  <c r="LOE52" i="7" l="1"/>
  <c r="LOG51" i="7"/>
  <c r="LOG52" i="7" l="1"/>
  <c r="LOI51" i="7"/>
  <c r="LOI52" i="7" l="1"/>
  <c r="LOK51" i="7"/>
  <c r="LOK52" i="7" l="1"/>
  <c r="LOM51" i="7"/>
  <c r="LOM52" i="7" l="1"/>
  <c r="LOO51" i="7"/>
  <c r="LOO52" i="7" l="1"/>
  <c r="LOQ51" i="7"/>
  <c r="LOQ52" i="7" l="1"/>
  <c r="LOS51" i="7"/>
  <c r="LOS52" i="7" l="1"/>
  <c r="LOU51" i="7"/>
  <c r="LOU52" i="7" l="1"/>
  <c r="LOW51" i="7"/>
  <c r="LOW52" i="7" l="1"/>
  <c r="LOY51" i="7"/>
  <c r="LOY52" i="7" l="1"/>
  <c r="LPA51" i="7"/>
  <c r="LPA52" i="7" l="1"/>
  <c r="LPC51" i="7"/>
  <c r="LPC52" i="7" l="1"/>
  <c r="LPE51" i="7"/>
  <c r="LPE52" i="7" l="1"/>
  <c r="LPG51" i="7"/>
  <c r="LPG52" i="7" l="1"/>
  <c r="LPI51" i="7"/>
  <c r="LPI52" i="7" l="1"/>
  <c r="LPK51" i="7"/>
  <c r="LPK52" i="7" l="1"/>
  <c r="LPM51" i="7"/>
  <c r="LPM52" i="7" l="1"/>
  <c r="LPO51" i="7"/>
  <c r="LPO52" i="7" l="1"/>
  <c r="LPQ51" i="7"/>
  <c r="LPQ52" i="7" l="1"/>
  <c r="LPS51" i="7"/>
  <c r="LPS52" i="7" l="1"/>
  <c r="LPU51" i="7"/>
  <c r="LPU52" i="7" l="1"/>
  <c r="LPW51" i="7"/>
  <c r="LPW52" i="7" l="1"/>
  <c r="LPY51" i="7"/>
  <c r="LPY52" i="7" l="1"/>
  <c r="LQA51" i="7"/>
  <c r="LQA52" i="7" l="1"/>
  <c r="LQC51" i="7"/>
  <c r="LQC52" i="7" l="1"/>
  <c r="LQE51" i="7"/>
  <c r="LQE52" i="7" l="1"/>
  <c r="LQG51" i="7"/>
  <c r="LQG52" i="7" l="1"/>
  <c r="LQI51" i="7"/>
  <c r="LQI52" i="7" l="1"/>
  <c r="LQK51" i="7"/>
  <c r="LQK52" i="7" l="1"/>
  <c r="LQM51" i="7"/>
  <c r="LQM52" i="7" l="1"/>
  <c r="LQO51" i="7"/>
  <c r="LQO52" i="7" l="1"/>
  <c r="LQQ51" i="7"/>
  <c r="LQQ52" i="7" l="1"/>
  <c r="LQS51" i="7"/>
  <c r="LQS52" i="7" l="1"/>
  <c r="LQU51" i="7"/>
  <c r="LQU52" i="7" l="1"/>
  <c r="LQW51" i="7"/>
  <c r="LQW52" i="7" l="1"/>
  <c r="LQY51" i="7"/>
  <c r="LQY52" i="7" l="1"/>
  <c r="LRA51" i="7"/>
  <c r="LRA52" i="7" l="1"/>
  <c r="LRC51" i="7"/>
  <c r="LRC52" i="7" l="1"/>
  <c r="LRE51" i="7"/>
  <c r="LRE52" i="7" l="1"/>
  <c r="LRG51" i="7"/>
  <c r="LRG52" i="7" l="1"/>
  <c r="LRI51" i="7"/>
  <c r="LRI52" i="7" l="1"/>
  <c r="LRK51" i="7"/>
  <c r="LRK52" i="7" l="1"/>
  <c r="LRM51" i="7"/>
  <c r="LRM52" i="7" l="1"/>
  <c r="LRO51" i="7"/>
  <c r="LRO52" i="7" l="1"/>
  <c r="LRQ51" i="7"/>
  <c r="LRQ52" i="7" l="1"/>
  <c r="LRS51" i="7"/>
  <c r="LRS52" i="7" l="1"/>
  <c r="LRU51" i="7"/>
  <c r="LRU52" i="7" l="1"/>
  <c r="LRW51" i="7"/>
  <c r="LRW52" i="7" l="1"/>
  <c r="LRY51" i="7"/>
  <c r="LRY52" i="7" l="1"/>
  <c r="LSA51" i="7"/>
  <c r="LSA52" i="7" l="1"/>
  <c r="LSC51" i="7"/>
  <c r="LSC52" i="7" l="1"/>
  <c r="LSE51" i="7"/>
  <c r="LSE52" i="7" l="1"/>
  <c r="LSG51" i="7"/>
  <c r="LSG52" i="7" l="1"/>
  <c r="LSI51" i="7"/>
  <c r="LSI52" i="7" l="1"/>
  <c r="LSK51" i="7"/>
  <c r="LSK52" i="7" l="1"/>
  <c r="LSM51" i="7"/>
  <c r="LSM52" i="7" l="1"/>
  <c r="LSO51" i="7"/>
  <c r="LSO52" i="7" l="1"/>
  <c r="LSQ51" i="7"/>
  <c r="LSQ52" i="7" l="1"/>
  <c r="LSS51" i="7"/>
  <c r="LSS52" i="7" l="1"/>
  <c r="LSU51" i="7"/>
  <c r="LSU52" i="7" l="1"/>
  <c r="LSW51" i="7"/>
  <c r="LSW52" i="7" l="1"/>
  <c r="LSY51" i="7"/>
  <c r="LSY52" i="7" l="1"/>
  <c r="LTA51" i="7"/>
  <c r="LTA52" i="7" l="1"/>
  <c r="LTC51" i="7"/>
  <c r="LTC52" i="7" l="1"/>
  <c r="LTE51" i="7"/>
  <c r="LTE52" i="7" l="1"/>
  <c r="LTG51" i="7"/>
  <c r="LTG52" i="7" l="1"/>
  <c r="LTI51" i="7"/>
  <c r="LTI52" i="7" l="1"/>
  <c r="LTK51" i="7"/>
  <c r="LTK52" i="7" l="1"/>
  <c r="LTM51" i="7"/>
  <c r="LTM52" i="7" l="1"/>
  <c r="LTO51" i="7"/>
  <c r="LTO52" i="7" l="1"/>
  <c r="LTQ51" i="7"/>
  <c r="LTQ52" i="7" l="1"/>
  <c r="LTS51" i="7"/>
  <c r="LTS52" i="7" l="1"/>
  <c r="LTU51" i="7"/>
  <c r="LTU52" i="7" l="1"/>
  <c r="LTW51" i="7"/>
  <c r="LTW52" i="7" l="1"/>
  <c r="LTY51" i="7"/>
  <c r="LTY52" i="7" l="1"/>
  <c r="LUA51" i="7"/>
  <c r="LUA52" i="7" l="1"/>
  <c r="LUC51" i="7"/>
  <c r="LUC52" i="7" l="1"/>
  <c r="LUE51" i="7"/>
  <c r="LUE52" i="7" l="1"/>
  <c r="LUG51" i="7"/>
  <c r="LUG52" i="7" l="1"/>
  <c r="LUI51" i="7"/>
  <c r="LUI52" i="7" l="1"/>
  <c r="LUK51" i="7"/>
  <c r="LUK52" i="7" l="1"/>
  <c r="LUM51" i="7"/>
  <c r="LUM52" i="7" l="1"/>
  <c r="LUO51" i="7"/>
  <c r="LUO52" i="7" l="1"/>
  <c r="LUQ51" i="7"/>
  <c r="LUQ52" i="7" l="1"/>
  <c r="LUS51" i="7"/>
  <c r="LUS52" i="7" l="1"/>
  <c r="LUU51" i="7"/>
  <c r="LUU52" i="7" l="1"/>
  <c r="LUW51" i="7"/>
  <c r="LUW52" i="7" l="1"/>
  <c r="LUY51" i="7"/>
  <c r="LUY52" i="7" l="1"/>
  <c r="LVA51" i="7"/>
  <c r="LVA52" i="7" l="1"/>
  <c r="LVC51" i="7"/>
  <c r="LVC52" i="7" l="1"/>
  <c r="LVE51" i="7"/>
  <c r="LVE52" i="7" l="1"/>
  <c r="LVG51" i="7"/>
  <c r="LVG52" i="7" l="1"/>
  <c r="LVI51" i="7"/>
  <c r="LVI52" i="7" l="1"/>
  <c r="LVK51" i="7"/>
  <c r="LVK52" i="7" l="1"/>
  <c r="LVM51" i="7"/>
  <c r="LVM52" i="7" l="1"/>
  <c r="LVO51" i="7"/>
  <c r="LVO52" i="7" l="1"/>
  <c r="LVQ51" i="7"/>
  <c r="LVQ52" i="7" l="1"/>
  <c r="LVS51" i="7"/>
  <c r="LVS52" i="7" l="1"/>
  <c r="LVU51" i="7"/>
  <c r="LVU52" i="7" l="1"/>
  <c r="LVW51" i="7"/>
  <c r="LVW52" i="7" l="1"/>
  <c r="LVY51" i="7"/>
  <c r="LVY52" i="7" l="1"/>
  <c r="LWA51" i="7"/>
  <c r="LWA52" i="7" l="1"/>
  <c r="LWC51" i="7"/>
  <c r="LWC52" i="7" l="1"/>
  <c r="LWE51" i="7"/>
  <c r="LWE52" i="7" l="1"/>
  <c r="LWG51" i="7"/>
  <c r="LWG52" i="7" l="1"/>
  <c r="LWI51" i="7"/>
  <c r="LWI52" i="7" l="1"/>
  <c r="LWK51" i="7"/>
  <c r="LWK52" i="7" l="1"/>
  <c r="LWM51" i="7"/>
  <c r="LWM52" i="7" l="1"/>
  <c r="LWO51" i="7"/>
  <c r="LWO52" i="7" l="1"/>
  <c r="LWQ51" i="7"/>
  <c r="LWQ52" i="7" l="1"/>
  <c r="LWS51" i="7"/>
  <c r="LWS52" i="7" l="1"/>
  <c r="LWU51" i="7"/>
  <c r="LWU52" i="7" l="1"/>
  <c r="LWW51" i="7"/>
  <c r="LWW52" i="7" l="1"/>
  <c r="LWY51" i="7"/>
  <c r="LWY52" i="7" l="1"/>
  <c r="LXA51" i="7"/>
  <c r="LXA52" i="7" l="1"/>
  <c r="LXC51" i="7"/>
  <c r="LXC52" i="7" l="1"/>
  <c r="LXE51" i="7"/>
  <c r="LXE52" i="7" l="1"/>
  <c r="LXG51" i="7"/>
  <c r="LXG52" i="7" l="1"/>
  <c r="LXI51" i="7"/>
  <c r="LXI52" i="7" l="1"/>
  <c r="LXK51" i="7"/>
  <c r="LXK52" i="7" l="1"/>
  <c r="LXM51" i="7"/>
  <c r="LXM52" i="7" l="1"/>
  <c r="LXO51" i="7"/>
  <c r="LXO52" i="7" l="1"/>
  <c r="LXQ51" i="7"/>
  <c r="LXQ52" i="7" l="1"/>
  <c r="LXS51" i="7"/>
  <c r="LXS52" i="7" l="1"/>
  <c r="LXU51" i="7"/>
  <c r="LXU52" i="7" l="1"/>
  <c r="LXW51" i="7"/>
  <c r="LXW52" i="7" l="1"/>
  <c r="LXY51" i="7"/>
  <c r="LXY52" i="7" l="1"/>
  <c r="LYA51" i="7"/>
  <c r="LYA52" i="7" l="1"/>
  <c r="LYC51" i="7"/>
  <c r="LYC52" i="7" l="1"/>
  <c r="LYE51" i="7"/>
  <c r="LYE52" i="7" l="1"/>
  <c r="LYG51" i="7"/>
  <c r="LYG52" i="7" l="1"/>
  <c r="LYI51" i="7"/>
  <c r="LYI52" i="7" l="1"/>
  <c r="LYK51" i="7"/>
  <c r="LYK52" i="7" l="1"/>
  <c r="LYM51" i="7"/>
  <c r="LYM52" i="7" l="1"/>
  <c r="LYO51" i="7"/>
  <c r="LYO52" i="7" l="1"/>
  <c r="LYQ51" i="7"/>
  <c r="LYQ52" i="7" l="1"/>
  <c r="LYS51" i="7"/>
  <c r="LYS52" i="7" l="1"/>
  <c r="LYU51" i="7"/>
  <c r="LYU52" i="7" l="1"/>
  <c r="LYW51" i="7"/>
  <c r="LYW52" i="7" l="1"/>
  <c r="LYY51" i="7"/>
  <c r="LYY52" i="7" l="1"/>
  <c r="LZA51" i="7"/>
  <c r="LZA52" i="7" l="1"/>
  <c r="LZC51" i="7"/>
  <c r="LZC52" i="7" l="1"/>
  <c r="LZE51" i="7"/>
  <c r="LZE52" i="7" l="1"/>
  <c r="LZG51" i="7"/>
  <c r="LZG52" i="7" l="1"/>
  <c r="LZI51" i="7"/>
  <c r="LZI52" i="7" l="1"/>
  <c r="LZK51" i="7"/>
  <c r="LZK52" i="7" l="1"/>
  <c r="LZM51" i="7"/>
  <c r="LZM52" i="7" l="1"/>
  <c r="LZO51" i="7"/>
  <c r="LZO52" i="7" l="1"/>
  <c r="LZQ51" i="7"/>
  <c r="LZQ52" i="7" l="1"/>
  <c r="LZS51" i="7"/>
  <c r="LZS52" i="7" l="1"/>
  <c r="LZU51" i="7"/>
  <c r="LZU52" i="7" l="1"/>
  <c r="LZW51" i="7"/>
  <c r="LZW52" i="7" l="1"/>
  <c r="LZY51" i="7"/>
  <c r="LZY52" i="7" l="1"/>
  <c r="MAA51" i="7"/>
  <c r="MAA52" i="7" l="1"/>
  <c r="MAC51" i="7"/>
  <c r="MAC52" i="7" l="1"/>
  <c r="MAE51" i="7"/>
  <c r="MAE52" i="7" l="1"/>
  <c r="MAG51" i="7"/>
  <c r="MAG52" i="7" l="1"/>
  <c r="MAI51" i="7"/>
  <c r="MAI52" i="7" l="1"/>
  <c r="MAK51" i="7"/>
  <c r="MAK52" i="7" l="1"/>
  <c r="MAM51" i="7"/>
  <c r="MAM52" i="7" l="1"/>
  <c r="MAO51" i="7"/>
  <c r="MAO52" i="7" l="1"/>
  <c r="MAQ51" i="7"/>
  <c r="MAQ52" i="7" l="1"/>
  <c r="MAS51" i="7"/>
  <c r="MAS52" i="7" l="1"/>
  <c r="MAU51" i="7"/>
  <c r="MAU52" i="7" l="1"/>
  <c r="MAW51" i="7"/>
  <c r="MAW52" i="7" l="1"/>
  <c r="MAY51" i="7"/>
  <c r="MAY52" i="7" l="1"/>
  <c r="MBA51" i="7"/>
  <c r="MBA52" i="7" l="1"/>
  <c r="MBC51" i="7"/>
  <c r="MBC52" i="7" l="1"/>
  <c r="MBE51" i="7"/>
  <c r="MBE52" i="7" l="1"/>
  <c r="MBG51" i="7"/>
  <c r="MBG52" i="7" l="1"/>
  <c r="MBI51" i="7"/>
  <c r="MBI52" i="7" l="1"/>
  <c r="MBK51" i="7"/>
  <c r="MBK52" i="7" l="1"/>
  <c r="MBM51" i="7"/>
  <c r="MBM52" i="7" l="1"/>
  <c r="MBO51" i="7"/>
  <c r="MBO52" i="7" l="1"/>
  <c r="MBQ51" i="7"/>
  <c r="MBQ52" i="7" l="1"/>
  <c r="MBS51" i="7"/>
  <c r="MBS52" i="7" l="1"/>
  <c r="MBU51" i="7"/>
  <c r="MBU52" i="7" l="1"/>
  <c r="MBW51" i="7"/>
  <c r="MBW52" i="7" l="1"/>
  <c r="MBY51" i="7"/>
  <c r="MBY52" i="7" l="1"/>
  <c r="MCA51" i="7"/>
  <c r="MCA52" i="7" l="1"/>
  <c r="MCC51" i="7"/>
  <c r="MCC52" i="7" l="1"/>
  <c r="MCE51" i="7"/>
  <c r="MCE52" i="7" l="1"/>
  <c r="MCG51" i="7"/>
  <c r="MCG52" i="7" l="1"/>
  <c r="MCI51" i="7"/>
  <c r="MCI52" i="7" l="1"/>
  <c r="MCK51" i="7"/>
  <c r="MCK52" i="7" l="1"/>
  <c r="MCM51" i="7"/>
  <c r="MCM52" i="7" l="1"/>
  <c r="MCO51" i="7"/>
  <c r="MCO52" i="7" l="1"/>
  <c r="MCQ51" i="7"/>
  <c r="MCQ52" i="7" l="1"/>
  <c r="MCS51" i="7"/>
  <c r="MCS52" i="7" l="1"/>
  <c r="MCU51" i="7"/>
  <c r="MCU52" i="7" l="1"/>
  <c r="MCW51" i="7"/>
  <c r="MCW52" i="7" l="1"/>
  <c r="MCY51" i="7"/>
  <c r="MCY52" i="7" l="1"/>
  <c r="MDA51" i="7"/>
  <c r="MDA52" i="7" l="1"/>
  <c r="MDC51" i="7"/>
  <c r="MDC52" i="7" l="1"/>
  <c r="MDE51" i="7"/>
  <c r="MDE52" i="7" l="1"/>
  <c r="MDG51" i="7"/>
  <c r="MDG52" i="7" l="1"/>
  <c r="MDI51" i="7"/>
  <c r="MDI52" i="7" l="1"/>
  <c r="MDK51" i="7"/>
  <c r="MDK52" i="7" l="1"/>
  <c r="MDM51" i="7"/>
  <c r="MDM52" i="7" l="1"/>
  <c r="MDO51" i="7"/>
  <c r="MDO52" i="7" l="1"/>
  <c r="MDQ51" i="7"/>
  <c r="MDQ52" i="7" l="1"/>
  <c r="MDS51" i="7"/>
  <c r="MDS52" i="7" l="1"/>
  <c r="MDU51" i="7"/>
  <c r="MDU52" i="7" l="1"/>
  <c r="MDW51" i="7"/>
  <c r="MDW52" i="7" l="1"/>
  <c r="MDY51" i="7"/>
  <c r="MDY52" i="7" l="1"/>
  <c r="MEA51" i="7"/>
  <c r="MEA52" i="7" l="1"/>
  <c r="MEC51" i="7"/>
  <c r="MEC52" i="7" l="1"/>
  <c r="MEE51" i="7"/>
  <c r="MEE52" i="7" l="1"/>
  <c r="MEG51" i="7"/>
  <c r="MEG52" i="7" l="1"/>
  <c r="MEI51" i="7"/>
  <c r="MEI52" i="7" l="1"/>
  <c r="MEK51" i="7"/>
  <c r="MEK52" i="7" l="1"/>
  <c r="MEM51" i="7"/>
  <c r="MEM52" i="7" l="1"/>
  <c r="MEO51" i="7"/>
  <c r="MEO52" i="7" l="1"/>
  <c r="MEQ51" i="7"/>
  <c r="MEQ52" i="7" l="1"/>
  <c r="MES51" i="7"/>
  <c r="MES52" i="7" l="1"/>
  <c r="MEU51" i="7"/>
  <c r="MEU52" i="7" l="1"/>
  <c r="MEW51" i="7"/>
  <c r="MEW52" i="7" l="1"/>
  <c r="MEY51" i="7"/>
  <c r="MEY52" i="7" l="1"/>
  <c r="MFA51" i="7"/>
  <c r="MFA52" i="7" l="1"/>
  <c r="MFC51" i="7"/>
  <c r="MFC52" i="7" l="1"/>
  <c r="MFE51" i="7"/>
  <c r="MFE52" i="7" l="1"/>
  <c r="MFG51" i="7"/>
  <c r="MFG52" i="7" l="1"/>
  <c r="MFI51" i="7"/>
  <c r="MFI52" i="7" l="1"/>
  <c r="MFK51" i="7"/>
  <c r="MFK52" i="7" l="1"/>
  <c r="MFM51" i="7"/>
  <c r="MFM52" i="7" l="1"/>
  <c r="MFO51" i="7"/>
  <c r="MFO52" i="7" l="1"/>
  <c r="MFQ51" i="7"/>
  <c r="MFQ52" i="7" l="1"/>
  <c r="MFS51" i="7"/>
  <c r="MFS52" i="7" l="1"/>
  <c r="MFU51" i="7"/>
  <c r="MFU52" i="7" l="1"/>
  <c r="MFW51" i="7"/>
  <c r="MFW52" i="7" l="1"/>
  <c r="MFY51" i="7"/>
  <c r="MFY52" i="7" l="1"/>
  <c r="MGA51" i="7"/>
  <c r="MGA52" i="7" l="1"/>
  <c r="MGC51" i="7"/>
  <c r="MGC52" i="7" l="1"/>
  <c r="MGE51" i="7"/>
  <c r="MGE52" i="7" l="1"/>
  <c r="MGG51" i="7"/>
  <c r="MGG52" i="7" l="1"/>
  <c r="MGI51" i="7"/>
  <c r="MGI52" i="7" l="1"/>
  <c r="MGK51" i="7"/>
  <c r="MGK52" i="7" l="1"/>
  <c r="MGM51" i="7"/>
  <c r="MGM52" i="7" l="1"/>
  <c r="MGO51" i="7"/>
  <c r="MGO52" i="7" l="1"/>
  <c r="MGQ51" i="7"/>
  <c r="MGQ52" i="7" l="1"/>
  <c r="MGS51" i="7"/>
  <c r="MGS52" i="7" l="1"/>
  <c r="MGU51" i="7"/>
  <c r="MGU52" i="7" l="1"/>
  <c r="MGW51" i="7"/>
  <c r="MGW52" i="7" l="1"/>
  <c r="MGY51" i="7"/>
  <c r="MGY52" i="7" l="1"/>
  <c r="MHA51" i="7"/>
  <c r="MHA52" i="7" l="1"/>
  <c r="MHC51" i="7"/>
  <c r="MHC52" i="7" l="1"/>
  <c r="MHE51" i="7"/>
  <c r="MHE52" i="7" l="1"/>
  <c r="MHG51" i="7"/>
  <c r="MHG52" i="7" l="1"/>
  <c r="MHI51" i="7"/>
  <c r="MHI52" i="7" l="1"/>
  <c r="MHK51" i="7"/>
  <c r="MHK52" i="7" l="1"/>
  <c r="MHM51" i="7"/>
  <c r="MHM52" i="7" l="1"/>
  <c r="MHO51" i="7"/>
  <c r="MHO52" i="7" l="1"/>
  <c r="MHQ51" i="7"/>
  <c r="MHQ52" i="7" l="1"/>
  <c r="MHS51" i="7"/>
  <c r="MHS52" i="7" l="1"/>
  <c r="MHU51" i="7"/>
  <c r="MHU52" i="7" l="1"/>
  <c r="MHW51" i="7"/>
  <c r="MHW52" i="7" l="1"/>
  <c r="MHY51" i="7"/>
  <c r="MHY52" i="7" l="1"/>
  <c r="MIA51" i="7"/>
  <c r="MIA52" i="7" l="1"/>
  <c r="MIC51" i="7"/>
  <c r="MIC52" i="7" l="1"/>
  <c r="MIE51" i="7"/>
  <c r="MIE52" i="7" l="1"/>
  <c r="MIG51" i="7"/>
  <c r="MIG52" i="7" l="1"/>
  <c r="MII51" i="7"/>
  <c r="MII52" i="7" l="1"/>
  <c r="MIK51" i="7"/>
  <c r="MIK52" i="7" l="1"/>
  <c r="MIM51" i="7"/>
  <c r="MIM52" i="7" l="1"/>
  <c r="MIO51" i="7"/>
  <c r="MIO52" i="7" l="1"/>
  <c r="MIQ51" i="7"/>
  <c r="MIQ52" i="7" l="1"/>
  <c r="MIS51" i="7"/>
  <c r="MIS52" i="7" l="1"/>
  <c r="MIU51" i="7"/>
  <c r="MIU52" i="7" l="1"/>
  <c r="MIW51" i="7"/>
  <c r="MIW52" i="7" l="1"/>
  <c r="MIY51" i="7"/>
  <c r="MIY52" i="7" l="1"/>
  <c r="MJA51" i="7"/>
  <c r="MJA52" i="7" l="1"/>
  <c r="MJC51" i="7"/>
  <c r="MJC52" i="7" l="1"/>
  <c r="MJE51" i="7"/>
  <c r="MJE52" i="7" l="1"/>
  <c r="MJG51" i="7"/>
  <c r="MJG52" i="7" l="1"/>
  <c r="MJI51" i="7"/>
  <c r="MJI52" i="7" l="1"/>
  <c r="MJK51" i="7"/>
  <c r="MJK52" i="7" l="1"/>
  <c r="MJM51" i="7"/>
  <c r="MJM52" i="7" l="1"/>
  <c r="MJO51" i="7"/>
  <c r="MJO52" i="7" l="1"/>
  <c r="MJQ51" i="7"/>
  <c r="MJQ52" i="7" l="1"/>
  <c r="MJS51" i="7"/>
  <c r="MJS52" i="7" l="1"/>
  <c r="MJU51" i="7"/>
  <c r="MJU52" i="7" l="1"/>
  <c r="MJW51" i="7"/>
  <c r="MJW52" i="7" l="1"/>
  <c r="MJY51" i="7"/>
  <c r="MJY52" i="7" l="1"/>
  <c r="MKA51" i="7"/>
  <c r="MKA52" i="7" l="1"/>
  <c r="MKC51" i="7"/>
  <c r="MKC52" i="7" l="1"/>
  <c r="MKE51" i="7"/>
  <c r="MKE52" i="7" l="1"/>
  <c r="MKG51" i="7"/>
  <c r="MKG52" i="7" l="1"/>
  <c r="MKI51" i="7"/>
  <c r="MKI52" i="7" l="1"/>
  <c r="MKK51" i="7"/>
  <c r="MKK52" i="7" l="1"/>
  <c r="MKM51" i="7"/>
  <c r="MKM52" i="7" l="1"/>
  <c r="MKO51" i="7"/>
  <c r="MKO52" i="7" l="1"/>
  <c r="MKQ51" i="7"/>
  <c r="MKQ52" i="7" l="1"/>
  <c r="MKS51" i="7"/>
  <c r="MKS52" i="7" l="1"/>
  <c r="MKU51" i="7"/>
  <c r="MKU52" i="7" l="1"/>
  <c r="MKW51" i="7"/>
  <c r="MKW52" i="7" l="1"/>
  <c r="MKY51" i="7"/>
  <c r="MKY52" i="7" l="1"/>
  <c r="MLA51" i="7"/>
  <c r="MLA52" i="7" l="1"/>
  <c r="MLC51" i="7"/>
  <c r="MLC52" i="7" l="1"/>
  <c r="MLE51" i="7"/>
  <c r="MLE52" i="7" l="1"/>
  <c r="MLG51" i="7"/>
  <c r="MLG52" i="7" l="1"/>
  <c r="MLI51" i="7"/>
  <c r="MLI52" i="7" l="1"/>
  <c r="MLK51" i="7"/>
  <c r="MLK52" i="7" l="1"/>
  <c r="MLM51" i="7"/>
  <c r="MLM52" i="7" l="1"/>
  <c r="MLO51" i="7"/>
  <c r="MLO52" i="7" l="1"/>
  <c r="MLQ51" i="7"/>
  <c r="MLQ52" i="7" l="1"/>
  <c r="MLS51" i="7"/>
  <c r="MLS52" i="7" l="1"/>
  <c r="MLU51" i="7"/>
  <c r="MLU52" i="7" l="1"/>
  <c r="MLW51" i="7"/>
  <c r="MLW52" i="7" l="1"/>
  <c r="MLY51" i="7"/>
  <c r="MLY52" i="7" l="1"/>
  <c r="MMA51" i="7"/>
  <c r="MMA52" i="7" l="1"/>
  <c r="MMC51" i="7"/>
  <c r="MMC52" i="7" l="1"/>
  <c r="MME51" i="7"/>
  <c r="MME52" i="7" l="1"/>
  <c r="MMG51" i="7"/>
  <c r="MMG52" i="7" l="1"/>
  <c r="MMI51" i="7"/>
  <c r="MMI52" i="7" l="1"/>
  <c r="MMK51" i="7"/>
  <c r="MMK52" i="7" l="1"/>
  <c r="MMM51" i="7"/>
  <c r="MMM52" i="7" l="1"/>
  <c r="MMO51" i="7"/>
  <c r="MMO52" i="7" l="1"/>
  <c r="MMQ51" i="7"/>
  <c r="MMQ52" i="7" l="1"/>
  <c r="MMS51" i="7"/>
  <c r="MMS52" i="7" l="1"/>
  <c r="MMU51" i="7"/>
  <c r="MMU52" i="7" l="1"/>
  <c r="MMW51" i="7"/>
  <c r="MMW52" i="7" l="1"/>
  <c r="MMY51" i="7"/>
  <c r="MMY52" i="7" l="1"/>
  <c r="MNA51" i="7"/>
  <c r="MNA52" i="7" l="1"/>
  <c r="MNC51" i="7"/>
  <c r="MNC52" i="7" l="1"/>
  <c r="MNE51" i="7"/>
  <c r="MNE52" i="7" l="1"/>
  <c r="MNG51" i="7"/>
  <c r="MNG52" i="7" l="1"/>
  <c r="MNI51" i="7"/>
  <c r="MNI52" i="7" l="1"/>
  <c r="MNK51" i="7"/>
  <c r="MNK52" i="7" l="1"/>
  <c r="MNM51" i="7"/>
  <c r="MNM52" i="7" l="1"/>
  <c r="MNO51" i="7"/>
  <c r="MNO52" i="7" l="1"/>
  <c r="MNQ51" i="7"/>
  <c r="MNQ52" i="7" l="1"/>
  <c r="MNS51" i="7"/>
  <c r="MNS52" i="7" l="1"/>
  <c r="MNU51" i="7"/>
  <c r="MNU52" i="7" l="1"/>
  <c r="MNW51" i="7"/>
  <c r="MNW52" i="7" l="1"/>
  <c r="MNY51" i="7"/>
  <c r="MNY52" i="7" l="1"/>
  <c r="MOA51" i="7"/>
  <c r="MOA52" i="7" l="1"/>
  <c r="MOC51" i="7"/>
  <c r="MOC52" i="7" l="1"/>
  <c r="MOE51" i="7"/>
  <c r="MOE52" i="7" l="1"/>
  <c r="MOG51" i="7"/>
  <c r="MOG52" i="7" l="1"/>
  <c r="MOI51" i="7"/>
  <c r="MOI52" i="7" l="1"/>
  <c r="MOK51" i="7"/>
  <c r="MOK52" i="7" l="1"/>
  <c r="MOM51" i="7"/>
  <c r="MOM52" i="7" l="1"/>
  <c r="MOO51" i="7"/>
  <c r="MOO52" i="7" l="1"/>
  <c r="MOQ51" i="7"/>
  <c r="MOQ52" i="7" l="1"/>
  <c r="MOS51" i="7"/>
  <c r="MOS52" i="7" l="1"/>
  <c r="MOU51" i="7"/>
  <c r="MOU52" i="7" l="1"/>
  <c r="MOW51" i="7"/>
  <c r="MOW52" i="7" l="1"/>
  <c r="MOY51" i="7"/>
  <c r="MOY52" i="7" l="1"/>
  <c r="MPA51" i="7"/>
  <c r="MPA52" i="7" l="1"/>
  <c r="MPC51" i="7"/>
  <c r="MPC52" i="7" l="1"/>
  <c r="MPE51" i="7"/>
  <c r="MPE52" i="7" l="1"/>
  <c r="MPG51" i="7"/>
  <c r="MPG52" i="7" l="1"/>
  <c r="MPI51" i="7"/>
  <c r="MPI52" i="7" l="1"/>
  <c r="MPK51" i="7"/>
  <c r="MPK52" i="7" l="1"/>
  <c r="MPM51" i="7"/>
  <c r="MPM52" i="7" l="1"/>
  <c r="MPO51" i="7"/>
  <c r="MPO52" i="7" l="1"/>
  <c r="MPQ51" i="7"/>
  <c r="MPQ52" i="7" l="1"/>
  <c r="MPS51" i="7"/>
  <c r="MPS52" i="7" l="1"/>
  <c r="MPU51" i="7"/>
  <c r="MPU52" i="7" l="1"/>
  <c r="MPW51" i="7"/>
  <c r="MPW52" i="7" l="1"/>
  <c r="MPY51" i="7"/>
  <c r="MPY52" i="7" l="1"/>
  <c r="MQA51" i="7"/>
  <c r="MQA52" i="7" l="1"/>
  <c r="MQC51" i="7"/>
  <c r="MQC52" i="7" l="1"/>
  <c r="MQE51" i="7"/>
  <c r="MQE52" i="7" l="1"/>
  <c r="MQG51" i="7"/>
  <c r="MQG52" i="7" l="1"/>
  <c r="MQI51" i="7"/>
  <c r="MQI52" i="7" l="1"/>
  <c r="MQK51" i="7"/>
  <c r="MQK52" i="7" l="1"/>
  <c r="MQM51" i="7"/>
  <c r="MQM52" i="7" l="1"/>
  <c r="MQO51" i="7"/>
  <c r="MQO52" i="7" l="1"/>
  <c r="MQQ51" i="7"/>
  <c r="MQQ52" i="7" l="1"/>
  <c r="MQS51" i="7"/>
  <c r="MQS52" i="7" l="1"/>
  <c r="MQU51" i="7"/>
  <c r="MQU52" i="7" l="1"/>
  <c r="MQW51" i="7"/>
  <c r="MQW52" i="7" l="1"/>
  <c r="MQY51" i="7"/>
  <c r="MQY52" i="7" l="1"/>
  <c r="MRA51" i="7"/>
  <c r="MRA52" i="7" l="1"/>
  <c r="MRC51" i="7"/>
  <c r="MRC52" i="7" l="1"/>
  <c r="MRE51" i="7"/>
  <c r="MRE52" i="7" l="1"/>
  <c r="MRG51" i="7"/>
  <c r="MRG52" i="7" l="1"/>
  <c r="MRI51" i="7"/>
  <c r="MRI52" i="7" l="1"/>
  <c r="MRK51" i="7"/>
  <c r="MRK52" i="7" l="1"/>
  <c r="MRM51" i="7"/>
  <c r="MRM52" i="7" l="1"/>
  <c r="MRO51" i="7"/>
  <c r="MRO52" i="7" l="1"/>
  <c r="MRQ51" i="7"/>
  <c r="MRQ52" i="7" l="1"/>
  <c r="MRS51" i="7"/>
  <c r="MRS52" i="7" l="1"/>
  <c r="MRU51" i="7"/>
  <c r="MRU52" i="7" l="1"/>
  <c r="MRW51" i="7"/>
  <c r="MRW52" i="7" l="1"/>
  <c r="MRY51" i="7"/>
  <c r="MRY52" i="7" l="1"/>
  <c r="MSA51" i="7"/>
  <c r="MSA52" i="7" l="1"/>
  <c r="MSC51" i="7"/>
  <c r="MSC52" i="7" l="1"/>
  <c r="MSE51" i="7"/>
  <c r="MSE52" i="7" l="1"/>
  <c r="MSG51" i="7"/>
  <c r="MSG52" i="7" l="1"/>
  <c r="MSI51" i="7"/>
  <c r="MSI52" i="7" l="1"/>
  <c r="MSK51" i="7"/>
  <c r="MSK52" i="7" l="1"/>
  <c r="MSM51" i="7"/>
  <c r="MSM52" i="7" l="1"/>
  <c r="MSO51" i="7"/>
  <c r="MSO52" i="7" l="1"/>
  <c r="MSQ51" i="7"/>
  <c r="MSQ52" i="7" l="1"/>
  <c r="MSS51" i="7"/>
  <c r="MSS52" i="7" l="1"/>
  <c r="MSU51" i="7"/>
  <c r="MSU52" i="7" l="1"/>
  <c r="MSW51" i="7"/>
  <c r="MSW52" i="7" l="1"/>
  <c r="MSY51" i="7"/>
  <c r="MSY52" i="7" l="1"/>
  <c r="MTA51" i="7"/>
  <c r="MTA52" i="7" l="1"/>
  <c r="MTC51" i="7"/>
  <c r="MTC52" i="7" l="1"/>
  <c r="MTE51" i="7"/>
  <c r="MTE52" i="7" l="1"/>
  <c r="MTG51" i="7"/>
  <c r="MTG52" i="7" l="1"/>
  <c r="MTI51" i="7"/>
  <c r="MTI52" i="7" l="1"/>
  <c r="MTK51" i="7"/>
  <c r="MTK52" i="7" l="1"/>
  <c r="MTM51" i="7"/>
  <c r="MTM52" i="7" l="1"/>
  <c r="MTO51" i="7"/>
  <c r="MTO52" i="7" l="1"/>
  <c r="MTQ51" i="7"/>
  <c r="MTQ52" i="7" l="1"/>
  <c r="MTS51" i="7"/>
  <c r="MTS52" i="7" l="1"/>
  <c r="MTU51" i="7"/>
  <c r="MTU52" i="7" l="1"/>
  <c r="MTW51" i="7"/>
  <c r="MTW52" i="7" l="1"/>
  <c r="MTY51" i="7"/>
  <c r="MTY52" i="7" l="1"/>
  <c r="MUA51" i="7"/>
  <c r="MUA52" i="7" l="1"/>
  <c r="MUC51" i="7"/>
  <c r="MUC52" i="7" l="1"/>
  <c r="MUE51" i="7"/>
  <c r="MUE52" i="7" l="1"/>
  <c r="MUG51" i="7"/>
  <c r="MUG52" i="7" l="1"/>
  <c r="MUI51" i="7"/>
  <c r="MUI52" i="7" l="1"/>
  <c r="MUK51" i="7"/>
  <c r="MUK52" i="7" l="1"/>
  <c r="MUM51" i="7"/>
  <c r="MUM52" i="7" l="1"/>
  <c r="MUO51" i="7"/>
  <c r="MUO52" i="7" l="1"/>
  <c r="MUQ51" i="7"/>
  <c r="MUQ52" i="7" l="1"/>
  <c r="MUS51" i="7"/>
  <c r="MUS52" i="7" l="1"/>
  <c r="MUU51" i="7"/>
  <c r="MUU52" i="7" l="1"/>
  <c r="MUW51" i="7"/>
  <c r="MUW52" i="7" l="1"/>
  <c r="MUY51" i="7"/>
  <c r="MUY52" i="7" l="1"/>
  <c r="MVA51" i="7"/>
  <c r="MVA52" i="7" l="1"/>
  <c r="MVC51" i="7"/>
  <c r="MVC52" i="7" l="1"/>
  <c r="MVE51" i="7"/>
  <c r="MVE52" i="7" l="1"/>
  <c r="MVG51" i="7"/>
  <c r="MVG52" i="7" l="1"/>
  <c r="MVI51" i="7"/>
  <c r="MVI52" i="7" l="1"/>
  <c r="MVK51" i="7"/>
  <c r="MVK52" i="7" l="1"/>
  <c r="MVM51" i="7"/>
  <c r="MVM52" i="7" l="1"/>
  <c r="MVO51" i="7"/>
  <c r="MVO52" i="7" l="1"/>
  <c r="MVQ51" i="7"/>
  <c r="MVQ52" i="7" l="1"/>
  <c r="MVS51" i="7"/>
  <c r="MVS52" i="7" l="1"/>
  <c r="MVU51" i="7"/>
  <c r="MVU52" i="7" l="1"/>
  <c r="MVW51" i="7"/>
  <c r="MVW52" i="7" l="1"/>
  <c r="MVY51" i="7"/>
  <c r="MVY52" i="7" l="1"/>
  <c r="MWA51" i="7"/>
  <c r="MWA52" i="7" l="1"/>
  <c r="MWC51" i="7"/>
  <c r="MWC52" i="7" l="1"/>
  <c r="MWE51" i="7"/>
  <c r="MWE52" i="7" l="1"/>
  <c r="MWG51" i="7"/>
  <c r="MWG52" i="7" l="1"/>
  <c r="MWI51" i="7"/>
  <c r="MWI52" i="7" l="1"/>
  <c r="MWK51" i="7"/>
  <c r="MWK52" i="7" l="1"/>
  <c r="MWM51" i="7"/>
  <c r="MWM52" i="7" l="1"/>
  <c r="MWO51" i="7"/>
  <c r="MWO52" i="7" l="1"/>
  <c r="MWQ51" i="7"/>
  <c r="MWQ52" i="7" l="1"/>
  <c r="MWS51" i="7"/>
  <c r="MWS52" i="7" l="1"/>
  <c r="MWU51" i="7"/>
  <c r="MWU52" i="7" l="1"/>
  <c r="MWW51" i="7"/>
  <c r="MWW52" i="7" l="1"/>
  <c r="MWY51" i="7"/>
  <c r="MWY52" i="7" l="1"/>
  <c r="MXA51" i="7"/>
  <c r="MXA52" i="7" l="1"/>
  <c r="MXC51" i="7"/>
  <c r="MXC52" i="7" l="1"/>
  <c r="MXE51" i="7"/>
  <c r="MXE52" i="7" l="1"/>
  <c r="MXG51" i="7"/>
  <c r="MXG52" i="7" l="1"/>
  <c r="MXI51" i="7"/>
  <c r="MXI52" i="7" l="1"/>
  <c r="MXK51" i="7"/>
  <c r="MXK52" i="7" l="1"/>
  <c r="MXM51" i="7"/>
  <c r="MXM52" i="7" l="1"/>
  <c r="MXO51" i="7"/>
  <c r="MXO52" i="7" l="1"/>
  <c r="MXQ51" i="7"/>
  <c r="MXQ52" i="7" l="1"/>
  <c r="MXS51" i="7"/>
  <c r="MXS52" i="7" l="1"/>
  <c r="MXU51" i="7"/>
  <c r="MXU52" i="7" l="1"/>
  <c r="MXW51" i="7"/>
  <c r="MXW52" i="7" l="1"/>
  <c r="MXY51" i="7"/>
  <c r="MXY52" i="7" l="1"/>
  <c r="MYA51" i="7"/>
  <c r="MYA52" i="7" l="1"/>
  <c r="MYC51" i="7"/>
  <c r="MYC52" i="7" l="1"/>
  <c r="MYE51" i="7"/>
  <c r="MYE52" i="7" l="1"/>
  <c r="MYG51" i="7"/>
  <c r="MYG52" i="7" l="1"/>
  <c r="MYI51" i="7"/>
  <c r="MYI52" i="7" l="1"/>
  <c r="MYK51" i="7"/>
  <c r="MYK52" i="7" l="1"/>
  <c r="MYM51" i="7"/>
  <c r="MYM52" i="7" l="1"/>
  <c r="MYO51" i="7"/>
  <c r="MYO52" i="7" l="1"/>
  <c r="MYQ51" i="7"/>
  <c r="MYQ52" i="7" l="1"/>
  <c r="MYS51" i="7"/>
  <c r="MYS52" i="7" l="1"/>
  <c r="MYU51" i="7"/>
  <c r="MYU52" i="7" l="1"/>
  <c r="MYW51" i="7"/>
  <c r="MYW52" i="7" l="1"/>
  <c r="MYY51" i="7"/>
  <c r="MYY52" i="7" l="1"/>
  <c r="MZA51" i="7"/>
  <c r="MZA52" i="7" l="1"/>
  <c r="MZC51" i="7"/>
  <c r="MZC52" i="7" l="1"/>
  <c r="MZE51" i="7"/>
  <c r="MZE52" i="7" l="1"/>
  <c r="MZG51" i="7"/>
  <c r="MZG52" i="7" l="1"/>
  <c r="MZI51" i="7"/>
  <c r="MZI52" i="7" l="1"/>
  <c r="MZK51" i="7"/>
  <c r="MZK52" i="7" l="1"/>
  <c r="MZM51" i="7"/>
  <c r="MZM52" i="7" l="1"/>
  <c r="MZO51" i="7"/>
  <c r="MZO52" i="7" l="1"/>
  <c r="MZQ51" i="7"/>
  <c r="MZQ52" i="7" l="1"/>
  <c r="MZS51" i="7"/>
  <c r="MZS52" i="7" l="1"/>
  <c r="MZU51" i="7"/>
  <c r="MZU52" i="7" l="1"/>
  <c r="MZW51" i="7"/>
  <c r="MZW52" i="7" l="1"/>
  <c r="MZY51" i="7"/>
  <c r="MZY52" i="7" l="1"/>
  <c r="NAA51" i="7"/>
  <c r="NAA52" i="7" l="1"/>
  <c r="NAC51" i="7"/>
  <c r="NAC52" i="7" l="1"/>
  <c r="NAE51" i="7"/>
  <c r="NAE52" i="7" l="1"/>
  <c r="NAG51" i="7"/>
  <c r="NAG52" i="7" l="1"/>
  <c r="NAI51" i="7"/>
  <c r="NAI52" i="7" l="1"/>
  <c r="NAK51" i="7"/>
  <c r="NAK52" i="7" l="1"/>
  <c r="NAM51" i="7"/>
  <c r="NAM52" i="7" l="1"/>
  <c r="NAO51" i="7"/>
  <c r="NAO52" i="7" l="1"/>
  <c r="NAQ51" i="7"/>
  <c r="NAQ52" i="7" l="1"/>
  <c r="NAS51" i="7"/>
  <c r="NAS52" i="7" l="1"/>
  <c r="NAU51" i="7"/>
  <c r="NAU52" i="7" l="1"/>
  <c r="NAW51" i="7"/>
  <c r="NAW52" i="7" l="1"/>
  <c r="NAY51" i="7"/>
  <c r="NAY52" i="7" l="1"/>
  <c r="NBA51" i="7"/>
  <c r="NBA52" i="7" l="1"/>
  <c r="NBC51" i="7"/>
  <c r="NBC52" i="7" l="1"/>
  <c r="NBE51" i="7"/>
  <c r="NBE52" i="7" l="1"/>
  <c r="NBG51" i="7"/>
  <c r="NBG52" i="7" l="1"/>
  <c r="NBI51" i="7"/>
  <c r="NBI52" i="7" l="1"/>
  <c r="NBK51" i="7"/>
  <c r="NBK52" i="7" l="1"/>
  <c r="NBM51" i="7"/>
  <c r="NBM52" i="7" l="1"/>
  <c r="NBO51" i="7"/>
  <c r="NBO52" i="7" l="1"/>
  <c r="NBQ51" i="7"/>
  <c r="NBQ52" i="7" l="1"/>
  <c r="NBS51" i="7"/>
  <c r="NBS52" i="7" l="1"/>
  <c r="NBU51" i="7"/>
  <c r="NBU52" i="7" l="1"/>
  <c r="NBW51" i="7"/>
  <c r="NBW52" i="7" l="1"/>
  <c r="NBY51" i="7"/>
  <c r="NBY52" i="7" l="1"/>
  <c r="NCA51" i="7"/>
  <c r="NCA52" i="7" l="1"/>
  <c r="NCC51" i="7"/>
  <c r="NCC52" i="7" l="1"/>
  <c r="NCE51" i="7"/>
  <c r="NCE52" i="7" l="1"/>
  <c r="NCG51" i="7"/>
  <c r="NCG52" i="7" l="1"/>
  <c r="NCI51" i="7"/>
  <c r="NCI52" i="7" l="1"/>
  <c r="NCK51" i="7"/>
  <c r="NCK52" i="7" l="1"/>
  <c r="NCM51" i="7"/>
  <c r="NCM52" i="7" l="1"/>
  <c r="NCO51" i="7"/>
  <c r="NCO52" i="7" l="1"/>
  <c r="NCQ51" i="7"/>
  <c r="NCQ52" i="7" l="1"/>
  <c r="NCS51" i="7"/>
  <c r="NCS52" i="7" l="1"/>
  <c r="NCU51" i="7"/>
  <c r="NCU52" i="7" l="1"/>
  <c r="NCW51" i="7"/>
  <c r="NCW52" i="7" l="1"/>
  <c r="NCY51" i="7"/>
  <c r="NCY52" i="7" l="1"/>
  <c r="NDA51" i="7"/>
  <c r="NDA52" i="7" l="1"/>
  <c r="NDC51" i="7"/>
  <c r="NDC52" i="7" l="1"/>
  <c r="NDE51" i="7"/>
  <c r="NDE52" i="7" l="1"/>
  <c r="NDG51" i="7"/>
  <c r="NDG52" i="7" l="1"/>
  <c r="NDI51" i="7"/>
  <c r="NDI52" i="7" l="1"/>
  <c r="NDK51" i="7"/>
  <c r="NDK52" i="7" l="1"/>
  <c r="NDM51" i="7"/>
  <c r="NDM52" i="7" l="1"/>
  <c r="NDO51" i="7"/>
  <c r="NDO52" i="7" l="1"/>
  <c r="NDQ51" i="7"/>
  <c r="NDQ52" i="7" l="1"/>
  <c r="NDS51" i="7"/>
  <c r="NDS52" i="7" l="1"/>
  <c r="NDU51" i="7"/>
  <c r="NDU52" i="7" l="1"/>
  <c r="NDW51" i="7"/>
  <c r="NDW52" i="7" l="1"/>
  <c r="NDY51" i="7"/>
  <c r="NDY52" i="7" l="1"/>
  <c r="NEA51" i="7"/>
  <c r="NEA52" i="7" l="1"/>
  <c r="NEC51" i="7"/>
  <c r="NEC52" i="7" l="1"/>
  <c r="NEE51" i="7"/>
  <c r="NEE52" i="7" l="1"/>
  <c r="NEG51" i="7"/>
  <c r="NEG52" i="7" l="1"/>
  <c r="NEI51" i="7"/>
  <c r="NEI52" i="7" l="1"/>
  <c r="NEK51" i="7"/>
  <c r="NEK52" i="7" l="1"/>
  <c r="NEM51" i="7"/>
  <c r="NEM52" i="7" l="1"/>
  <c r="NEO51" i="7"/>
  <c r="NEO52" i="7" l="1"/>
  <c r="NEQ51" i="7"/>
  <c r="NEQ52" i="7" l="1"/>
  <c r="NES51" i="7"/>
  <c r="NES52" i="7" l="1"/>
  <c r="NEU51" i="7"/>
  <c r="NEU52" i="7" l="1"/>
  <c r="NEW51" i="7"/>
  <c r="NEW52" i="7" l="1"/>
  <c r="NEY51" i="7"/>
  <c r="NEY52" i="7" l="1"/>
  <c r="NFA51" i="7"/>
  <c r="NFA52" i="7" l="1"/>
  <c r="NFC51" i="7"/>
  <c r="NFC52" i="7" l="1"/>
  <c r="NFE51" i="7"/>
  <c r="NFE52" i="7" l="1"/>
  <c r="NFG51" i="7"/>
  <c r="NFG52" i="7" l="1"/>
  <c r="NFI51" i="7"/>
  <c r="NFI52" i="7" l="1"/>
  <c r="NFK51" i="7"/>
  <c r="NFK52" i="7" l="1"/>
  <c r="NFM51" i="7"/>
  <c r="NFM52" i="7" l="1"/>
  <c r="NFO51" i="7"/>
  <c r="NFO52" i="7" l="1"/>
  <c r="NFQ51" i="7"/>
  <c r="NFQ52" i="7" l="1"/>
  <c r="NFS51" i="7"/>
  <c r="NFS52" i="7" l="1"/>
  <c r="NFU51" i="7"/>
  <c r="NFU52" i="7" l="1"/>
  <c r="NFW51" i="7"/>
  <c r="NFW52" i="7" l="1"/>
  <c r="NFY51" i="7"/>
  <c r="NFY52" i="7" l="1"/>
  <c r="NGA51" i="7"/>
  <c r="NGA52" i="7" l="1"/>
  <c r="NGC51" i="7"/>
  <c r="NGC52" i="7" l="1"/>
  <c r="NGE51" i="7"/>
  <c r="NGE52" i="7" l="1"/>
  <c r="NGG51" i="7"/>
  <c r="NGG52" i="7" l="1"/>
  <c r="NGI51" i="7"/>
  <c r="NGI52" i="7" l="1"/>
  <c r="NGK51" i="7"/>
  <c r="NGK52" i="7" l="1"/>
  <c r="NGM51" i="7"/>
  <c r="NGM52" i="7" l="1"/>
  <c r="NGO51" i="7"/>
  <c r="NGO52" i="7" l="1"/>
  <c r="NGQ51" i="7"/>
  <c r="NGQ52" i="7" l="1"/>
  <c r="NGS51" i="7"/>
  <c r="NGS52" i="7" l="1"/>
  <c r="NGU51" i="7"/>
  <c r="NGU52" i="7" l="1"/>
  <c r="NGW51" i="7"/>
  <c r="NGW52" i="7" l="1"/>
  <c r="NGY51" i="7"/>
  <c r="NGY52" i="7" l="1"/>
  <c r="NHA51" i="7"/>
  <c r="NHA52" i="7" l="1"/>
  <c r="NHC51" i="7"/>
  <c r="NHC52" i="7" l="1"/>
  <c r="NHE51" i="7"/>
  <c r="NHE52" i="7" l="1"/>
  <c r="NHG51" i="7"/>
  <c r="NHG52" i="7" l="1"/>
  <c r="NHI51" i="7"/>
  <c r="NHI52" i="7" l="1"/>
  <c r="NHK51" i="7"/>
  <c r="NHK52" i="7" l="1"/>
  <c r="NHM51" i="7"/>
  <c r="NHM52" i="7" l="1"/>
  <c r="NHO51" i="7"/>
  <c r="NHO52" i="7" l="1"/>
  <c r="NHQ51" i="7"/>
  <c r="NHQ52" i="7" l="1"/>
  <c r="NHS51" i="7"/>
  <c r="NHS52" i="7" l="1"/>
  <c r="NHU51" i="7"/>
  <c r="NHU52" i="7" l="1"/>
  <c r="NHW51" i="7"/>
  <c r="NHW52" i="7" l="1"/>
  <c r="NHY51" i="7"/>
  <c r="NHY52" i="7" l="1"/>
  <c r="NIA51" i="7"/>
  <c r="NIA52" i="7" l="1"/>
  <c r="NIC51" i="7"/>
  <c r="NIC52" i="7" l="1"/>
  <c r="NIE51" i="7"/>
  <c r="NIE52" i="7" l="1"/>
  <c r="NIG51" i="7"/>
  <c r="NIG52" i="7" l="1"/>
  <c r="NII51" i="7"/>
  <c r="NII52" i="7" l="1"/>
  <c r="NIK51" i="7"/>
  <c r="NIK52" i="7" l="1"/>
  <c r="NIM51" i="7"/>
  <c r="NIM52" i="7" l="1"/>
  <c r="NIO51" i="7"/>
  <c r="NIO52" i="7" l="1"/>
  <c r="NIQ51" i="7"/>
  <c r="NIQ52" i="7" l="1"/>
  <c r="NIS51" i="7"/>
  <c r="NIS52" i="7" l="1"/>
  <c r="NIU51" i="7"/>
  <c r="NIU52" i="7" l="1"/>
  <c r="NIW51" i="7"/>
  <c r="NIW52" i="7" l="1"/>
  <c r="NIY51" i="7"/>
  <c r="NIY52" i="7" l="1"/>
  <c r="NJA51" i="7"/>
  <c r="NJA52" i="7" l="1"/>
  <c r="NJC51" i="7"/>
  <c r="NJC52" i="7" l="1"/>
  <c r="NJE51" i="7"/>
  <c r="NJE52" i="7" l="1"/>
  <c r="NJG51" i="7"/>
  <c r="NJG52" i="7" l="1"/>
  <c r="NJI51" i="7"/>
  <c r="NJI52" i="7" l="1"/>
  <c r="NJK51" i="7"/>
  <c r="NJK52" i="7" l="1"/>
  <c r="NJM51" i="7"/>
  <c r="NJM52" i="7" l="1"/>
  <c r="NJO51" i="7"/>
  <c r="NJO52" i="7" l="1"/>
  <c r="NJQ51" i="7"/>
  <c r="NJQ52" i="7" l="1"/>
  <c r="NJS51" i="7"/>
  <c r="NJS52" i="7" l="1"/>
  <c r="NJU51" i="7"/>
  <c r="NJU52" i="7" l="1"/>
  <c r="NJW51" i="7"/>
  <c r="NJW52" i="7" l="1"/>
  <c r="NJY51" i="7"/>
  <c r="NJY52" i="7" l="1"/>
  <c r="NKA51" i="7"/>
  <c r="NKA52" i="7" l="1"/>
  <c r="NKC51" i="7"/>
  <c r="NKC52" i="7" l="1"/>
  <c r="NKE51" i="7"/>
  <c r="NKE52" i="7" l="1"/>
  <c r="NKG51" i="7"/>
  <c r="NKG52" i="7" l="1"/>
  <c r="NKI51" i="7"/>
  <c r="NKI52" i="7" l="1"/>
  <c r="NKK51" i="7"/>
  <c r="NKK52" i="7" l="1"/>
  <c r="NKM51" i="7"/>
  <c r="NKM52" i="7" l="1"/>
  <c r="NKO51" i="7"/>
  <c r="NKO52" i="7" l="1"/>
  <c r="NKQ51" i="7"/>
  <c r="NKQ52" i="7" l="1"/>
  <c r="NKS51" i="7"/>
  <c r="NKS52" i="7" l="1"/>
  <c r="NKU51" i="7"/>
  <c r="NKU52" i="7" l="1"/>
  <c r="NKW51" i="7"/>
  <c r="NKW52" i="7" l="1"/>
  <c r="NKY51" i="7"/>
  <c r="NKY52" i="7" l="1"/>
  <c r="NLA51" i="7"/>
  <c r="NLA52" i="7" l="1"/>
  <c r="NLC51" i="7"/>
  <c r="NLC52" i="7" l="1"/>
  <c r="NLE51" i="7"/>
  <c r="NLE52" i="7" l="1"/>
  <c r="NLG51" i="7"/>
  <c r="NLG52" i="7" l="1"/>
  <c r="NLI51" i="7"/>
  <c r="NLI52" i="7" l="1"/>
  <c r="NLK51" i="7"/>
  <c r="NLK52" i="7" l="1"/>
  <c r="NLM51" i="7"/>
  <c r="NLM52" i="7" l="1"/>
  <c r="NLO51" i="7"/>
  <c r="NLO52" i="7" l="1"/>
  <c r="NLQ51" i="7"/>
  <c r="NLQ52" i="7" l="1"/>
  <c r="NLS51" i="7"/>
  <c r="NLS52" i="7" l="1"/>
  <c r="NLU51" i="7"/>
  <c r="NLU52" i="7" l="1"/>
  <c r="NLW51" i="7"/>
  <c r="NLW52" i="7" l="1"/>
  <c r="NLY51" i="7"/>
  <c r="NLY52" i="7" l="1"/>
  <c r="NMA51" i="7"/>
  <c r="NMA52" i="7" l="1"/>
  <c r="NMC51" i="7"/>
  <c r="NMC52" i="7" l="1"/>
  <c r="NME51" i="7"/>
  <c r="NME52" i="7" l="1"/>
  <c r="NMG51" i="7"/>
  <c r="NMG52" i="7" l="1"/>
  <c r="NMI51" i="7"/>
  <c r="NMI52" i="7" l="1"/>
  <c r="NMK51" i="7"/>
  <c r="NMK52" i="7" l="1"/>
  <c r="NMM51" i="7"/>
  <c r="NMM52" i="7" l="1"/>
  <c r="NMO51" i="7"/>
  <c r="NMO52" i="7" l="1"/>
  <c r="NMQ51" i="7"/>
  <c r="NMQ52" i="7" l="1"/>
  <c r="NMS51" i="7"/>
  <c r="NMS52" i="7" l="1"/>
  <c r="NMU51" i="7"/>
  <c r="NMU52" i="7" l="1"/>
  <c r="NMW51" i="7"/>
  <c r="NMW52" i="7" l="1"/>
  <c r="NMY51" i="7"/>
  <c r="NMY52" i="7" l="1"/>
  <c r="NNA51" i="7"/>
  <c r="NNA52" i="7" l="1"/>
  <c r="NNC51" i="7"/>
  <c r="NNC52" i="7" l="1"/>
  <c r="NNE51" i="7"/>
  <c r="NNE52" i="7" l="1"/>
  <c r="NNG51" i="7"/>
  <c r="NNG52" i="7" l="1"/>
  <c r="NNI51" i="7"/>
  <c r="NNI52" i="7" l="1"/>
  <c r="NNK51" i="7"/>
  <c r="NNK52" i="7" l="1"/>
  <c r="NNM51" i="7"/>
  <c r="NNM52" i="7" l="1"/>
  <c r="NNO51" i="7"/>
  <c r="NNO52" i="7" l="1"/>
  <c r="NNQ51" i="7"/>
  <c r="NNQ52" i="7" l="1"/>
  <c r="NNS51" i="7"/>
  <c r="NNS52" i="7" l="1"/>
  <c r="NNU51" i="7"/>
  <c r="NNU52" i="7" l="1"/>
  <c r="NNW51" i="7"/>
  <c r="NNW52" i="7" l="1"/>
  <c r="NNY51" i="7"/>
  <c r="NNY52" i="7" l="1"/>
  <c r="NOA51" i="7"/>
  <c r="NOA52" i="7" l="1"/>
  <c r="NOC51" i="7"/>
  <c r="NOC52" i="7" l="1"/>
  <c r="NOE51" i="7"/>
  <c r="NOE52" i="7" l="1"/>
  <c r="NOG51" i="7"/>
  <c r="NOG52" i="7" l="1"/>
  <c r="NOI51" i="7"/>
  <c r="NOI52" i="7" l="1"/>
  <c r="NOK51" i="7"/>
  <c r="NOK52" i="7" l="1"/>
  <c r="NOM51" i="7"/>
  <c r="NOM52" i="7" l="1"/>
  <c r="NOO51" i="7"/>
  <c r="NOO52" i="7" l="1"/>
  <c r="NOQ51" i="7"/>
  <c r="NOQ52" i="7" l="1"/>
  <c r="NOS51" i="7"/>
  <c r="NOS52" i="7" l="1"/>
  <c r="NOU51" i="7"/>
  <c r="NOU52" i="7" l="1"/>
  <c r="NOW51" i="7"/>
  <c r="NOW52" i="7" l="1"/>
  <c r="NOY51" i="7"/>
  <c r="NOY52" i="7" l="1"/>
  <c r="NPA51" i="7"/>
  <c r="NPA52" i="7" l="1"/>
  <c r="NPC51" i="7"/>
  <c r="NPC52" i="7" l="1"/>
  <c r="NPE51" i="7"/>
  <c r="NPE52" i="7" l="1"/>
  <c r="NPG51" i="7"/>
  <c r="NPG52" i="7" l="1"/>
  <c r="NPI51" i="7"/>
  <c r="NPI52" i="7" l="1"/>
  <c r="NPK51" i="7"/>
  <c r="NPK52" i="7" l="1"/>
  <c r="NPM51" i="7"/>
  <c r="NPM52" i="7" l="1"/>
  <c r="NPO51" i="7"/>
  <c r="NPO52" i="7" l="1"/>
  <c r="NPQ51" i="7"/>
  <c r="NPQ52" i="7" l="1"/>
  <c r="NPS51" i="7"/>
  <c r="NPS52" i="7" l="1"/>
  <c r="NPU51" i="7"/>
  <c r="NPU52" i="7" l="1"/>
  <c r="NPW51" i="7"/>
  <c r="NPW52" i="7" l="1"/>
  <c r="NPY51" i="7"/>
  <c r="NPY52" i="7" l="1"/>
  <c r="NQA51" i="7"/>
  <c r="NQA52" i="7" l="1"/>
  <c r="NQC51" i="7"/>
  <c r="NQC52" i="7" l="1"/>
  <c r="NQE51" i="7"/>
  <c r="NQE52" i="7" l="1"/>
  <c r="NQG51" i="7"/>
  <c r="NQG52" i="7" l="1"/>
  <c r="NQI51" i="7"/>
  <c r="NQI52" i="7" l="1"/>
  <c r="NQK51" i="7"/>
  <c r="NQK52" i="7" l="1"/>
  <c r="NQM51" i="7"/>
  <c r="NQM52" i="7" l="1"/>
  <c r="NQO51" i="7"/>
  <c r="NQO52" i="7" l="1"/>
  <c r="NQQ51" i="7"/>
  <c r="NQQ52" i="7" l="1"/>
  <c r="NQS51" i="7"/>
  <c r="NQS52" i="7" l="1"/>
  <c r="NQU51" i="7"/>
  <c r="NQU52" i="7" l="1"/>
  <c r="NQW51" i="7"/>
  <c r="NQW52" i="7" l="1"/>
  <c r="NQY51" i="7"/>
  <c r="NQY52" i="7" l="1"/>
  <c r="NRA51" i="7"/>
  <c r="NRA52" i="7" l="1"/>
  <c r="NRC51" i="7"/>
  <c r="NRC52" i="7" l="1"/>
  <c r="NRE51" i="7"/>
  <c r="NRE52" i="7" l="1"/>
  <c r="NRG51" i="7"/>
  <c r="NRG52" i="7" l="1"/>
  <c r="NRI51" i="7"/>
  <c r="NRI52" i="7" l="1"/>
  <c r="NRK51" i="7"/>
  <c r="NRK52" i="7" l="1"/>
  <c r="NRM51" i="7"/>
  <c r="NRM52" i="7" l="1"/>
  <c r="NRO51" i="7"/>
  <c r="NRO52" i="7" l="1"/>
  <c r="NRQ51" i="7"/>
  <c r="NRQ52" i="7" l="1"/>
  <c r="NRS51" i="7"/>
  <c r="NRS52" i="7" l="1"/>
  <c r="NRU51" i="7"/>
  <c r="NRU52" i="7" l="1"/>
  <c r="NRW51" i="7"/>
  <c r="NRW52" i="7" l="1"/>
  <c r="NRY51" i="7"/>
  <c r="NRY52" i="7" l="1"/>
  <c r="NSA51" i="7"/>
  <c r="NSA52" i="7" l="1"/>
  <c r="NSC51" i="7"/>
  <c r="NSC52" i="7" l="1"/>
  <c r="NSE51" i="7"/>
  <c r="NSE52" i="7" l="1"/>
  <c r="NSG51" i="7"/>
  <c r="NSG52" i="7" l="1"/>
  <c r="NSI51" i="7"/>
  <c r="NSI52" i="7" l="1"/>
  <c r="NSK51" i="7"/>
  <c r="NSK52" i="7" l="1"/>
  <c r="NSM51" i="7"/>
  <c r="NSM52" i="7" l="1"/>
  <c r="NSO51" i="7"/>
  <c r="NSO52" i="7" l="1"/>
  <c r="NSQ51" i="7"/>
  <c r="NSQ52" i="7" l="1"/>
  <c r="NSS51" i="7"/>
  <c r="NSS52" i="7" l="1"/>
  <c r="NSU51" i="7"/>
  <c r="NSU52" i="7" l="1"/>
  <c r="NSW51" i="7"/>
  <c r="NSW52" i="7" l="1"/>
  <c r="NSY51" i="7"/>
  <c r="NSY52" i="7" l="1"/>
  <c r="NTA51" i="7"/>
  <c r="NTA52" i="7" l="1"/>
  <c r="NTC51" i="7"/>
  <c r="NTC52" i="7" l="1"/>
  <c r="NTE51" i="7"/>
  <c r="NTE52" i="7" l="1"/>
  <c r="NTG51" i="7"/>
  <c r="NTG52" i="7" l="1"/>
  <c r="NTI51" i="7"/>
  <c r="NTI52" i="7" l="1"/>
  <c r="NTK51" i="7"/>
  <c r="NTK52" i="7" l="1"/>
  <c r="NTM51" i="7"/>
  <c r="NTM52" i="7" l="1"/>
  <c r="NTO51" i="7"/>
  <c r="NTO52" i="7" l="1"/>
  <c r="NTQ51" i="7"/>
  <c r="NTQ52" i="7" l="1"/>
  <c r="NTS51" i="7"/>
  <c r="NTS52" i="7" l="1"/>
  <c r="NTU51" i="7"/>
  <c r="NTU52" i="7" l="1"/>
  <c r="NTW51" i="7"/>
  <c r="NTW52" i="7" l="1"/>
  <c r="NTY51" i="7"/>
  <c r="NTY52" i="7" l="1"/>
  <c r="NUA51" i="7"/>
  <c r="NUA52" i="7" l="1"/>
  <c r="NUC51" i="7"/>
  <c r="NUC52" i="7" l="1"/>
  <c r="NUE51" i="7"/>
  <c r="NUE52" i="7" l="1"/>
  <c r="NUG51" i="7"/>
  <c r="NUG52" i="7" l="1"/>
  <c r="NUI51" i="7"/>
  <c r="NUI52" i="7" l="1"/>
  <c r="NUK51" i="7"/>
  <c r="NUK52" i="7" l="1"/>
  <c r="NUM51" i="7"/>
  <c r="NUM52" i="7" l="1"/>
  <c r="NUO51" i="7"/>
  <c r="NUO52" i="7" l="1"/>
  <c r="NUQ51" i="7"/>
  <c r="NUQ52" i="7" l="1"/>
  <c r="NUS51" i="7"/>
  <c r="NUS52" i="7" l="1"/>
  <c r="NUU51" i="7"/>
  <c r="NUU52" i="7" l="1"/>
  <c r="NUW51" i="7"/>
  <c r="NUW52" i="7" l="1"/>
  <c r="NUY51" i="7"/>
  <c r="NUY52" i="7" l="1"/>
  <c r="NVA51" i="7"/>
  <c r="NVA52" i="7" l="1"/>
  <c r="NVC51" i="7"/>
  <c r="NVC52" i="7" l="1"/>
  <c r="NVE51" i="7"/>
  <c r="NVE52" i="7" l="1"/>
  <c r="NVG51" i="7"/>
  <c r="NVG52" i="7" l="1"/>
  <c r="NVI51" i="7"/>
  <c r="NVI52" i="7" l="1"/>
  <c r="NVK51" i="7"/>
  <c r="NVK52" i="7" l="1"/>
  <c r="NVM51" i="7"/>
  <c r="NVM52" i="7" l="1"/>
  <c r="NVO51" i="7"/>
  <c r="NVO52" i="7" l="1"/>
  <c r="NVQ51" i="7"/>
  <c r="NVQ52" i="7" l="1"/>
  <c r="NVS51" i="7"/>
  <c r="NVS52" i="7" l="1"/>
  <c r="NVU51" i="7"/>
  <c r="NVU52" i="7" l="1"/>
  <c r="NVW51" i="7"/>
  <c r="NVW52" i="7" l="1"/>
  <c r="NVY51" i="7"/>
  <c r="NVY52" i="7" l="1"/>
  <c r="NWA51" i="7"/>
  <c r="NWA52" i="7" l="1"/>
  <c r="NWC51" i="7"/>
  <c r="NWC52" i="7" l="1"/>
  <c r="NWE51" i="7"/>
  <c r="NWE52" i="7" l="1"/>
  <c r="NWG51" i="7"/>
  <c r="NWG52" i="7" l="1"/>
  <c r="NWI51" i="7"/>
  <c r="NWI52" i="7" l="1"/>
  <c r="NWK51" i="7"/>
  <c r="NWK52" i="7" l="1"/>
  <c r="NWM51" i="7"/>
  <c r="NWM52" i="7" l="1"/>
  <c r="NWO51" i="7"/>
  <c r="NWO52" i="7" l="1"/>
  <c r="NWQ51" i="7"/>
  <c r="NWQ52" i="7" l="1"/>
  <c r="NWS51" i="7"/>
  <c r="NWS52" i="7" l="1"/>
  <c r="NWU51" i="7"/>
  <c r="NWU52" i="7" l="1"/>
  <c r="NWW51" i="7"/>
  <c r="NWW52" i="7" l="1"/>
  <c r="NWY51" i="7"/>
  <c r="NWY52" i="7" l="1"/>
  <c r="NXA51" i="7"/>
  <c r="NXA52" i="7" l="1"/>
  <c r="NXC51" i="7"/>
  <c r="NXC52" i="7" l="1"/>
  <c r="NXE51" i="7"/>
  <c r="NXE52" i="7" l="1"/>
  <c r="NXG51" i="7"/>
  <c r="NXG52" i="7" l="1"/>
  <c r="NXI51" i="7"/>
  <c r="NXI52" i="7" l="1"/>
  <c r="NXK51" i="7"/>
  <c r="NXK52" i="7" l="1"/>
  <c r="NXM51" i="7"/>
  <c r="NXM52" i="7" l="1"/>
  <c r="NXO51" i="7"/>
  <c r="NXO52" i="7" l="1"/>
  <c r="NXQ51" i="7"/>
  <c r="NXQ52" i="7" l="1"/>
  <c r="NXS51" i="7"/>
  <c r="NXS52" i="7" l="1"/>
  <c r="NXU51" i="7"/>
  <c r="NXU52" i="7" l="1"/>
  <c r="NXW51" i="7"/>
  <c r="NXW52" i="7" l="1"/>
  <c r="NXY51" i="7"/>
  <c r="NXY52" i="7" l="1"/>
  <c r="NYA51" i="7"/>
  <c r="NYA52" i="7" l="1"/>
  <c r="NYC51" i="7"/>
  <c r="NYC52" i="7" l="1"/>
  <c r="NYE51" i="7"/>
  <c r="NYE52" i="7" l="1"/>
  <c r="NYG51" i="7"/>
  <c r="NYG52" i="7" l="1"/>
  <c r="NYI51" i="7"/>
  <c r="NYI52" i="7" l="1"/>
  <c r="NYK51" i="7"/>
  <c r="NYK52" i="7" l="1"/>
  <c r="NYM51" i="7"/>
  <c r="NYM52" i="7" l="1"/>
  <c r="NYO51" i="7"/>
  <c r="NYO52" i="7" l="1"/>
  <c r="NYQ51" i="7"/>
  <c r="NYQ52" i="7" l="1"/>
  <c r="NYS51" i="7"/>
  <c r="NYS52" i="7" l="1"/>
  <c r="NYU51" i="7"/>
  <c r="NYU52" i="7" l="1"/>
  <c r="NYW51" i="7"/>
  <c r="NYW52" i="7" l="1"/>
  <c r="NYY51" i="7"/>
  <c r="NYY52" i="7" l="1"/>
  <c r="NZA51" i="7"/>
  <c r="NZA52" i="7" l="1"/>
  <c r="NZC51" i="7"/>
  <c r="NZC52" i="7" l="1"/>
  <c r="NZE51" i="7"/>
  <c r="NZE52" i="7" l="1"/>
  <c r="NZG51" i="7"/>
  <c r="NZG52" i="7" l="1"/>
  <c r="NZI51" i="7"/>
  <c r="NZI52" i="7" l="1"/>
  <c r="NZK51" i="7"/>
  <c r="NZK52" i="7" l="1"/>
  <c r="NZM51" i="7"/>
  <c r="NZM52" i="7" l="1"/>
  <c r="NZO51" i="7"/>
  <c r="NZO52" i="7" l="1"/>
  <c r="NZQ51" i="7"/>
  <c r="NZQ52" i="7" l="1"/>
  <c r="NZS51" i="7"/>
  <c r="NZS52" i="7" l="1"/>
  <c r="NZU51" i="7"/>
  <c r="NZU52" i="7" l="1"/>
  <c r="NZW51" i="7"/>
  <c r="NZW52" i="7" l="1"/>
  <c r="NZY51" i="7"/>
  <c r="NZY52" i="7" l="1"/>
  <c r="OAA51" i="7"/>
  <c r="OAA52" i="7" l="1"/>
  <c r="OAC51" i="7"/>
  <c r="OAC52" i="7" l="1"/>
  <c r="OAE51" i="7"/>
  <c r="OAE52" i="7" l="1"/>
  <c r="OAG51" i="7"/>
  <c r="OAG52" i="7" l="1"/>
  <c r="OAI51" i="7"/>
  <c r="OAI52" i="7" l="1"/>
  <c r="OAK51" i="7"/>
  <c r="OAK52" i="7" l="1"/>
  <c r="OAM51" i="7"/>
  <c r="OAM52" i="7" l="1"/>
  <c r="OAO51" i="7"/>
  <c r="OAO52" i="7" l="1"/>
  <c r="OAQ51" i="7"/>
  <c r="OAQ52" i="7" l="1"/>
  <c r="OAS51" i="7"/>
  <c r="OAS52" i="7" l="1"/>
  <c r="OAU51" i="7"/>
  <c r="OAU52" i="7" l="1"/>
  <c r="OAW51" i="7"/>
  <c r="OAW52" i="7" l="1"/>
  <c r="OAY51" i="7"/>
  <c r="OAY52" i="7" l="1"/>
  <c r="OBA51" i="7"/>
  <c r="OBA52" i="7" l="1"/>
  <c r="OBC51" i="7"/>
  <c r="OBC52" i="7" l="1"/>
  <c r="OBE51" i="7"/>
  <c r="OBE52" i="7" l="1"/>
  <c r="OBG51" i="7"/>
  <c r="OBG52" i="7" l="1"/>
  <c r="OBI51" i="7"/>
  <c r="OBI52" i="7" l="1"/>
  <c r="OBK51" i="7"/>
  <c r="OBK52" i="7" l="1"/>
  <c r="OBM51" i="7"/>
  <c r="OBM52" i="7" l="1"/>
  <c r="OBO51" i="7"/>
  <c r="OBO52" i="7" l="1"/>
  <c r="OBQ51" i="7"/>
  <c r="OBQ52" i="7" l="1"/>
  <c r="OBS51" i="7"/>
  <c r="OBS52" i="7" l="1"/>
  <c r="OBU51" i="7"/>
  <c r="OBU52" i="7" l="1"/>
  <c r="OBW51" i="7"/>
  <c r="OBW52" i="7" l="1"/>
  <c r="OBY51" i="7"/>
  <c r="OBY52" i="7" l="1"/>
  <c r="OCA51" i="7"/>
  <c r="OCA52" i="7" l="1"/>
  <c r="OCC51" i="7"/>
  <c r="OCC52" i="7" l="1"/>
  <c r="OCE51" i="7"/>
  <c r="OCE52" i="7" l="1"/>
  <c r="OCG51" i="7"/>
  <c r="OCG52" i="7" l="1"/>
  <c r="OCI51" i="7"/>
  <c r="OCI52" i="7" l="1"/>
  <c r="OCK51" i="7"/>
  <c r="OCK52" i="7" l="1"/>
  <c r="OCM51" i="7"/>
  <c r="OCM52" i="7" l="1"/>
  <c r="OCO51" i="7"/>
  <c r="OCO52" i="7" l="1"/>
  <c r="OCQ51" i="7"/>
  <c r="OCQ52" i="7" l="1"/>
  <c r="OCS51" i="7"/>
  <c r="OCS52" i="7" l="1"/>
  <c r="OCU51" i="7"/>
  <c r="OCU52" i="7" l="1"/>
  <c r="OCW51" i="7"/>
  <c r="OCW52" i="7" l="1"/>
  <c r="OCY51" i="7"/>
  <c r="OCY52" i="7" l="1"/>
  <c r="ODA51" i="7"/>
  <c r="ODA52" i="7" l="1"/>
  <c r="ODC51" i="7"/>
  <c r="ODC52" i="7" l="1"/>
  <c r="ODE51" i="7"/>
  <c r="ODE52" i="7" l="1"/>
  <c r="ODG51" i="7"/>
  <c r="ODG52" i="7" l="1"/>
  <c r="ODI51" i="7"/>
  <c r="ODI52" i="7" l="1"/>
  <c r="ODK51" i="7"/>
  <c r="ODK52" i="7" l="1"/>
  <c r="ODM51" i="7"/>
  <c r="ODM52" i="7" l="1"/>
  <c r="ODO51" i="7"/>
  <c r="ODO52" i="7" l="1"/>
  <c r="ODQ51" i="7"/>
  <c r="ODQ52" i="7" l="1"/>
  <c r="ODS51" i="7"/>
  <c r="ODS52" i="7" l="1"/>
  <c r="ODU51" i="7"/>
  <c r="ODU52" i="7" l="1"/>
  <c r="ODW51" i="7"/>
  <c r="ODW52" i="7" l="1"/>
  <c r="ODY51" i="7"/>
  <c r="ODY52" i="7" l="1"/>
  <c r="OEA51" i="7"/>
  <c r="OEA52" i="7" l="1"/>
  <c r="OEC51" i="7"/>
  <c r="OEC52" i="7" l="1"/>
  <c r="OEE51" i="7"/>
  <c r="OEE52" i="7" l="1"/>
  <c r="OEG51" i="7"/>
  <c r="OEG52" i="7" l="1"/>
  <c r="OEI51" i="7"/>
  <c r="OEI52" i="7" l="1"/>
  <c r="OEK51" i="7"/>
  <c r="OEK52" i="7" l="1"/>
  <c r="OEM51" i="7"/>
  <c r="OEM52" i="7" l="1"/>
  <c r="OEO51" i="7"/>
  <c r="OEO52" i="7" l="1"/>
  <c r="OEQ51" i="7"/>
  <c r="OEQ52" i="7" l="1"/>
  <c r="OES51" i="7"/>
  <c r="OES52" i="7" l="1"/>
  <c r="OEU51" i="7"/>
  <c r="OEU52" i="7" l="1"/>
  <c r="OEW51" i="7"/>
  <c r="OEW52" i="7" l="1"/>
  <c r="OEY51" i="7"/>
  <c r="OEY52" i="7" l="1"/>
  <c r="OFA51" i="7"/>
  <c r="OFA52" i="7" l="1"/>
  <c r="OFC51" i="7"/>
  <c r="OFC52" i="7" l="1"/>
  <c r="OFE51" i="7"/>
  <c r="OFE52" i="7" l="1"/>
  <c r="OFG51" i="7"/>
  <c r="OFG52" i="7" l="1"/>
  <c r="OFI51" i="7"/>
  <c r="OFI52" i="7" l="1"/>
  <c r="OFK51" i="7"/>
  <c r="OFK52" i="7" l="1"/>
  <c r="OFM51" i="7"/>
  <c r="OFM52" i="7" l="1"/>
  <c r="OFO51" i="7"/>
  <c r="OFO52" i="7" l="1"/>
  <c r="OFQ51" i="7"/>
  <c r="OFQ52" i="7" l="1"/>
  <c r="OFS51" i="7"/>
  <c r="OFS52" i="7" l="1"/>
  <c r="OFU51" i="7"/>
  <c r="OFU52" i="7" l="1"/>
  <c r="OFW51" i="7"/>
  <c r="OFW52" i="7" l="1"/>
  <c r="OFY51" i="7"/>
  <c r="OFY52" i="7" l="1"/>
  <c r="OGA51" i="7"/>
  <c r="OGA52" i="7" l="1"/>
  <c r="OGC51" i="7"/>
  <c r="OGC52" i="7" l="1"/>
  <c r="OGE51" i="7"/>
  <c r="OGE52" i="7" l="1"/>
  <c r="OGG51" i="7"/>
  <c r="OGG52" i="7" l="1"/>
  <c r="OGI51" i="7"/>
  <c r="OGI52" i="7" l="1"/>
  <c r="OGK51" i="7"/>
  <c r="OGK52" i="7" l="1"/>
  <c r="OGM51" i="7"/>
  <c r="OGM52" i="7" l="1"/>
  <c r="OGO51" i="7"/>
  <c r="OGO52" i="7" l="1"/>
  <c r="OGQ51" i="7"/>
  <c r="OGQ52" i="7" l="1"/>
  <c r="OGS51" i="7"/>
  <c r="OGS52" i="7" l="1"/>
  <c r="OGU51" i="7"/>
  <c r="OGU52" i="7" l="1"/>
  <c r="OGW51" i="7"/>
  <c r="OGW52" i="7" l="1"/>
  <c r="OGY51" i="7"/>
  <c r="OGY52" i="7" l="1"/>
  <c r="OHA51" i="7"/>
  <c r="OHA52" i="7" l="1"/>
  <c r="OHC51" i="7"/>
  <c r="OHC52" i="7" l="1"/>
  <c r="OHE51" i="7"/>
  <c r="OHE52" i="7" l="1"/>
  <c r="OHG51" i="7"/>
  <c r="OHG52" i="7" l="1"/>
  <c r="OHI51" i="7"/>
  <c r="OHI52" i="7" l="1"/>
  <c r="OHK51" i="7"/>
  <c r="OHK52" i="7" l="1"/>
  <c r="OHM51" i="7"/>
  <c r="OHM52" i="7" l="1"/>
  <c r="OHO51" i="7"/>
  <c r="OHO52" i="7" l="1"/>
  <c r="OHQ51" i="7"/>
  <c r="OHQ52" i="7" l="1"/>
  <c r="OHS51" i="7"/>
  <c r="OHS52" i="7" l="1"/>
  <c r="OHU51" i="7"/>
  <c r="OHU52" i="7" l="1"/>
  <c r="OHW51" i="7"/>
  <c r="OHW52" i="7" l="1"/>
  <c r="OHY51" i="7"/>
  <c r="OHY52" i="7" l="1"/>
  <c r="OIA51" i="7"/>
  <c r="OIA52" i="7" l="1"/>
  <c r="OIC51" i="7"/>
  <c r="OIC52" i="7" l="1"/>
  <c r="OIE51" i="7"/>
  <c r="OIE52" i="7" l="1"/>
  <c r="OIG51" i="7"/>
  <c r="OIG52" i="7" l="1"/>
  <c r="OII51" i="7"/>
  <c r="OII52" i="7" l="1"/>
  <c r="OIK51" i="7"/>
  <c r="OIK52" i="7" l="1"/>
  <c r="OIM51" i="7"/>
  <c r="OIM52" i="7" l="1"/>
  <c r="OIO51" i="7"/>
  <c r="OIO52" i="7" l="1"/>
  <c r="OIQ51" i="7"/>
  <c r="OIQ52" i="7" l="1"/>
  <c r="OIS51" i="7"/>
  <c r="OIS52" i="7" l="1"/>
  <c r="OIU51" i="7"/>
  <c r="OIU52" i="7" l="1"/>
  <c r="OIW51" i="7"/>
  <c r="OIW52" i="7" l="1"/>
  <c r="OIY51" i="7"/>
  <c r="OIY52" i="7" l="1"/>
  <c r="OJA51" i="7"/>
  <c r="OJA52" i="7" l="1"/>
  <c r="OJC51" i="7"/>
  <c r="OJC52" i="7" l="1"/>
  <c r="OJE51" i="7"/>
  <c r="OJE52" i="7" l="1"/>
  <c r="OJG51" i="7"/>
  <c r="OJG52" i="7" l="1"/>
  <c r="OJI51" i="7"/>
  <c r="OJI52" i="7" l="1"/>
  <c r="OJK51" i="7"/>
  <c r="OJK52" i="7" l="1"/>
  <c r="OJM51" i="7"/>
  <c r="OJM52" i="7" l="1"/>
  <c r="OJO51" i="7"/>
  <c r="OJO52" i="7" l="1"/>
  <c r="OJQ51" i="7"/>
  <c r="OJQ52" i="7" l="1"/>
  <c r="OJS51" i="7"/>
  <c r="OJS52" i="7" l="1"/>
  <c r="OJU51" i="7"/>
  <c r="OJU52" i="7" l="1"/>
  <c r="OJW51" i="7"/>
  <c r="OJW52" i="7" l="1"/>
  <c r="OJY51" i="7"/>
  <c r="OJY52" i="7" l="1"/>
  <c r="OKA51" i="7"/>
  <c r="OKA52" i="7" l="1"/>
  <c r="OKC51" i="7"/>
  <c r="OKC52" i="7" l="1"/>
  <c r="OKE51" i="7"/>
  <c r="OKE52" i="7" l="1"/>
  <c r="OKG51" i="7"/>
  <c r="OKG52" i="7" l="1"/>
  <c r="OKI51" i="7"/>
  <c r="OKI52" i="7" l="1"/>
  <c r="OKK51" i="7"/>
  <c r="OKK52" i="7" l="1"/>
  <c r="OKM51" i="7"/>
  <c r="OKM52" i="7" l="1"/>
  <c r="OKO51" i="7"/>
  <c r="OKO52" i="7" l="1"/>
  <c r="OKQ51" i="7"/>
  <c r="OKQ52" i="7" l="1"/>
  <c r="OKS51" i="7"/>
  <c r="OKS52" i="7" l="1"/>
  <c r="OKU51" i="7"/>
  <c r="OKU52" i="7" l="1"/>
  <c r="OKW51" i="7"/>
  <c r="OKW52" i="7" l="1"/>
  <c r="OKY51" i="7"/>
  <c r="OKY52" i="7" l="1"/>
  <c r="OLA51" i="7"/>
  <c r="OLA52" i="7" l="1"/>
  <c r="OLC51" i="7"/>
  <c r="OLC52" i="7" l="1"/>
  <c r="OLE51" i="7"/>
  <c r="OLE52" i="7" l="1"/>
  <c r="OLG51" i="7"/>
  <c r="OLG52" i="7" l="1"/>
  <c r="OLI51" i="7"/>
  <c r="OLI52" i="7" l="1"/>
  <c r="OLK51" i="7"/>
  <c r="OLK52" i="7" l="1"/>
  <c r="OLM51" i="7"/>
  <c r="OLM52" i="7" l="1"/>
  <c r="OLO51" i="7"/>
  <c r="OLO52" i="7" l="1"/>
  <c r="OLQ51" i="7"/>
  <c r="OLQ52" i="7" l="1"/>
  <c r="OLS51" i="7"/>
  <c r="OLS52" i="7" l="1"/>
  <c r="OLU51" i="7"/>
  <c r="OLU52" i="7" l="1"/>
  <c r="OLW51" i="7"/>
  <c r="OLW52" i="7" l="1"/>
  <c r="OLY51" i="7"/>
  <c r="OLY52" i="7" l="1"/>
  <c r="OMA51" i="7"/>
  <c r="OMA52" i="7" l="1"/>
  <c r="OMC51" i="7"/>
  <c r="OMC52" i="7" l="1"/>
  <c r="OME51" i="7"/>
  <c r="OME52" i="7" l="1"/>
  <c r="OMG51" i="7"/>
  <c r="OMG52" i="7" l="1"/>
  <c r="OMI51" i="7"/>
  <c r="OMI52" i="7" l="1"/>
  <c r="OMK51" i="7"/>
  <c r="OMK52" i="7" l="1"/>
  <c r="OMM51" i="7"/>
  <c r="OMM52" i="7" l="1"/>
  <c r="OMO51" i="7"/>
  <c r="OMO52" i="7" l="1"/>
  <c r="OMQ51" i="7"/>
  <c r="OMQ52" i="7" l="1"/>
  <c r="OMS51" i="7"/>
  <c r="OMS52" i="7" l="1"/>
  <c r="OMU51" i="7"/>
  <c r="OMU52" i="7" l="1"/>
  <c r="OMW51" i="7"/>
  <c r="OMW52" i="7" l="1"/>
  <c r="OMY51" i="7"/>
  <c r="OMY52" i="7" l="1"/>
  <c r="ONA51" i="7"/>
  <c r="ONA52" i="7" l="1"/>
  <c r="ONC51" i="7"/>
  <c r="ONC52" i="7" l="1"/>
  <c r="ONE51" i="7"/>
  <c r="ONE52" i="7" l="1"/>
  <c r="ONG51" i="7"/>
  <c r="ONG52" i="7" l="1"/>
  <c r="ONI51" i="7"/>
  <c r="ONI52" i="7" l="1"/>
  <c r="ONK51" i="7"/>
  <c r="ONK52" i="7" l="1"/>
  <c r="ONM51" i="7"/>
  <c r="ONM52" i="7" l="1"/>
  <c r="ONO51" i="7"/>
  <c r="ONO52" i="7" l="1"/>
  <c r="ONQ51" i="7"/>
  <c r="ONQ52" i="7" l="1"/>
  <c r="ONS51" i="7"/>
  <c r="ONS52" i="7" l="1"/>
  <c r="ONU51" i="7"/>
  <c r="ONU52" i="7" l="1"/>
  <c r="ONW51" i="7"/>
  <c r="ONW52" i="7" l="1"/>
  <c r="ONY51" i="7"/>
  <c r="ONY52" i="7" l="1"/>
  <c r="OOA51" i="7"/>
  <c r="OOA52" i="7" l="1"/>
  <c r="OOC51" i="7"/>
  <c r="OOC52" i="7" l="1"/>
  <c r="OOE51" i="7"/>
  <c r="OOE52" i="7" l="1"/>
  <c r="OOG51" i="7"/>
  <c r="OOG52" i="7" l="1"/>
  <c r="OOI51" i="7"/>
  <c r="OOI52" i="7" l="1"/>
  <c r="OOK51" i="7"/>
  <c r="OOK52" i="7" l="1"/>
  <c r="OOM51" i="7"/>
  <c r="OOM52" i="7" l="1"/>
  <c r="OOO51" i="7"/>
  <c r="OOO52" i="7" l="1"/>
  <c r="OOQ51" i="7"/>
  <c r="OOQ52" i="7" l="1"/>
  <c r="OOS51" i="7"/>
  <c r="OOS52" i="7" l="1"/>
  <c r="OOU51" i="7"/>
  <c r="OOU52" i="7" l="1"/>
  <c r="OOW51" i="7"/>
  <c r="OOW52" i="7" l="1"/>
  <c r="OOY51" i="7"/>
  <c r="OOY52" i="7" l="1"/>
  <c r="OPA51" i="7"/>
  <c r="OPA52" i="7" l="1"/>
  <c r="OPC51" i="7"/>
  <c r="OPC52" i="7" l="1"/>
  <c r="OPE51" i="7"/>
  <c r="OPE52" i="7" l="1"/>
  <c r="OPG51" i="7"/>
  <c r="OPG52" i="7" l="1"/>
  <c r="OPI51" i="7"/>
  <c r="OPI52" i="7" l="1"/>
  <c r="OPK51" i="7"/>
  <c r="OPK52" i="7" l="1"/>
  <c r="OPM51" i="7"/>
  <c r="OPM52" i="7" l="1"/>
  <c r="OPO51" i="7"/>
  <c r="OPO52" i="7" l="1"/>
  <c r="OPQ51" i="7"/>
  <c r="OPQ52" i="7" l="1"/>
  <c r="OPS51" i="7"/>
  <c r="OPS52" i="7" l="1"/>
  <c r="OPU51" i="7"/>
  <c r="OPU52" i="7" l="1"/>
  <c r="OPW51" i="7"/>
  <c r="OPW52" i="7" l="1"/>
  <c r="OPY51" i="7"/>
  <c r="OPY52" i="7" l="1"/>
  <c r="OQA51" i="7"/>
  <c r="OQA52" i="7" l="1"/>
  <c r="OQC51" i="7"/>
  <c r="OQC52" i="7" l="1"/>
  <c r="OQE51" i="7"/>
  <c r="OQE52" i="7" l="1"/>
  <c r="OQG51" i="7"/>
  <c r="OQG52" i="7" l="1"/>
  <c r="OQI51" i="7"/>
  <c r="OQI52" i="7" l="1"/>
  <c r="OQK51" i="7"/>
  <c r="OQK52" i="7" l="1"/>
  <c r="OQM51" i="7"/>
  <c r="OQM52" i="7" l="1"/>
  <c r="OQO51" i="7"/>
  <c r="OQO52" i="7" l="1"/>
  <c r="OQQ51" i="7"/>
  <c r="OQQ52" i="7" l="1"/>
  <c r="OQS51" i="7"/>
  <c r="OQS52" i="7" l="1"/>
  <c r="OQU51" i="7"/>
  <c r="OQU52" i="7" l="1"/>
  <c r="OQW51" i="7"/>
  <c r="OQW52" i="7" l="1"/>
  <c r="OQY51" i="7"/>
  <c r="OQY52" i="7" l="1"/>
  <c r="ORA51" i="7"/>
  <c r="ORA52" i="7" l="1"/>
  <c r="ORC51" i="7"/>
  <c r="ORC52" i="7" l="1"/>
  <c r="ORE51" i="7"/>
  <c r="ORE52" i="7" l="1"/>
  <c r="ORG51" i="7"/>
  <c r="ORG52" i="7" l="1"/>
  <c r="ORI51" i="7"/>
  <c r="ORI52" i="7" l="1"/>
  <c r="ORK51" i="7"/>
  <c r="ORK52" i="7" l="1"/>
  <c r="ORM51" i="7"/>
  <c r="ORM52" i="7" l="1"/>
  <c r="ORO51" i="7"/>
  <c r="ORO52" i="7" l="1"/>
  <c r="ORQ51" i="7"/>
  <c r="ORQ52" i="7" l="1"/>
  <c r="ORS51" i="7"/>
  <c r="ORS52" i="7" l="1"/>
  <c r="ORU51" i="7"/>
  <c r="ORU52" i="7" l="1"/>
  <c r="ORW51" i="7"/>
  <c r="ORW52" i="7" l="1"/>
  <c r="ORY51" i="7"/>
  <c r="ORY52" i="7" l="1"/>
  <c r="OSA51" i="7"/>
  <c r="OSA52" i="7" l="1"/>
  <c r="OSC51" i="7"/>
  <c r="OSC52" i="7" l="1"/>
  <c r="OSE51" i="7"/>
  <c r="OSE52" i="7" l="1"/>
  <c r="OSG51" i="7"/>
  <c r="OSG52" i="7" l="1"/>
  <c r="OSI51" i="7"/>
  <c r="OSI52" i="7" l="1"/>
  <c r="OSK51" i="7"/>
  <c r="OSK52" i="7" l="1"/>
  <c r="OSM51" i="7"/>
  <c r="OSM52" i="7" l="1"/>
  <c r="OSO51" i="7"/>
  <c r="OSO52" i="7" l="1"/>
  <c r="OSQ51" i="7"/>
  <c r="OSQ52" i="7" l="1"/>
  <c r="OSS51" i="7"/>
  <c r="OSS52" i="7" l="1"/>
  <c r="OSU51" i="7"/>
  <c r="OSU52" i="7" l="1"/>
  <c r="OSW51" i="7"/>
  <c r="OSW52" i="7" l="1"/>
  <c r="OSY51" i="7"/>
  <c r="OSY52" i="7" l="1"/>
  <c r="OTA51" i="7"/>
  <c r="OTA52" i="7" l="1"/>
  <c r="OTC51" i="7"/>
  <c r="OTC52" i="7" l="1"/>
  <c r="OTE51" i="7"/>
  <c r="OTE52" i="7" l="1"/>
  <c r="OTG51" i="7"/>
  <c r="OTG52" i="7" l="1"/>
  <c r="OTI51" i="7"/>
  <c r="OTI52" i="7" l="1"/>
  <c r="OTK51" i="7"/>
  <c r="OTK52" i="7" l="1"/>
  <c r="OTM51" i="7"/>
  <c r="OTM52" i="7" l="1"/>
  <c r="OTO51" i="7"/>
  <c r="OTO52" i="7" l="1"/>
  <c r="OTQ51" i="7"/>
  <c r="OTQ52" i="7" l="1"/>
  <c r="OTS51" i="7"/>
  <c r="OTS52" i="7" l="1"/>
  <c r="OTU51" i="7"/>
  <c r="OTU52" i="7" l="1"/>
  <c r="OTW51" i="7"/>
  <c r="OTW52" i="7" l="1"/>
  <c r="OTY51" i="7"/>
  <c r="OTY52" i="7" l="1"/>
  <c r="OUA51" i="7"/>
  <c r="OUA52" i="7" l="1"/>
  <c r="OUC51" i="7"/>
  <c r="OUC52" i="7" l="1"/>
  <c r="OUE51" i="7"/>
  <c r="OUE52" i="7" l="1"/>
  <c r="OUG51" i="7"/>
  <c r="OUG52" i="7" l="1"/>
  <c r="OUI51" i="7"/>
  <c r="OUI52" i="7" l="1"/>
  <c r="OUK51" i="7"/>
  <c r="OUK52" i="7" l="1"/>
  <c r="OUM51" i="7"/>
  <c r="OUM52" i="7" l="1"/>
  <c r="OUO51" i="7"/>
  <c r="OUO52" i="7" l="1"/>
  <c r="OUQ51" i="7"/>
  <c r="OUQ52" i="7" l="1"/>
  <c r="OUS51" i="7"/>
  <c r="OUS52" i="7" l="1"/>
  <c r="OUU51" i="7"/>
  <c r="OUU52" i="7" l="1"/>
  <c r="OUW51" i="7"/>
  <c r="OUW52" i="7" l="1"/>
  <c r="OUY51" i="7"/>
  <c r="OUY52" i="7" l="1"/>
  <c r="OVA51" i="7"/>
  <c r="OVA52" i="7" l="1"/>
  <c r="OVC51" i="7"/>
  <c r="OVC52" i="7" l="1"/>
  <c r="OVE51" i="7"/>
  <c r="OVE52" i="7" l="1"/>
  <c r="OVG51" i="7"/>
  <c r="OVG52" i="7" l="1"/>
  <c r="OVI51" i="7"/>
  <c r="OVI52" i="7" l="1"/>
  <c r="OVK51" i="7"/>
  <c r="OVK52" i="7" l="1"/>
  <c r="OVM51" i="7"/>
  <c r="OVM52" i="7" l="1"/>
  <c r="OVO51" i="7"/>
  <c r="OVO52" i="7" l="1"/>
  <c r="OVQ51" i="7"/>
  <c r="OVQ52" i="7" l="1"/>
  <c r="OVS51" i="7"/>
  <c r="OVS52" i="7" l="1"/>
  <c r="OVU51" i="7"/>
  <c r="OVU52" i="7" l="1"/>
  <c r="OVW51" i="7"/>
  <c r="OVW52" i="7" l="1"/>
  <c r="OVY51" i="7"/>
  <c r="OVY52" i="7" l="1"/>
  <c r="OWA51" i="7"/>
  <c r="OWA52" i="7" l="1"/>
  <c r="OWC51" i="7"/>
  <c r="OWC52" i="7" l="1"/>
  <c r="OWE51" i="7"/>
  <c r="OWE52" i="7" l="1"/>
  <c r="OWG51" i="7"/>
  <c r="OWG52" i="7" l="1"/>
  <c r="OWI51" i="7"/>
  <c r="OWI52" i="7" l="1"/>
  <c r="OWK51" i="7"/>
  <c r="OWK52" i="7" l="1"/>
  <c r="OWM51" i="7"/>
  <c r="OWM52" i="7" l="1"/>
  <c r="OWO51" i="7"/>
  <c r="OWO52" i="7" l="1"/>
  <c r="OWQ51" i="7"/>
  <c r="OWQ52" i="7" l="1"/>
  <c r="OWS51" i="7"/>
  <c r="OWS52" i="7" l="1"/>
  <c r="OWU51" i="7"/>
  <c r="OWU52" i="7" l="1"/>
  <c r="OWW51" i="7"/>
  <c r="OWW52" i="7" l="1"/>
  <c r="OWY51" i="7"/>
  <c r="OWY52" i="7" l="1"/>
  <c r="OXA51" i="7"/>
  <c r="OXA52" i="7" l="1"/>
  <c r="OXC51" i="7"/>
  <c r="OXC52" i="7" l="1"/>
  <c r="OXE51" i="7"/>
  <c r="OXE52" i="7" l="1"/>
  <c r="OXG51" i="7"/>
  <c r="OXG52" i="7" l="1"/>
  <c r="OXI51" i="7"/>
  <c r="OXI52" i="7" l="1"/>
  <c r="OXK51" i="7"/>
  <c r="OXK52" i="7" l="1"/>
  <c r="OXM51" i="7"/>
  <c r="OXM52" i="7" l="1"/>
  <c r="OXO51" i="7"/>
  <c r="OXO52" i="7" l="1"/>
  <c r="OXQ51" i="7"/>
  <c r="OXQ52" i="7" l="1"/>
  <c r="OXS51" i="7"/>
  <c r="OXS52" i="7" l="1"/>
  <c r="OXU51" i="7"/>
  <c r="OXU52" i="7" l="1"/>
  <c r="OXW51" i="7"/>
  <c r="OXW52" i="7" l="1"/>
  <c r="OXY51" i="7"/>
  <c r="OXY52" i="7" l="1"/>
  <c r="OYA51" i="7"/>
  <c r="OYA52" i="7" l="1"/>
  <c r="OYC51" i="7"/>
  <c r="OYC52" i="7" l="1"/>
  <c r="OYE51" i="7"/>
  <c r="OYE52" i="7" l="1"/>
  <c r="OYG51" i="7"/>
  <c r="OYG52" i="7" l="1"/>
  <c r="OYI51" i="7"/>
  <c r="OYI52" i="7" l="1"/>
  <c r="OYK51" i="7"/>
  <c r="OYK52" i="7" l="1"/>
  <c r="OYM51" i="7"/>
  <c r="OYM52" i="7" l="1"/>
  <c r="OYO51" i="7"/>
  <c r="OYO52" i="7" l="1"/>
  <c r="OYQ51" i="7"/>
  <c r="OYQ52" i="7" l="1"/>
  <c r="OYS51" i="7"/>
  <c r="OYS52" i="7" l="1"/>
  <c r="OYU51" i="7"/>
  <c r="OYU52" i="7" l="1"/>
  <c r="OYW51" i="7"/>
  <c r="OYW52" i="7" l="1"/>
  <c r="OYY51" i="7"/>
  <c r="OYY52" i="7" l="1"/>
  <c r="OZA51" i="7"/>
  <c r="OZA52" i="7" l="1"/>
  <c r="OZC51" i="7"/>
  <c r="OZC52" i="7" l="1"/>
  <c r="OZE51" i="7"/>
  <c r="OZE52" i="7" l="1"/>
  <c r="OZG51" i="7"/>
  <c r="OZG52" i="7" l="1"/>
  <c r="OZI51" i="7"/>
  <c r="OZI52" i="7" l="1"/>
  <c r="OZK51" i="7"/>
  <c r="OZK52" i="7" l="1"/>
  <c r="OZM51" i="7"/>
  <c r="OZM52" i="7" l="1"/>
  <c r="OZO51" i="7"/>
  <c r="OZO52" i="7" l="1"/>
  <c r="OZQ51" i="7"/>
  <c r="OZQ52" i="7" l="1"/>
  <c r="OZS51" i="7"/>
  <c r="OZS52" i="7" l="1"/>
  <c r="OZU51" i="7"/>
  <c r="OZU52" i="7" l="1"/>
  <c r="OZW51" i="7"/>
  <c r="OZW52" i="7" l="1"/>
  <c r="OZY51" i="7"/>
  <c r="OZY52" i="7" l="1"/>
  <c r="PAA51" i="7"/>
  <c r="PAA52" i="7" l="1"/>
  <c r="PAC51" i="7"/>
  <c r="PAC52" i="7" l="1"/>
  <c r="PAE51" i="7"/>
  <c r="PAE52" i="7" l="1"/>
  <c r="PAG51" i="7"/>
  <c r="PAG52" i="7" l="1"/>
  <c r="PAI51" i="7"/>
  <c r="PAI52" i="7" l="1"/>
  <c r="PAK51" i="7"/>
  <c r="PAK52" i="7" l="1"/>
  <c r="PAM51" i="7"/>
  <c r="PAM52" i="7" l="1"/>
  <c r="PAO51" i="7"/>
  <c r="PAO52" i="7" l="1"/>
  <c r="PAQ51" i="7"/>
  <c r="PAQ52" i="7" l="1"/>
  <c r="PAS51" i="7"/>
  <c r="PAS52" i="7" l="1"/>
  <c r="PAU51" i="7"/>
  <c r="PAU52" i="7" l="1"/>
  <c r="PAW51" i="7"/>
  <c r="PAW52" i="7" l="1"/>
  <c r="PAY51" i="7"/>
  <c r="PAY52" i="7" l="1"/>
  <c r="PBA51" i="7"/>
  <c r="PBA52" i="7" l="1"/>
  <c r="PBC51" i="7"/>
  <c r="PBC52" i="7" l="1"/>
  <c r="PBE51" i="7"/>
  <c r="PBE52" i="7" l="1"/>
  <c r="PBG51" i="7"/>
  <c r="PBG52" i="7" l="1"/>
  <c r="PBI51" i="7"/>
  <c r="PBI52" i="7" l="1"/>
  <c r="PBK51" i="7"/>
  <c r="PBK52" i="7" l="1"/>
  <c r="PBM51" i="7"/>
  <c r="PBM52" i="7" l="1"/>
  <c r="PBO51" i="7"/>
  <c r="PBO52" i="7" l="1"/>
  <c r="PBQ51" i="7"/>
  <c r="PBQ52" i="7" l="1"/>
  <c r="PBS51" i="7"/>
  <c r="PBS52" i="7" l="1"/>
  <c r="PBU51" i="7"/>
  <c r="PBU52" i="7" l="1"/>
  <c r="PBW51" i="7"/>
  <c r="PBW52" i="7" l="1"/>
  <c r="PBY51" i="7"/>
  <c r="PBY52" i="7" l="1"/>
  <c r="PCA51" i="7"/>
  <c r="PCA52" i="7" l="1"/>
  <c r="PCC51" i="7"/>
  <c r="PCC52" i="7" l="1"/>
  <c r="PCE51" i="7"/>
  <c r="PCE52" i="7" l="1"/>
  <c r="PCG51" i="7"/>
  <c r="PCG52" i="7" l="1"/>
  <c r="PCI51" i="7"/>
  <c r="PCI52" i="7" l="1"/>
  <c r="PCK51" i="7"/>
  <c r="PCK52" i="7" l="1"/>
  <c r="PCM51" i="7"/>
  <c r="PCM52" i="7" l="1"/>
  <c r="PCO51" i="7"/>
  <c r="PCO52" i="7" l="1"/>
  <c r="PCQ51" i="7"/>
  <c r="PCQ52" i="7" l="1"/>
  <c r="PCS51" i="7"/>
  <c r="PCS52" i="7" l="1"/>
  <c r="PCU51" i="7"/>
  <c r="PCU52" i="7" l="1"/>
  <c r="PCW51" i="7"/>
  <c r="PCW52" i="7" l="1"/>
  <c r="PCY51" i="7"/>
  <c r="PCY52" i="7" l="1"/>
  <c r="PDA51" i="7"/>
  <c r="PDA52" i="7" l="1"/>
  <c r="PDC51" i="7"/>
  <c r="PDC52" i="7" l="1"/>
  <c r="PDE51" i="7"/>
  <c r="PDE52" i="7" l="1"/>
  <c r="PDG51" i="7"/>
  <c r="PDG52" i="7" l="1"/>
  <c r="PDI51" i="7"/>
  <c r="PDI52" i="7" l="1"/>
  <c r="PDK51" i="7"/>
  <c r="PDK52" i="7" l="1"/>
  <c r="PDM51" i="7"/>
  <c r="PDM52" i="7" l="1"/>
  <c r="PDO51" i="7"/>
  <c r="PDO52" i="7" l="1"/>
  <c r="PDQ51" i="7"/>
  <c r="PDQ52" i="7" l="1"/>
  <c r="PDS51" i="7"/>
  <c r="PDS52" i="7" l="1"/>
  <c r="PDU51" i="7"/>
  <c r="PDU52" i="7" l="1"/>
  <c r="PDW51" i="7"/>
  <c r="PDW52" i="7" l="1"/>
  <c r="PDY51" i="7"/>
  <c r="PDY52" i="7" l="1"/>
  <c r="PEA51" i="7"/>
  <c r="PEA52" i="7" l="1"/>
  <c r="PEC51" i="7"/>
  <c r="PEC52" i="7" l="1"/>
  <c r="PEE51" i="7"/>
  <c r="PEE52" i="7" l="1"/>
  <c r="PEG51" i="7"/>
  <c r="PEG52" i="7" l="1"/>
  <c r="PEI51" i="7"/>
  <c r="PEI52" i="7" l="1"/>
  <c r="PEK51" i="7"/>
  <c r="PEK52" i="7" l="1"/>
  <c r="PEM51" i="7"/>
  <c r="PEM52" i="7" l="1"/>
  <c r="PEO51" i="7"/>
  <c r="PEO52" i="7" l="1"/>
  <c r="PEQ51" i="7"/>
  <c r="PEQ52" i="7" l="1"/>
  <c r="PES51" i="7"/>
  <c r="PES52" i="7" l="1"/>
  <c r="PEU51" i="7"/>
  <c r="PEU52" i="7" l="1"/>
  <c r="PEW51" i="7"/>
  <c r="PEW52" i="7" l="1"/>
  <c r="PEY51" i="7"/>
  <c r="PEY52" i="7" l="1"/>
  <c r="PFA51" i="7"/>
  <c r="PFA52" i="7" l="1"/>
  <c r="PFC51" i="7"/>
  <c r="PFC52" i="7" l="1"/>
  <c r="PFE51" i="7"/>
  <c r="PFE52" i="7" l="1"/>
  <c r="PFG51" i="7"/>
  <c r="PFG52" i="7" l="1"/>
  <c r="PFI51" i="7"/>
  <c r="PFI52" i="7" l="1"/>
  <c r="PFK51" i="7"/>
  <c r="PFK52" i="7" l="1"/>
  <c r="PFM51" i="7"/>
  <c r="PFM52" i="7" l="1"/>
  <c r="PFO51" i="7"/>
  <c r="PFO52" i="7" l="1"/>
  <c r="PFQ51" i="7"/>
  <c r="PFQ52" i="7" l="1"/>
  <c r="PFS51" i="7"/>
  <c r="PFS52" i="7" l="1"/>
  <c r="PFU51" i="7"/>
  <c r="PFU52" i="7" l="1"/>
  <c r="PFW51" i="7"/>
  <c r="PFW52" i="7" l="1"/>
  <c r="PFY51" i="7"/>
  <c r="PFY52" i="7" l="1"/>
  <c r="PGA51" i="7"/>
  <c r="PGA52" i="7" l="1"/>
  <c r="PGC51" i="7"/>
  <c r="PGC52" i="7" l="1"/>
  <c r="PGE51" i="7"/>
  <c r="PGE52" i="7" l="1"/>
  <c r="PGG51" i="7"/>
  <c r="PGG52" i="7" l="1"/>
  <c r="PGI51" i="7"/>
  <c r="PGI52" i="7" l="1"/>
  <c r="PGK51" i="7"/>
  <c r="PGK52" i="7" l="1"/>
  <c r="PGM51" i="7"/>
  <c r="PGM52" i="7" l="1"/>
  <c r="PGO51" i="7"/>
  <c r="PGO52" i="7" l="1"/>
  <c r="PGQ51" i="7"/>
  <c r="PGQ52" i="7" l="1"/>
  <c r="PGS51" i="7"/>
  <c r="PGS52" i="7" l="1"/>
  <c r="PGU51" i="7"/>
  <c r="PGU52" i="7" l="1"/>
  <c r="PGW51" i="7"/>
  <c r="PGW52" i="7" l="1"/>
  <c r="PGY51" i="7"/>
  <c r="PGY52" i="7" l="1"/>
  <c r="PHA51" i="7"/>
  <c r="PHA52" i="7" l="1"/>
  <c r="PHC51" i="7"/>
  <c r="PHC52" i="7" l="1"/>
  <c r="PHE51" i="7"/>
  <c r="PHE52" i="7" l="1"/>
  <c r="PHG51" i="7"/>
  <c r="PHG52" i="7" l="1"/>
  <c r="PHI51" i="7"/>
  <c r="PHI52" i="7" l="1"/>
  <c r="PHK51" i="7"/>
  <c r="PHK52" i="7" l="1"/>
  <c r="PHM51" i="7"/>
  <c r="PHM52" i="7" l="1"/>
  <c r="PHO51" i="7"/>
  <c r="PHO52" i="7" l="1"/>
  <c r="PHQ51" i="7"/>
  <c r="PHQ52" i="7" l="1"/>
  <c r="PHS51" i="7"/>
  <c r="PHS52" i="7" l="1"/>
  <c r="PHU51" i="7"/>
  <c r="PHU52" i="7" l="1"/>
  <c r="PHW51" i="7"/>
  <c r="PHW52" i="7" l="1"/>
  <c r="PHY51" i="7"/>
  <c r="PHY52" i="7" l="1"/>
  <c r="PIA51" i="7"/>
  <c r="PIA52" i="7" l="1"/>
  <c r="PIC51" i="7"/>
  <c r="PIC52" i="7" l="1"/>
  <c r="PIE51" i="7"/>
  <c r="PIE52" i="7" l="1"/>
  <c r="PIG51" i="7"/>
  <c r="PIG52" i="7" l="1"/>
  <c r="PII51" i="7"/>
  <c r="PII52" i="7" l="1"/>
  <c r="PIK51" i="7"/>
  <c r="PIK52" i="7" l="1"/>
  <c r="PIM51" i="7"/>
  <c r="PIM52" i="7" l="1"/>
  <c r="PIO51" i="7"/>
  <c r="PIO52" i="7" l="1"/>
  <c r="PIQ51" i="7"/>
  <c r="PIQ52" i="7" l="1"/>
  <c r="PIS51" i="7"/>
  <c r="PIS52" i="7" l="1"/>
  <c r="PIU51" i="7"/>
  <c r="PIU52" i="7" l="1"/>
  <c r="PIW51" i="7"/>
  <c r="PIW52" i="7" l="1"/>
  <c r="PIY51" i="7"/>
  <c r="PIY52" i="7" l="1"/>
  <c r="PJA51" i="7"/>
  <c r="PJA52" i="7" l="1"/>
  <c r="PJC51" i="7"/>
  <c r="PJC52" i="7" l="1"/>
  <c r="PJE51" i="7"/>
  <c r="PJE52" i="7" l="1"/>
  <c r="PJG51" i="7"/>
  <c r="PJG52" i="7" l="1"/>
  <c r="PJI51" i="7"/>
  <c r="PJI52" i="7" l="1"/>
  <c r="PJK51" i="7"/>
  <c r="PJK52" i="7" l="1"/>
  <c r="PJM51" i="7"/>
  <c r="PJM52" i="7" l="1"/>
  <c r="PJO51" i="7"/>
  <c r="PJO52" i="7" l="1"/>
  <c r="PJQ51" i="7"/>
  <c r="PJQ52" i="7" l="1"/>
  <c r="PJS51" i="7"/>
  <c r="PJS52" i="7" l="1"/>
  <c r="PJU51" i="7"/>
  <c r="PJU52" i="7" l="1"/>
  <c r="PJW51" i="7"/>
  <c r="PJW52" i="7" l="1"/>
  <c r="PJY51" i="7"/>
  <c r="PJY52" i="7" l="1"/>
  <c r="PKA51" i="7"/>
  <c r="PKA52" i="7" l="1"/>
  <c r="PKC51" i="7"/>
  <c r="PKC52" i="7" l="1"/>
  <c r="PKE51" i="7"/>
  <c r="PKE52" i="7" l="1"/>
  <c r="PKG51" i="7"/>
  <c r="PKG52" i="7" l="1"/>
  <c r="PKI51" i="7"/>
  <c r="PKI52" i="7" l="1"/>
  <c r="PKK51" i="7"/>
  <c r="PKK52" i="7" l="1"/>
  <c r="PKM51" i="7"/>
  <c r="PKM52" i="7" l="1"/>
  <c r="PKO51" i="7"/>
  <c r="PKO52" i="7" l="1"/>
  <c r="PKQ51" i="7"/>
  <c r="PKQ52" i="7" l="1"/>
  <c r="PKS51" i="7"/>
  <c r="PKS52" i="7" l="1"/>
  <c r="PKU51" i="7"/>
  <c r="PKU52" i="7" l="1"/>
  <c r="PKW51" i="7"/>
  <c r="PKW52" i="7" l="1"/>
  <c r="PKY51" i="7"/>
  <c r="PKY52" i="7" l="1"/>
  <c r="PLA51" i="7"/>
  <c r="PLA52" i="7" l="1"/>
  <c r="PLC51" i="7"/>
  <c r="PLC52" i="7" l="1"/>
  <c r="PLE51" i="7"/>
  <c r="PLE52" i="7" l="1"/>
  <c r="PLG51" i="7"/>
  <c r="PLG52" i="7" l="1"/>
  <c r="PLI51" i="7"/>
  <c r="PLI52" i="7" l="1"/>
  <c r="PLK51" i="7"/>
  <c r="PLK52" i="7" l="1"/>
  <c r="PLM51" i="7"/>
  <c r="PLM52" i="7" l="1"/>
  <c r="PLO51" i="7"/>
  <c r="PLO52" i="7" l="1"/>
  <c r="PLQ51" i="7"/>
  <c r="PLQ52" i="7" l="1"/>
  <c r="PLS51" i="7"/>
  <c r="PLS52" i="7" l="1"/>
  <c r="PLU51" i="7"/>
  <c r="PLU52" i="7" l="1"/>
  <c r="PLW51" i="7"/>
  <c r="PLW52" i="7" l="1"/>
  <c r="PLY51" i="7"/>
  <c r="PLY52" i="7" l="1"/>
  <c r="PMA51" i="7"/>
  <c r="PMA52" i="7" l="1"/>
  <c r="PMC51" i="7"/>
  <c r="PMC52" i="7" l="1"/>
  <c r="PME51" i="7"/>
  <c r="PME52" i="7" l="1"/>
  <c r="PMG51" i="7"/>
  <c r="PMG52" i="7" l="1"/>
  <c r="PMI51" i="7"/>
  <c r="PMI52" i="7" l="1"/>
  <c r="PMK51" i="7"/>
  <c r="PMK52" i="7" l="1"/>
  <c r="PMM51" i="7"/>
  <c r="PMM52" i="7" l="1"/>
  <c r="PMO51" i="7"/>
  <c r="PMO52" i="7" l="1"/>
  <c r="PMQ51" i="7"/>
  <c r="PMQ52" i="7" l="1"/>
  <c r="PMS51" i="7"/>
  <c r="PMS52" i="7" l="1"/>
  <c r="PMU51" i="7"/>
  <c r="PMU52" i="7" l="1"/>
  <c r="PMW51" i="7"/>
  <c r="PMW52" i="7" l="1"/>
  <c r="PMY51" i="7"/>
  <c r="PMY52" i="7" l="1"/>
  <c r="PNA51" i="7"/>
  <c r="PNA52" i="7" l="1"/>
  <c r="PNC51" i="7"/>
  <c r="PNC52" i="7" l="1"/>
  <c r="PNE51" i="7"/>
  <c r="PNE52" i="7" l="1"/>
  <c r="PNG51" i="7"/>
  <c r="PNG52" i="7" l="1"/>
  <c r="PNI51" i="7"/>
  <c r="PNI52" i="7" l="1"/>
  <c r="PNK51" i="7"/>
  <c r="PNK52" i="7" l="1"/>
  <c r="PNM51" i="7"/>
  <c r="PNM52" i="7" l="1"/>
  <c r="PNO51" i="7"/>
  <c r="PNO52" i="7" l="1"/>
  <c r="PNQ51" i="7"/>
  <c r="PNQ52" i="7" l="1"/>
  <c r="PNS51" i="7"/>
  <c r="PNS52" i="7" l="1"/>
  <c r="PNU51" i="7"/>
  <c r="PNU52" i="7" l="1"/>
  <c r="PNW51" i="7"/>
  <c r="PNW52" i="7" l="1"/>
  <c r="PNY51" i="7"/>
  <c r="PNY52" i="7" l="1"/>
  <c r="POA51" i="7"/>
  <c r="POA52" i="7" l="1"/>
  <c r="POC51" i="7"/>
  <c r="POC52" i="7" l="1"/>
  <c r="POE51" i="7"/>
  <c r="POE52" i="7" l="1"/>
  <c r="POG51" i="7"/>
  <c r="POG52" i="7" l="1"/>
  <c r="POI51" i="7"/>
  <c r="POI52" i="7" l="1"/>
  <c r="POK51" i="7"/>
  <c r="POK52" i="7" l="1"/>
  <c r="POM51" i="7"/>
  <c r="POM52" i="7" l="1"/>
  <c r="POO51" i="7"/>
  <c r="POO52" i="7" l="1"/>
  <c r="POQ51" i="7"/>
  <c r="POQ52" i="7" l="1"/>
  <c r="POS51" i="7"/>
  <c r="POS52" i="7" l="1"/>
  <c r="POU51" i="7"/>
  <c r="POU52" i="7" l="1"/>
  <c r="POW51" i="7"/>
  <c r="POW52" i="7" l="1"/>
  <c r="POY51" i="7"/>
  <c r="POY52" i="7" l="1"/>
  <c r="PPA51" i="7"/>
  <c r="PPA52" i="7" l="1"/>
  <c r="PPC51" i="7"/>
  <c r="PPC52" i="7" l="1"/>
  <c r="PPE51" i="7"/>
  <c r="PPE52" i="7" l="1"/>
  <c r="PPG51" i="7"/>
  <c r="PPG52" i="7" l="1"/>
  <c r="PPI51" i="7"/>
  <c r="PPI52" i="7" l="1"/>
  <c r="PPK51" i="7"/>
  <c r="PPK52" i="7" l="1"/>
  <c r="PPM51" i="7"/>
  <c r="PPM52" i="7" l="1"/>
  <c r="PPO51" i="7"/>
  <c r="PPO52" i="7" l="1"/>
  <c r="PPQ51" i="7"/>
  <c r="PPQ52" i="7" l="1"/>
  <c r="PPS51" i="7"/>
  <c r="PPS52" i="7" l="1"/>
  <c r="PPU51" i="7"/>
  <c r="PPU52" i="7" l="1"/>
  <c r="PPW51" i="7"/>
  <c r="PPW52" i="7" l="1"/>
  <c r="PPY51" i="7"/>
  <c r="PPY52" i="7" l="1"/>
  <c r="PQA51" i="7"/>
  <c r="PQA52" i="7" l="1"/>
  <c r="PQC51" i="7"/>
  <c r="PQC52" i="7" l="1"/>
  <c r="PQE51" i="7"/>
  <c r="PQE52" i="7" l="1"/>
  <c r="PQG51" i="7"/>
  <c r="PQG52" i="7" l="1"/>
  <c r="PQI51" i="7"/>
  <c r="PQI52" i="7" l="1"/>
  <c r="PQK51" i="7"/>
  <c r="PQK52" i="7" l="1"/>
  <c r="PQM51" i="7"/>
  <c r="PQM52" i="7" l="1"/>
  <c r="PQO51" i="7"/>
  <c r="PQO52" i="7" l="1"/>
  <c r="PQQ51" i="7"/>
  <c r="PQQ52" i="7" l="1"/>
  <c r="PQS51" i="7"/>
  <c r="PQS52" i="7" l="1"/>
  <c r="PQU51" i="7"/>
  <c r="PQU52" i="7" l="1"/>
  <c r="PQW51" i="7"/>
  <c r="PQW52" i="7" l="1"/>
  <c r="PQY51" i="7"/>
  <c r="PQY52" i="7" l="1"/>
  <c r="PRA51" i="7"/>
  <c r="PRA52" i="7" l="1"/>
  <c r="PRC51" i="7"/>
  <c r="PRC52" i="7" l="1"/>
  <c r="PRE51" i="7"/>
  <c r="PRE52" i="7" l="1"/>
  <c r="PRG51" i="7"/>
  <c r="PRG52" i="7" l="1"/>
  <c r="PRI51" i="7"/>
  <c r="PRI52" i="7" l="1"/>
  <c r="PRK51" i="7"/>
  <c r="PRK52" i="7" l="1"/>
  <c r="PRM51" i="7"/>
  <c r="PRM52" i="7" l="1"/>
  <c r="PRO51" i="7"/>
  <c r="PRO52" i="7" l="1"/>
  <c r="PRQ51" i="7"/>
  <c r="PRQ52" i="7" l="1"/>
  <c r="PRS51" i="7"/>
  <c r="PRS52" i="7" l="1"/>
  <c r="PRU51" i="7"/>
  <c r="PRU52" i="7" l="1"/>
  <c r="PRW51" i="7"/>
  <c r="PRW52" i="7" l="1"/>
  <c r="PRY51" i="7"/>
  <c r="PRY52" i="7" l="1"/>
  <c r="PSA51" i="7"/>
  <c r="PSA52" i="7" l="1"/>
  <c r="PSC51" i="7"/>
  <c r="PSC52" i="7" l="1"/>
  <c r="PSE51" i="7"/>
  <c r="PSE52" i="7" l="1"/>
  <c r="PSG51" i="7"/>
  <c r="PSG52" i="7" l="1"/>
  <c r="PSI51" i="7"/>
  <c r="PSI52" i="7" l="1"/>
  <c r="PSK51" i="7"/>
  <c r="PSK52" i="7" l="1"/>
  <c r="PSM51" i="7"/>
  <c r="PSM52" i="7" l="1"/>
  <c r="PSO51" i="7"/>
  <c r="PSO52" i="7" l="1"/>
  <c r="PSQ51" i="7"/>
  <c r="PSQ52" i="7" l="1"/>
  <c r="PSS51" i="7"/>
  <c r="PSS52" i="7" l="1"/>
  <c r="PSU51" i="7"/>
  <c r="PSU52" i="7" l="1"/>
  <c r="PSW51" i="7"/>
  <c r="PSW52" i="7" l="1"/>
  <c r="PSY51" i="7"/>
  <c r="PSY52" i="7" l="1"/>
  <c r="PTA51" i="7"/>
  <c r="PTA52" i="7" l="1"/>
  <c r="PTC51" i="7"/>
  <c r="PTC52" i="7" l="1"/>
  <c r="PTE51" i="7"/>
  <c r="PTE52" i="7" l="1"/>
  <c r="PTG51" i="7"/>
  <c r="PTG52" i="7" l="1"/>
  <c r="PTI51" i="7"/>
  <c r="PTI52" i="7" l="1"/>
  <c r="PTK51" i="7"/>
  <c r="PTK52" i="7" l="1"/>
  <c r="PTM51" i="7"/>
  <c r="PTM52" i="7" l="1"/>
  <c r="PTO51" i="7"/>
  <c r="PTO52" i="7" l="1"/>
  <c r="PTQ51" i="7"/>
  <c r="PTQ52" i="7" l="1"/>
  <c r="PTS51" i="7"/>
  <c r="PTS52" i="7" l="1"/>
  <c r="PTU51" i="7"/>
  <c r="PTU52" i="7" l="1"/>
  <c r="PTW51" i="7"/>
  <c r="PTW52" i="7" l="1"/>
  <c r="PTY51" i="7"/>
  <c r="PTY52" i="7" l="1"/>
  <c r="PUA51" i="7"/>
  <c r="PUA52" i="7" l="1"/>
  <c r="PUC51" i="7"/>
  <c r="PUC52" i="7" l="1"/>
  <c r="PUE51" i="7"/>
  <c r="PUE52" i="7" l="1"/>
  <c r="PUG51" i="7"/>
  <c r="PUG52" i="7" l="1"/>
  <c r="PUI51" i="7"/>
  <c r="PUI52" i="7" l="1"/>
  <c r="PUK51" i="7"/>
  <c r="PUK52" i="7" l="1"/>
  <c r="PUM51" i="7"/>
  <c r="PUM52" i="7" l="1"/>
  <c r="PUO51" i="7"/>
  <c r="PUO52" i="7" l="1"/>
  <c r="PUQ51" i="7"/>
  <c r="PUQ52" i="7" l="1"/>
  <c r="PUS51" i="7"/>
  <c r="PUS52" i="7" l="1"/>
  <c r="PUU51" i="7"/>
  <c r="PUU52" i="7" l="1"/>
  <c r="PUW51" i="7"/>
  <c r="PUW52" i="7" l="1"/>
  <c r="PUY51" i="7"/>
  <c r="PUY52" i="7" l="1"/>
  <c r="PVA51" i="7"/>
  <c r="PVA52" i="7" l="1"/>
  <c r="PVC51" i="7"/>
  <c r="PVC52" i="7" l="1"/>
  <c r="PVE51" i="7"/>
  <c r="PVE52" i="7" l="1"/>
  <c r="PVG51" i="7"/>
  <c r="PVG52" i="7" l="1"/>
  <c r="PVI51" i="7"/>
  <c r="PVI52" i="7" l="1"/>
  <c r="PVK51" i="7"/>
  <c r="PVK52" i="7" l="1"/>
  <c r="PVM51" i="7"/>
  <c r="PVM52" i="7" l="1"/>
  <c r="PVO51" i="7"/>
  <c r="PVO52" i="7" l="1"/>
  <c r="PVQ51" i="7"/>
  <c r="PVQ52" i="7" l="1"/>
  <c r="PVS51" i="7"/>
  <c r="PVS52" i="7" l="1"/>
  <c r="PVU51" i="7"/>
  <c r="PVU52" i="7" l="1"/>
  <c r="PVW51" i="7"/>
  <c r="PVW52" i="7" l="1"/>
  <c r="PVY51" i="7"/>
  <c r="PVY52" i="7" l="1"/>
  <c r="PWA51" i="7"/>
  <c r="PWA52" i="7" l="1"/>
  <c r="PWC51" i="7"/>
  <c r="PWC52" i="7" l="1"/>
  <c r="PWE51" i="7"/>
  <c r="PWE52" i="7" l="1"/>
  <c r="PWG51" i="7"/>
  <c r="PWG52" i="7" l="1"/>
  <c r="PWI51" i="7"/>
  <c r="PWI52" i="7" l="1"/>
  <c r="PWK51" i="7"/>
  <c r="PWK52" i="7" l="1"/>
  <c r="PWM51" i="7"/>
  <c r="PWM52" i="7" l="1"/>
  <c r="PWO51" i="7"/>
  <c r="PWO52" i="7" l="1"/>
  <c r="PWQ51" i="7"/>
  <c r="PWQ52" i="7" l="1"/>
  <c r="PWS51" i="7"/>
  <c r="PWS52" i="7" l="1"/>
  <c r="PWU51" i="7"/>
  <c r="PWU52" i="7" l="1"/>
  <c r="PWW51" i="7"/>
  <c r="PWW52" i="7" l="1"/>
  <c r="PWY51" i="7"/>
  <c r="PWY52" i="7" l="1"/>
  <c r="PXA51" i="7"/>
  <c r="PXA52" i="7" l="1"/>
  <c r="PXC51" i="7"/>
  <c r="PXC52" i="7" l="1"/>
  <c r="PXE51" i="7"/>
  <c r="PXE52" i="7" l="1"/>
  <c r="PXG51" i="7"/>
  <c r="PXG52" i="7" l="1"/>
  <c r="PXI51" i="7"/>
  <c r="PXI52" i="7" l="1"/>
  <c r="PXK51" i="7"/>
  <c r="PXK52" i="7" l="1"/>
  <c r="PXM51" i="7"/>
  <c r="PXM52" i="7" l="1"/>
  <c r="PXO51" i="7"/>
  <c r="PXO52" i="7" l="1"/>
  <c r="PXQ51" i="7"/>
  <c r="PXQ52" i="7" l="1"/>
  <c r="PXS51" i="7"/>
  <c r="PXS52" i="7" l="1"/>
  <c r="PXU51" i="7"/>
  <c r="PXU52" i="7" l="1"/>
  <c r="PXW51" i="7"/>
  <c r="PXW52" i="7" l="1"/>
  <c r="PXY51" i="7"/>
  <c r="PXY52" i="7" l="1"/>
  <c r="PYA51" i="7"/>
  <c r="PYA52" i="7" l="1"/>
  <c r="PYC51" i="7"/>
  <c r="PYC52" i="7" l="1"/>
  <c r="PYE51" i="7"/>
  <c r="PYE52" i="7" l="1"/>
  <c r="PYG51" i="7"/>
  <c r="PYG52" i="7" l="1"/>
  <c r="PYI51" i="7"/>
  <c r="PYI52" i="7" l="1"/>
  <c r="PYK51" i="7"/>
  <c r="PYK52" i="7" l="1"/>
  <c r="PYM51" i="7"/>
  <c r="PYM52" i="7" l="1"/>
  <c r="PYO51" i="7"/>
  <c r="PYO52" i="7" l="1"/>
  <c r="PYQ51" i="7"/>
  <c r="PYQ52" i="7" l="1"/>
  <c r="PYS51" i="7"/>
  <c r="PYS52" i="7" l="1"/>
  <c r="PYU51" i="7"/>
  <c r="PYU52" i="7" l="1"/>
  <c r="PYW51" i="7"/>
  <c r="PYW52" i="7" l="1"/>
  <c r="PYY51" i="7"/>
  <c r="PYY52" i="7" l="1"/>
  <c r="PZA51" i="7"/>
  <c r="PZA52" i="7" l="1"/>
  <c r="PZC51" i="7"/>
  <c r="PZC52" i="7" l="1"/>
  <c r="PZE51" i="7"/>
  <c r="PZE52" i="7" l="1"/>
  <c r="PZG51" i="7"/>
  <c r="PZG52" i="7" l="1"/>
  <c r="PZI51" i="7"/>
  <c r="PZI52" i="7" l="1"/>
  <c r="PZK51" i="7"/>
  <c r="PZK52" i="7" l="1"/>
  <c r="PZM51" i="7"/>
  <c r="PZM52" i="7" l="1"/>
  <c r="PZO51" i="7"/>
  <c r="PZO52" i="7" l="1"/>
  <c r="PZQ51" i="7"/>
  <c r="PZQ52" i="7" l="1"/>
  <c r="PZS51" i="7"/>
  <c r="PZS52" i="7" l="1"/>
  <c r="PZU51" i="7"/>
  <c r="PZU52" i="7" l="1"/>
  <c r="PZW51" i="7"/>
  <c r="PZW52" i="7" l="1"/>
  <c r="PZY51" i="7"/>
  <c r="PZY52" i="7" l="1"/>
  <c r="QAA51" i="7"/>
  <c r="QAA52" i="7" l="1"/>
  <c r="QAC51" i="7"/>
  <c r="QAC52" i="7" l="1"/>
  <c r="QAE51" i="7"/>
  <c r="QAE52" i="7" l="1"/>
  <c r="QAG51" i="7"/>
  <c r="QAG52" i="7" l="1"/>
  <c r="QAI51" i="7"/>
  <c r="QAI52" i="7" l="1"/>
  <c r="QAK51" i="7"/>
  <c r="QAK52" i="7" l="1"/>
  <c r="QAM51" i="7"/>
  <c r="QAM52" i="7" l="1"/>
  <c r="QAO51" i="7"/>
  <c r="QAO52" i="7" l="1"/>
  <c r="QAQ51" i="7"/>
  <c r="QAQ52" i="7" l="1"/>
  <c r="QAS51" i="7"/>
  <c r="QAS52" i="7" l="1"/>
  <c r="QAU51" i="7"/>
  <c r="QAU52" i="7" l="1"/>
  <c r="QAW51" i="7"/>
  <c r="QAW52" i="7" l="1"/>
  <c r="QAY51" i="7"/>
  <c r="QAY52" i="7" l="1"/>
  <c r="QBA51" i="7"/>
  <c r="QBA52" i="7" l="1"/>
  <c r="QBC51" i="7"/>
  <c r="QBC52" i="7" l="1"/>
  <c r="QBE51" i="7"/>
  <c r="QBE52" i="7" l="1"/>
  <c r="QBG51" i="7"/>
  <c r="QBG52" i="7" l="1"/>
  <c r="QBI51" i="7"/>
  <c r="QBI52" i="7" l="1"/>
  <c r="QBK51" i="7"/>
  <c r="QBK52" i="7" l="1"/>
  <c r="QBM51" i="7"/>
  <c r="QBM52" i="7" l="1"/>
  <c r="QBO51" i="7"/>
  <c r="QBO52" i="7" l="1"/>
  <c r="QBQ51" i="7"/>
  <c r="QBQ52" i="7" l="1"/>
  <c r="QBS51" i="7"/>
  <c r="QBS52" i="7" l="1"/>
  <c r="QBU51" i="7"/>
  <c r="QBU52" i="7" l="1"/>
  <c r="QBW51" i="7"/>
  <c r="QBW52" i="7" l="1"/>
  <c r="QBY51" i="7"/>
  <c r="QBY52" i="7" l="1"/>
  <c r="QCA51" i="7"/>
  <c r="QCA52" i="7" l="1"/>
  <c r="QCC51" i="7"/>
  <c r="QCC52" i="7" l="1"/>
  <c r="QCE51" i="7"/>
  <c r="QCE52" i="7" l="1"/>
  <c r="QCG51" i="7"/>
  <c r="QCG52" i="7" l="1"/>
  <c r="QCI51" i="7"/>
  <c r="QCI52" i="7" l="1"/>
  <c r="QCK51" i="7"/>
  <c r="QCK52" i="7" l="1"/>
  <c r="QCM51" i="7"/>
  <c r="QCM52" i="7" l="1"/>
  <c r="QCO51" i="7"/>
  <c r="QCO52" i="7" l="1"/>
  <c r="QCQ51" i="7"/>
  <c r="QCQ52" i="7" l="1"/>
  <c r="QCS51" i="7"/>
  <c r="QCS52" i="7" l="1"/>
  <c r="QCU51" i="7"/>
  <c r="QCU52" i="7" l="1"/>
  <c r="QCW51" i="7"/>
  <c r="QCW52" i="7" l="1"/>
  <c r="QCY51" i="7"/>
  <c r="QCY52" i="7" l="1"/>
  <c r="QDA51" i="7"/>
  <c r="QDA52" i="7" l="1"/>
  <c r="QDC51" i="7"/>
  <c r="QDC52" i="7" l="1"/>
  <c r="QDE51" i="7"/>
  <c r="QDE52" i="7" l="1"/>
  <c r="QDG51" i="7"/>
  <c r="QDG52" i="7" l="1"/>
  <c r="QDI51" i="7"/>
  <c r="QDI52" i="7" l="1"/>
  <c r="QDK51" i="7"/>
  <c r="QDK52" i="7" l="1"/>
  <c r="QDM51" i="7"/>
  <c r="QDM52" i="7" l="1"/>
  <c r="QDO51" i="7"/>
  <c r="QDO52" i="7" l="1"/>
  <c r="QDQ51" i="7"/>
  <c r="QDQ52" i="7" l="1"/>
  <c r="QDS51" i="7"/>
  <c r="QDS52" i="7" l="1"/>
  <c r="QDU51" i="7"/>
  <c r="QDU52" i="7" l="1"/>
  <c r="QDW51" i="7"/>
  <c r="QDW52" i="7" l="1"/>
  <c r="QDY51" i="7"/>
  <c r="QDY52" i="7" l="1"/>
  <c r="QEA51" i="7"/>
  <c r="QEA52" i="7" l="1"/>
  <c r="QEC51" i="7"/>
  <c r="QEC52" i="7" l="1"/>
  <c r="QEE51" i="7"/>
  <c r="QEE52" i="7" l="1"/>
  <c r="QEG51" i="7"/>
  <c r="QEG52" i="7" l="1"/>
  <c r="QEI51" i="7"/>
  <c r="QEI52" i="7" l="1"/>
  <c r="QEK51" i="7"/>
  <c r="QEK52" i="7" l="1"/>
  <c r="QEM51" i="7"/>
  <c r="QEM52" i="7" l="1"/>
  <c r="QEO51" i="7"/>
  <c r="QEO52" i="7" l="1"/>
  <c r="QEQ51" i="7"/>
  <c r="QEQ52" i="7" l="1"/>
  <c r="QES51" i="7"/>
  <c r="QES52" i="7" l="1"/>
  <c r="QEU51" i="7"/>
  <c r="QEU52" i="7" l="1"/>
  <c r="QEW51" i="7"/>
  <c r="QEW52" i="7" l="1"/>
  <c r="QEY51" i="7"/>
  <c r="QEY52" i="7" l="1"/>
  <c r="QFA51" i="7"/>
  <c r="QFA52" i="7" l="1"/>
  <c r="QFC51" i="7"/>
  <c r="QFC52" i="7" l="1"/>
  <c r="QFE51" i="7"/>
  <c r="QFE52" i="7" l="1"/>
  <c r="QFG51" i="7"/>
  <c r="QFG52" i="7" l="1"/>
  <c r="QFI51" i="7"/>
  <c r="QFI52" i="7" l="1"/>
  <c r="QFK51" i="7"/>
  <c r="QFK52" i="7" l="1"/>
  <c r="QFM51" i="7"/>
  <c r="QFM52" i="7" l="1"/>
  <c r="QFO51" i="7"/>
  <c r="QFO52" i="7" l="1"/>
  <c r="QFQ51" i="7"/>
  <c r="QFQ52" i="7" l="1"/>
  <c r="QFS51" i="7"/>
  <c r="QFS52" i="7" l="1"/>
  <c r="QFU51" i="7"/>
  <c r="QFU52" i="7" l="1"/>
  <c r="QFW51" i="7"/>
  <c r="QFW52" i="7" l="1"/>
  <c r="QFY51" i="7"/>
  <c r="QFY52" i="7" l="1"/>
  <c r="QGA51" i="7"/>
  <c r="QGA52" i="7" l="1"/>
  <c r="QGC51" i="7"/>
  <c r="QGC52" i="7" l="1"/>
  <c r="QGE51" i="7"/>
  <c r="QGE52" i="7" l="1"/>
  <c r="QGG51" i="7"/>
  <c r="QGG52" i="7" l="1"/>
  <c r="QGI51" i="7"/>
  <c r="QGI52" i="7" l="1"/>
  <c r="QGK51" i="7"/>
  <c r="QGK52" i="7" l="1"/>
  <c r="QGM51" i="7"/>
  <c r="QGM52" i="7" l="1"/>
  <c r="QGO51" i="7"/>
  <c r="QGO52" i="7" l="1"/>
  <c r="QGQ51" i="7"/>
  <c r="QGQ52" i="7" l="1"/>
  <c r="QGS51" i="7"/>
  <c r="QGS52" i="7" l="1"/>
  <c r="QGU51" i="7"/>
  <c r="QGU52" i="7" l="1"/>
  <c r="QGW51" i="7"/>
  <c r="QGW52" i="7" l="1"/>
  <c r="QGY51" i="7"/>
  <c r="QGY52" i="7" l="1"/>
  <c r="QHA51" i="7"/>
  <c r="QHA52" i="7" l="1"/>
  <c r="QHC51" i="7"/>
  <c r="QHC52" i="7" l="1"/>
  <c r="QHE51" i="7"/>
  <c r="QHE52" i="7" l="1"/>
  <c r="QHG51" i="7"/>
  <c r="QHG52" i="7" l="1"/>
  <c r="QHI51" i="7"/>
  <c r="QHI52" i="7" l="1"/>
  <c r="QHK51" i="7"/>
  <c r="QHK52" i="7" l="1"/>
  <c r="QHM51" i="7"/>
  <c r="QHM52" i="7" l="1"/>
  <c r="QHO51" i="7"/>
  <c r="QHO52" i="7" l="1"/>
  <c r="QHQ51" i="7"/>
  <c r="QHQ52" i="7" l="1"/>
  <c r="QHS51" i="7"/>
  <c r="QHS52" i="7" l="1"/>
  <c r="QHU51" i="7"/>
  <c r="QHU52" i="7" l="1"/>
  <c r="QHW51" i="7"/>
  <c r="QHW52" i="7" l="1"/>
  <c r="QHY51" i="7"/>
  <c r="QHY52" i="7" l="1"/>
  <c r="QIA51" i="7"/>
  <c r="QIA52" i="7" l="1"/>
  <c r="QIC51" i="7"/>
  <c r="QIC52" i="7" l="1"/>
  <c r="QIE51" i="7"/>
  <c r="QIE52" i="7" l="1"/>
  <c r="QIG51" i="7"/>
  <c r="QIG52" i="7" l="1"/>
  <c r="QII51" i="7"/>
  <c r="QII52" i="7" l="1"/>
  <c r="QIK51" i="7"/>
  <c r="QIK52" i="7" l="1"/>
  <c r="QIM51" i="7"/>
  <c r="QIM52" i="7" l="1"/>
  <c r="QIO51" i="7"/>
  <c r="QIO52" i="7" l="1"/>
  <c r="QIQ51" i="7"/>
  <c r="QIQ52" i="7" l="1"/>
  <c r="QIS51" i="7"/>
  <c r="QIS52" i="7" l="1"/>
  <c r="QIU51" i="7"/>
  <c r="QIU52" i="7" l="1"/>
  <c r="QIW51" i="7"/>
  <c r="QIW52" i="7" l="1"/>
  <c r="QIY51" i="7"/>
  <c r="QIY52" i="7" l="1"/>
  <c r="QJA51" i="7"/>
  <c r="QJA52" i="7" l="1"/>
  <c r="QJC51" i="7"/>
  <c r="QJC52" i="7" l="1"/>
  <c r="QJE51" i="7"/>
  <c r="QJE52" i="7" l="1"/>
  <c r="QJG51" i="7"/>
  <c r="QJG52" i="7" l="1"/>
  <c r="QJI51" i="7"/>
  <c r="QJI52" i="7" l="1"/>
  <c r="QJK51" i="7"/>
  <c r="QJK52" i="7" l="1"/>
  <c r="QJM51" i="7"/>
  <c r="QJM52" i="7" l="1"/>
  <c r="QJO51" i="7"/>
  <c r="QJO52" i="7" l="1"/>
  <c r="QJQ51" i="7"/>
  <c r="QJQ52" i="7" l="1"/>
  <c r="QJS51" i="7"/>
  <c r="QJS52" i="7" l="1"/>
  <c r="QJU51" i="7"/>
  <c r="QJU52" i="7" l="1"/>
  <c r="QJW51" i="7"/>
  <c r="QJW52" i="7" l="1"/>
  <c r="QJY51" i="7"/>
  <c r="QJY52" i="7" l="1"/>
  <c r="QKA51" i="7"/>
  <c r="QKA52" i="7" l="1"/>
  <c r="QKC51" i="7"/>
  <c r="QKC52" i="7" l="1"/>
  <c r="QKE51" i="7"/>
  <c r="QKE52" i="7" l="1"/>
  <c r="QKG51" i="7"/>
  <c r="QKG52" i="7" l="1"/>
  <c r="QKI51" i="7"/>
  <c r="QKI52" i="7" l="1"/>
  <c r="QKK51" i="7"/>
  <c r="QKK52" i="7" l="1"/>
  <c r="QKM51" i="7"/>
  <c r="QKM52" i="7" l="1"/>
  <c r="QKO51" i="7"/>
  <c r="QKO52" i="7" l="1"/>
  <c r="QKQ51" i="7"/>
  <c r="QKQ52" i="7" l="1"/>
  <c r="QKS51" i="7"/>
  <c r="QKS52" i="7" l="1"/>
  <c r="QKU51" i="7"/>
  <c r="QKU52" i="7" l="1"/>
  <c r="QKW51" i="7"/>
  <c r="QKW52" i="7" l="1"/>
  <c r="QKY51" i="7"/>
  <c r="QKY52" i="7" l="1"/>
  <c r="QLA51" i="7"/>
  <c r="QLA52" i="7" l="1"/>
  <c r="QLC51" i="7"/>
  <c r="QLC52" i="7" l="1"/>
  <c r="QLE51" i="7"/>
  <c r="QLE52" i="7" l="1"/>
  <c r="QLG51" i="7"/>
  <c r="QLG52" i="7" l="1"/>
  <c r="QLI51" i="7"/>
  <c r="QLI52" i="7" l="1"/>
  <c r="QLK51" i="7"/>
  <c r="QLK52" i="7" l="1"/>
  <c r="QLM51" i="7"/>
  <c r="QLM52" i="7" l="1"/>
  <c r="QLO51" i="7"/>
  <c r="QLO52" i="7" l="1"/>
  <c r="QLQ51" i="7"/>
  <c r="QLQ52" i="7" l="1"/>
  <c r="QLS51" i="7"/>
  <c r="QLS52" i="7" l="1"/>
  <c r="QLU51" i="7"/>
  <c r="QLU52" i="7" l="1"/>
  <c r="QLW51" i="7"/>
  <c r="QLW52" i="7" l="1"/>
  <c r="QLY51" i="7"/>
  <c r="QLY52" i="7" l="1"/>
  <c r="QMA51" i="7"/>
  <c r="QMA52" i="7" l="1"/>
  <c r="QMC51" i="7"/>
  <c r="QMC52" i="7" l="1"/>
  <c r="QME51" i="7"/>
  <c r="QME52" i="7" l="1"/>
  <c r="QMG51" i="7"/>
  <c r="QMG52" i="7" l="1"/>
  <c r="QMI51" i="7"/>
  <c r="QMI52" i="7" l="1"/>
  <c r="QMK51" i="7"/>
  <c r="QMK52" i="7" l="1"/>
  <c r="QMM51" i="7"/>
  <c r="QMM52" i="7" l="1"/>
  <c r="QMO51" i="7"/>
  <c r="QMO52" i="7" l="1"/>
  <c r="QMQ51" i="7"/>
  <c r="QMQ52" i="7" l="1"/>
  <c r="QMS51" i="7"/>
  <c r="QMS52" i="7" l="1"/>
  <c r="QMU51" i="7"/>
  <c r="QMU52" i="7" l="1"/>
  <c r="QMW51" i="7"/>
  <c r="QMW52" i="7" l="1"/>
  <c r="QMY51" i="7"/>
  <c r="QMY52" i="7" l="1"/>
  <c r="QNA51" i="7"/>
  <c r="QNA52" i="7" l="1"/>
  <c r="QNC51" i="7"/>
  <c r="QNC52" i="7" l="1"/>
  <c r="QNE51" i="7"/>
  <c r="QNE52" i="7" l="1"/>
  <c r="QNG51" i="7"/>
  <c r="QNG52" i="7" l="1"/>
  <c r="QNI51" i="7"/>
  <c r="QNI52" i="7" l="1"/>
  <c r="QNK51" i="7"/>
  <c r="QNK52" i="7" l="1"/>
  <c r="QNM51" i="7"/>
  <c r="QNM52" i="7" l="1"/>
  <c r="QNO51" i="7"/>
  <c r="QNO52" i="7" l="1"/>
  <c r="QNQ51" i="7"/>
  <c r="QNQ52" i="7" l="1"/>
  <c r="QNS51" i="7"/>
  <c r="QNS52" i="7" l="1"/>
  <c r="QNU51" i="7"/>
  <c r="QNU52" i="7" l="1"/>
  <c r="QNW51" i="7"/>
  <c r="QNW52" i="7" l="1"/>
  <c r="QNY51" i="7"/>
  <c r="QNY52" i="7" l="1"/>
  <c r="QOA51" i="7"/>
  <c r="QOA52" i="7" l="1"/>
  <c r="QOC51" i="7"/>
  <c r="QOC52" i="7" l="1"/>
  <c r="QOE51" i="7"/>
  <c r="QOE52" i="7" l="1"/>
  <c r="QOG51" i="7"/>
  <c r="QOG52" i="7" l="1"/>
  <c r="QOI51" i="7"/>
  <c r="QOI52" i="7" l="1"/>
  <c r="QOK51" i="7"/>
  <c r="QOK52" i="7" l="1"/>
  <c r="QOM51" i="7"/>
  <c r="QOM52" i="7" l="1"/>
  <c r="QOO51" i="7"/>
  <c r="QOO52" i="7" l="1"/>
  <c r="QOQ51" i="7"/>
  <c r="QOQ52" i="7" l="1"/>
  <c r="QOS51" i="7"/>
  <c r="QOS52" i="7" l="1"/>
  <c r="QOU51" i="7"/>
  <c r="QOU52" i="7" l="1"/>
  <c r="QOW51" i="7"/>
  <c r="QOW52" i="7" l="1"/>
  <c r="QOY51" i="7"/>
  <c r="QOY52" i="7" l="1"/>
  <c r="QPA51" i="7"/>
  <c r="QPA52" i="7" l="1"/>
  <c r="QPC51" i="7"/>
  <c r="QPC52" i="7" l="1"/>
  <c r="QPE51" i="7"/>
  <c r="QPE52" i="7" l="1"/>
  <c r="QPG51" i="7"/>
  <c r="QPG52" i="7" l="1"/>
  <c r="QPI51" i="7"/>
  <c r="QPI52" i="7" l="1"/>
  <c r="QPK51" i="7"/>
  <c r="QPK52" i="7" l="1"/>
  <c r="QPM51" i="7"/>
  <c r="QPM52" i="7" l="1"/>
  <c r="QPO51" i="7"/>
  <c r="QPO52" i="7" l="1"/>
  <c r="QPQ51" i="7"/>
  <c r="QPQ52" i="7" l="1"/>
  <c r="QPS51" i="7"/>
  <c r="QPS52" i="7" l="1"/>
  <c r="QPU51" i="7"/>
  <c r="QPU52" i="7" l="1"/>
  <c r="QPW51" i="7"/>
  <c r="QPW52" i="7" l="1"/>
  <c r="QPY51" i="7"/>
  <c r="QPY52" i="7" l="1"/>
  <c r="QQA51" i="7"/>
  <c r="QQA52" i="7" l="1"/>
  <c r="QQC51" i="7"/>
  <c r="QQC52" i="7" l="1"/>
  <c r="QQE51" i="7"/>
  <c r="QQE52" i="7" l="1"/>
  <c r="QQG51" i="7"/>
  <c r="QQG52" i="7" l="1"/>
  <c r="QQI51" i="7"/>
  <c r="QQI52" i="7" l="1"/>
  <c r="QQK51" i="7"/>
  <c r="QQK52" i="7" l="1"/>
  <c r="QQM51" i="7"/>
  <c r="QQM52" i="7" l="1"/>
  <c r="QQO51" i="7"/>
  <c r="QQO52" i="7" l="1"/>
  <c r="QQQ51" i="7"/>
  <c r="QQQ52" i="7" l="1"/>
  <c r="QQS51" i="7"/>
  <c r="QQS52" i="7" l="1"/>
  <c r="QQU51" i="7"/>
  <c r="QQU52" i="7" l="1"/>
  <c r="QQW51" i="7"/>
  <c r="QQW52" i="7" l="1"/>
  <c r="QQY51" i="7"/>
  <c r="QQY52" i="7" l="1"/>
  <c r="QRA51" i="7"/>
  <c r="QRA52" i="7" l="1"/>
  <c r="QRC51" i="7"/>
  <c r="QRC52" i="7" l="1"/>
  <c r="QRE51" i="7"/>
  <c r="QRE52" i="7" l="1"/>
  <c r="QRG51" i="7"/>
  <c r="QRG52" i="7" l="1"/>
  <c r="QRI51" i="7"/>
  <c r="QRI52" i="7" l="1"/>
  <c r="QRK51" i="7"/>
  <c r="QRK52" i="7" l="1"/>
  <c r="QRM51" i="7"/>
  <c r="QRM52" i="7" l="1"/>
  <c r="QRO51" i="7"/>
  <c r="QRO52" i="7" l="1"/>
  <c r="QRQ51" i="7"/>
  <c r="QRQ52" i="7" l="1"/>
  <c r="QRS51" i="7"/>
  <c r="QRS52" i="7" l="1"/>
  <c r="QRU51" i="7"/>
  <c r="QRU52" i="7" l="1"/>
  <c r="QRW51" i="7"/>
  <c r="QRW52" i="7" l="1"/>
  <c r="QRY51" i="7"/>
  <c r="QRY52" i="7" l="1"/>
  <c r="QSA51" i="7"/>
  <c r="QSA52" i="7" l="1"/>
  <c r="QSC51" i="7"/>
  <c r="QSC52" i="7" l="1"/>
  <c r="QSE51" i="7"/>
  <c r="QSE52" i="7" l="1"/>
  <c r="QSG51" i="7"/>
  <c r="QSG52" i="7" l="1"/>
  <c r="QSI51" i="7"/>
  <c r="QSI52" i="7" l="1"/>
  <c r="QSK51" i="7"/>
  <c r="QSK52" i="7" l="1"/>
  <c r="QSM51" i="7"/>
  <c r="QSM52" i="7" l="1"/>
  <c r="QSO51" i="7"/>
  <c r="QSO52" i="7" l="1"/>
  <c r="QSQ51" i="7"/>
  <c r="QSQ52" i="7" l="1"/>
  <c r="QSS51" i="7"/>
  <c r="QSS52" i="7" l="1"/>
  <c r="QSU51" i="7"/>
  <c r="QSU52" i="7" l="1"/>
  <c r="QSW51" i="7"/>
  <c r="QSW52" i="7" l="1"/>
  <c r="QSY51" i="7"/>
  <c r="QSY52" i="7" l="1"/>
  <c r="QTA51" i="7"/>
  <c r="QTA52" i="7" l="1"/>
  <c r="QTC51" i="7"/>
  <c r="QTC52" i="7" l="1"/>
  <c r="QTE51" i="7"/>
  <c r="QTE52" i="7" l="1"/>
  <c r="QTG51" i="7"/>
  <c r="QTG52" i="7" l="1"/>
  <c r="QTI51" i="7"/>
  <c r="QTI52" i="7" l="1"/>
  <c r="QTK51" i="7"/>
  <c r="QTK52" i="7" l="1"/>
  <c r="QTM51" i="7"/>
  <c r="QTM52" i="7" l="1"/>
  <c r="QTO51" i="7"/>
  <c r="QTO52" i="7" l="1"/>
  <c r="QTQ51" i="7"/>
  <c r="QTQ52" i="7" l="1"/>
  <c r="QTS51" i="7"/>
  <c r="QTS52" i="7" l="1"/>
  <c r="QTU51" i="7"/>
  <c r="QTU52" i="7" l="1"/>
  <c r="QTW51" i="7"/>
  <c r="QTW52" i="7" l="1"/>
  <c r="QTY51" i="7"/>
  <c r="QTY52" i="7" l="1"/>
  <c r="QUA51" i="7"/>
  <c r="QUA52" i="7" l="1"/>
  <c r="QUC51" i="7"/>
  <c r="QUC52" i="7" l="1"/>
  <c r="QUE51" i="7"/>
  <c r="QUE52" i="7" l="1"/>
  <c r="QUG51" i="7"/>
  <c r="QUG52" i="7" l="1"/>
  <c r="QUI51" i="7"/>
  <c r="QUI52" i="7" l="1"/>
  <c r="QUK51" i="7"/>
  <c r="QUK52" i="7" l="1"/>
  <c r="QUM51" i="7"/>
  <c r="QUM52" i="7" l="1"/>
  <c r="QUO51" i="7"/>
  <c r="QUO52" i="7" l="1"/>
  <c r="QUQ51" i="7"/>
  <c r="QUQ52" i="7" l="1"/>
  <c r="QUS51" i="7"/>
  <c r="QUS52" i="7" l="1"/>
  <c r="QUU51" i="7"/>
  <c r="QUU52" i="7" l="1"/>
  <c r="QUW51" i="7"/>
  <c r="QUW52" i="7" l="1"/>
  <c r="QUY51" i="7"/>
  <c r="QUY52" i="7" l="1"/>
  <c r="QVA51" i="7"/>
  <c r="QVA52" i="7" l="1"/>
  <c r="QVC51" i="7"/>
  <c r="QVC52" i="7" l="1"/>
  <c r="QVE51" i="7"/>
  <c r="QVE52" i="7" l="1"/>
  <c r="QVG51" i="7"/>
  <c r="QVG52" i="7" l="1"/>
  <c r="QVI51" i="7"/>
  <c r="QVI52" i="7" l="1"/>
  <c r="QVK51" i="7"/>
  <c r="QVK52" i="7" l="1"/>
  <c r="QVM51" i="7"/>
  <c r="QVM52" i="7" l="1"/>
  <c r="QVO51" i="7"/>
  <c r="QVO52" i="7" l="1"/>
  <c r="QVQ51" i="7"/>
  <c r="QVQ52" i="7" l="1"/>
  <c r="QVS51" i="7"/>
  <c r="QVS52" i="7" l="1"/>
  <c r="QVU51" i="7"/>
  <c r="QVU52" i="7" l="1"/>
  <c r="QVW51" i="7"/>
  <c r="QVW52" i="7" l="1"/>
  <c r="QVY51" i="7"/>
  <c r="QVY52" i="7" l="1"/>
  <c r="QWA51" i="7"/>
  <c r="QWA52" i="7" l="1"/>
  <c r="QWC51" i="7"/>
  <c r="QWC52" i="7" l="1"/>
  <c r="QWE51" i="7"/>
  <c r="QWE52" i="7" l="1"/>
  <c r="QWG51" i="7"/>
  <c r="QWG52" i="7" l="1"/>
  <c r="QWI51" i="7"/>
  <c r="QWI52" i="7" l="1"/>
  <c r="QWK51" i="7"/>
  <c r="QWK52" i="7" l="1"/>
  <c r="QWM51" i="7"/>
  <c r="QWM52" i="7" l="1"/>
  <c r="QWO51" i="7"/>
  <c r="QWO52" i="7" l="1"/>
  <c r="QWQ51" i="7"/>
  <c r="QWQ52" i="7" l="1"/>
  <c r="QWS51" i="7"/>
  <c r="QWS52" i="7" l="1"/>
  <c r="QWU51" i="7"/>
  <c r="QWU52" i="7" l="1"/>
  <c r="QWW51" i="7"/>
  <c r="QWW52" i="7" l="1"/>
  <c r="QWY51" i="7"/>
  <c r="QWY52" i="7" l="1"/>
  <c r="QXA51" i="7"/>
  <c r="QXA52" i="7" l="1"/>
  <c r="QXC51" i="7"/>
  <c r="QXC52" i="7" l="1"/>
  <c r="QXE51" i="7"/>
  <c r="QXE52" i="7" l="1"/>
  <c r="QXG51" i="7"/>
  <c r="QXG52" i="7" l="1"/>
  <c r="QXI51" i="7"/>
  <c r="QXI52" i="7" l="1"/>
  <c r="QXK51" i="7"/>
  <c r="QXK52" i="7" l="1"/>
  <c r="QXM51" i="7"/>
  <c r="QXM52" i="7" l="1"/>
  <c r="QXO51" i="7"/>
  <c r="QXO52" i="7" l="1"/>
  <c r="QXQ51" i="7"/>
  <c r="QXQ52" i="7" l="1"/>
  <c r="QXS51" i="7"/>
  <c r="QXS52" i="7" l="1"/>
  <c r="QXU51" i="7"/>
  <c r="QXU52" i="7" l="1"/>
  <c r="QXW51" i="7"/>
  <c r="QXW52" i="7" l="1"/>
  <c r="QXY51" i="7"/>
  <c r="QXY52" i="7" l="1"/>
  <c r="QYA51" i="7"/>
  <c r="QYA52" i="7" l="1"/>
  <c r="QYC51" i="7"/>
  <c r="QYC52" i="7" l="1"/>
  <c r="QYE51" i="7"/>
  <c r="QYE52" i="7" l="1"/>
  <c r="QYG51" i="7"/>
  <c r="QYG52" i="7" l="1"/>
  <c r="QYI51" i="7"/>
  <c r="QYI52" i="7" l="1"/>
  <c r="QYK51" i="7"/>
  <c r="QYK52" i="7" l="1"/>
  <c r="QYM51" i="7"/>
  <c r="QYM52" i="7" l="1"/>
  <c r="QYO51" i="7"/>
  <c r="QYO52" i="7" l="1"/>
  <c r="QYQ51" i="7"/>
  <c r="QYQ52" i="7" l="1"/>
  <c r="QYS51" i="7"/>
  <c r="QYS52" i="7" l="1"/>
  <c r="QYU51" i="7"/>
  <c r="QYU52" i="7" l="1"/>
  <c r="QYW51" i="7"/>
  <c r="QYW52" i="7" l="1"/>
  <c r="QYY51" i="7"/>
  <c r="QYY52" i="7" l="1"/>
  <c r="QZA51" i="7"/>
  <c r="QZA52" i="7" l="1"/>
  <c r="QZC51" i="7"/>
  <c r="QZC52" i="7" l="1"/>
  <c r="QZE51" i="7"/>
  <c r="QZE52" i="7" l="1"/>
  <c r="QZG51" i="7"/>
  <c r="QZG52" i="7" l="1"/>
  <c r="QZI51" i="7"/>
  <c r="QZI52" i="7" l="1"/>
  <c r="QZK51" i="7"/>
  <c r="QZK52" i="7" l="1"/>
  <c r="QZM51" i="7"/>
  <c r="QZM52" i="7" l="1"/>
  <c r="QZO51" i="7"/>
  <c r="QZO52" i="7" l="1"/>
  <c r="QZQ51" i="7"/>
  <c r="QZQ52" i="7" l="1"/>
  <c r="QZS51" i="7"/>
  <c r="QZS52" i="7" l="1"/>
  <c r="QZU51" i="7"/>
  <c r="QZU52" i="7" l="1"/>
  <c r="QZW51" i="7"/>
  <c r="QZW52" i="7" l="1"/>
  <c r="QZY51" i="7"/>
  <c r="QZY52" i="7" l="1"/>
  <c r="RAA51" i="7"/>
  <c r="RAA52" i="7" l="1"/>
  <c r="RAC51" i="7"/>
  <c r="RAC52" i="7" l="1"/>
  <c r="RAE51" i="7"/>
  <c r="RAE52" i="7" l="1"/>
  <c r="RAG51" i="7"/>
  <c r="RAG52" i="7" l="1"/>
  <c r="RAI51" i="7"/>
  <c r="RAI52" i="7" l="1"/>
  <c r="RAK51" i="7"/>
  <c r="RAK52" i="7" l="1"/>
  <c r="RAM51" i="7"/>
  <c r="RAM52" i="7" l="1"/>
  <c r="RAO51" i="7"/>
  <c r="RAO52" i="7" l="1"/>
  <c r="RAQ51" i="7"/>
  <c r="RAQ52" i="7" l="1"/>
  <c r="RAS51" i="7"/>
  <c r="RAS52" i="7" l="1"/>
  <c r="RAU51" i="7"/>
  <c r="RAU52" i="7" l="1"/>
  <c r="RAW51" i="7"/>
  <c r="RAW52" i="7" l="1"/>
  <c r="RAY51" i="7"/>
  <c r="RAY52" i="7" l="1"/>
  <c r="RBA51" i="7"/>
  <c r="RBA52" i="7" l="1"/>
  <c r="RBC51" i="7"/>
  <c r="RBC52" i="7" l="1"/>
  <c r="RBE51" i="7"/>
  <c r="RBE52" i="7" l="1"/>
  <c r="RBG51" i="7"/>
  <c r="RBG52" i="7" l="1"/>
  <c r="RBI51" i="7"/>
  <c r="RBI52" i="7" l="1"/>
  <c r="RBK51" i="7"/>
  <c r="RBK52" i="7" l="1"/>
  <c r="RBM51" i="7"/>
  <c r="RBM52" i="7" l="1"/>
  <c r="RBO51" i="7"/>
  <c r="RBO52" i="7" l="1"/>
  <c r="RBQ51" i="7"/>
  <c r="RBQ52" i="7" l="1"/>
  <c r="RBS51" i="7"/>
  <c r="RBS52" i="7" l="1"/>
  <c r="RBU51" i="7"/>
  <c r="RBU52" i="7" l="1"/>
  <c r="RBW51" i="7"/>
  <c r="RBW52" i="7" l="1"/>
  <c r="RBY51" i="7"/>
  <c r="RBY52" i="7" l="1"/>
  <c r="RCA51" i="7"/>
  <c r="RCA52" i="7" l="1"/>
  <c r="RCC51" i="7"/>
  <c r="RCC52" i="7" l="1"/>
  <c r="RCE51" i="7"/>
  <c r="RCE52" i="7" l="1"/>
  <c r="RCG51" i="7"/>
  <c r="RCG52" i="7" l="1"/>
  <c r="RCI51" i="7"/>
  <c r="RCI52" i="7" l="1"/>
  <c r="RCK51" i="7"/>
  <c r="RCK52" i="7" l="1"/>
  <c r="RCM51" i="7"/>
  <c r="RCM52" i="7" l="1"/>
  <c r="RCO51" i="7"/>
  <c r="RCO52" i="7" l="1"/>
  <c r="RCQ51" i="7"/>
  <c r="RCQ52" i="7" l="1"/>
  <c r="RCS51" i="7"/>
  <c r="RCS52" i="7" l="1"/>
  <c r="RCU51" i="7"/>
  <c r="RCU52" i="7" l="1"/>
  <c r="RCW51" i="7"/>
  <c r="RCW52" i="7" l="1"/>
  <c r="RCY51" i="7"/>
  <c r="RCY52" i="7" l="1"/>
  <c r="RDA51" i="7"/>
  <c r="RDA52" i="7" l="1"/>
  <c r="RDC51" i="7"/>
  <c r="RDC52" i="7" l="1"/>
  <c r="RDE51" i="7"/>
  <c r="RDE52" i="7" l="1"/>
  <c r="RDG51" i="7"/>
  <c r="RDG52" i="7" l="1"/>
  <c r="RDI51" i="7"/>
  <c r="RDI52" i="7" l="1"/>
  <c r="RDK51" i="7"/>
  <c r="RDK52" i="7" l="1"/>
  <c r="RDM51" i="7"/>
  <c r="RDM52" i="7" l="1"/>
  <c r="RDO51" i="7"/>
  <c r="RDO52" i="7" l="1"/>
  <c r="RDQ51" i="7"/>
  <c r="RDQ52" i="7" l="1"/>
  <c r="RDS51" i="7"/>
  <c r="RDS52" i="7" l="1"/>
  <c r="RDU51" i="7"/>
  <c r="RDU52" i="7" l="1"/>
  <c r="RDW51" i="7"/>
  <c r="RDW52" i="7" l="1"/>
  <c r="RDY51" i="7"/>
  <c r="RDY52" i="7" l="1"/>
  <c r="REA51" i="7"/>
  <c r="REA52" i="7" l="1"/>
  <c r="REC51" i="7"/>
  <c r="REC52" i="7" l="1"/>
  <c r="REE51" i="7"/>
  <c r="REE52" i="7" l="1"/>
  <c r="REG51" i="7"/>
  <c r="REG52" i="7" l="1"/>
  <c r="REI51" i="7"/>
  <c r="REI52" i="7" l="1"/>
  <c r="REK51" i="7"/>
  <c r="REK52" i="7" l="1"/>
  <c r="REM51" i="7"/>
  <c r="REM52" i="7" l="1"/>
  <c r="REO51" i="7"/>
  <c r="REO52" i="7" l="1"/>
  <c r="REQ51" i="7"/>
  <c r="REQ52" i="7" l="1"/>
  <c r="RES51" i="7"/>
  <c r="RES52" i="7" l="1"/>
  <c r="REU51" i="7"/>
  <c r="REU52" i="7" l="1"/>
  <c r="REW51" i="7"/>
  <c r="REW52" i="7" l="1"/>
  <c r="REY51" i="7"/>
  <c r="REY52" i="7" l="1"/>
  <c r="RFA51" i="7"/>
  <c r="RFA52" i="7" l="1"/>
  <c r="RFC51" i="7"/>
  <c r="RFC52" i="7" l="1"/>
  <c r="RFE51" i="7"/>
  <c r="RFE52" i="7" l="1"/>
  <c r="RFG51" i="7"/>
  <c r="RFG52" i="7" l="1"/>
  <c r="RFI51" i="7"/>
  <c r="RFI52" i="7" l="1"/>
  <c r="RFK51" i="7"/>
  <c r="RFK52" i="7" l="1"/>
  <c r="RFM51" i="7"/>
  <c r="RFM52" i="7" l="1"/>
  <c r="RFO51" i="7"/>
  <c r="RFO52" i="7" l="1"/>
  <c r="RFQ51" i="7"/>
  <c r="RFQ52" i="7" l="1"/>
  <c r="RFS51" i="7"/>
  <c r="RFS52" i="7" l="1"/>
  <c r="RFU51" i="7"/>
  <c r="RFU52" i="7" l="1"/>
  <c r="RFW51" i="7"/>
  <c r="RFW52" i="7" l="1"/>
  <c r="RFY51" i="7"/>
  <c r="RFY52" i="7" l="1"/>
  <c r="RGA51" i="7"/>
  <c r="RGA52" i="7" l="1"/>
  <c r="RGC51" i="7"/>
  <c r="RGC52" i="7" l="1"/>
  <c r="RGE51" i="7"/>
  <c r="RGE52" i="7" l="1"/>
  <c r="RGG51" i="7"/>
  <c r="RGG52" i="7" l="1"/>
  <c r="RGI51" i="7"/>
  <c r="RGI52" i="7" l="1"/>
  <c r="RGK51" i="7"/>
  <c r="RGK52" i="7" l="1"/>
  <c r="RGM51" i="7"/>
  <c r="RGM52" i="7" l="1"/>
  <c r="RGO51" i="7"/>
  <c r="RGO52" i="7" l="1"/>
  <c r="RGQ51" i="7"/>
  <c r="RGQ52" i="7" l="1"/>
  <c r="RGS51" i="7"/>
  <c r="RGS52" i="7" l="1"/>
  <c r="RGU51" i="7"/>
  <c r="RGU52" i="7" l="1"/>
  <c r="RGW51" i="7"/>
  <c r="RGW52" i="7" l="1"/>
  <c r="RGY51" i="7"/>
  <c r="RGY52" i="7" l="1"/>
  <c r="RHA51" i="7"/>
  <c r="RHA52" i="7" l="1"/>
  <c r="RHC51" i="7"/>
  <c r="RHC52" i="7" l="1"/>
  <c r="RHE51" i="7"/>
  <c r="RHE52" i="7" l="1"/>
  <c r="RHG51" i="7"/>
  <c r="RHG52" i="7" l="1"/>
  <c r="RHI51" i="7"/>
  <c r="RHI52" i="7" l="1"/>
  <c r="RHK51" i="7"/>
  <c r="RHK52" i="7" l="1"/>
  <c r="RHM51" i="7"/>
  <c r="RHM52" i="7" l="1"/>
  <c r="RHO51" i="7"/>
  <c r="RHO52" i="7" l="1"/>
  <c r="RHQ51" i="7"/>
  <c r="RHQ52" i="7" l="1"/>
  <c r="RHS51" i="7"/>
  <c r="RHS52" i="7" l="1"/>
  <c r="RHU51" i="7"/>
  <c r="RHU52" i="7" l="1"/>
  <c r="RHW51" i="7"/>
  <c r="RHW52" i="7" l="1"/>
  <c r="RHY51" i="7"/>
  <c r="RHY52" i="7" l="1"/>
  <c r="RIA51" i="7"/>
  <c r="RIA52" i="7" l="1"/>
  <c r="RIC51" i="7"/>
  <c r="RIC52" i="7" l="1"/>
  <c r="RIE51" i="7"/>
  <c r="RIE52" i="7" l="1"/>
  <c r="RIG51" i="7"/>
  <c r="RIG52" i="7" l="1"/>
  <c r="RII51" i="7"/>
  <c r="RII52" i="7" l="1"/>
  <c r="RIK51" i="7"/>
  <c r="RIK52" i="7" l="1"/>
  <c r="RIM51" i="7"/>
  <c r="RIM52" i="7" l="1"/>
  <c r="RIO51" i="7"/>
  <c r="RIO52" i="7" l="1"/>
  <c r="RIQ51" i="7"/>
  <c r="RIQ52" i="7" l="1"/>
  <c r="RIS51" i="7"/>
  <c r="RIS52" i="7" l="1"/>
  <c r="RIU51" i="7"/>
  <c r="RIU52" i="7" l="1"/>
  <c r="RIW51" i="7"/>
  <c r="RIW52" i="7" l="1"/>
  <c r="RIY51" i="7"/>
  <c r="RIY52" i="7" l="1"/>
  <c r="RJA51" i="7"/>
  <c r="RJA52" i="7" l="1"/>
  <c r="RJC51" i="7"/>
  <c r="RJC52" i="7" l="1"/>
  <c r="RJE51" i="7"/>
  <c r="RJE52" i="7" l="1"/>
  <c r="RJG51" i="7"/>
  <c r="RJG52" i="7" l="1"/>
  <c r="RJI51" i="7"/>
  <c r="RJI52" i="7" l="1"/>
  <c r="RJK51" i="7"/>
  <c r="RJK52" i="7" l="1"/>
  <c r="RJM51" i="7"/>
  <c r="RJM52" i="7" l="1"/>
  <c r="RJO51" i="7"/>
  <c r="RJO52" i="7" l="1"/>
  <c r="RJQ51" i="7"/>
  <c r="RJQ52" i="7" l="1"/>
  <c r="RJS51" i="7"/>
  <c r="RJS52" i="7" l="1"/>
  <c r="RJU51" i="7"/>
  <c r="RJU52" i="7" l="1"/>
  <c r="RJW51" i="7"/>
  <c r="RJW52" i="7" l="1"/>
  <c r="RJY51" i="7"/>
  <c r="RJY52" i="7" l="1"/>
  <c r="RKA51" i="7"/>
  <c r="RKA52" i="7" l="1"/>
  <c r="RKC51" i="7"/>
  <c r="RKC52" i="7" l="1"/>
  <c r="RKE51" i="7"/>
  <c r="RKE52" i="7" l="1"/>
  <c r="RKG51" i="7"/>
  <c r="RKG52" i="7" l="1"/>
  <c r="RKI51" i="7"/>
  <c r="RKI52" i="7" l="1"/>
  <c r="RKK51" i="7"/>
  <c r="RKK52" i="7" l="1"/>
  <c r="RKM51" i="7"/>
  <c r="RKM52" i="7" l="1"/>
  <c r="RKO51" i="7"/>
  <c r="RKO52" i="7" l="1"/>
  <c r="RKQ51" i="7"/>
  <c r="RKQ52" i="7" l="1"/>
  <c r="RKS51" i="7"/>
  <c r="RKS52" i="7" l="1"/>
  <c r="RKU51" i="7"/>
  <c r="RKU52" i="7" l="1"/>
  <c r="RKW51" i="7"/>
  <c r="RKW52" i="7" l="1"/>
  <c r="RKY51" i="7"/>
  <c r="RKY52" i="7" l="1"/>
  <c r="RLA51" i="7"/>
  <c r="RLA52" i="7" l="1"/>
  <c r="RLC51" i="7"/>
  <c r="RLC52" i="7" l="1"/>
  <c r="RLE51" i="7"/>
  <c r="RLE52" i="7" l="1"/>
  <c r="RLG51" i="7"/>
  <c r="RLG52" i="7" l="1"/>
  <c r="RLI51" i="7"/>
  <c r="RLI52" i="7" l="1"/>
  <c r="RLK51" i="7"/>
  <c r="RLK52" i="7" l="1"/>
  <c r="RLM51" i="7"/>
  <c r="RLM52" i="7" l="1"/>
  <c r="RLO51" i="7"/>
  <c r="RLO52" i="7" l="1"/>
  <c r="RLQ51" i="7"/>
  <c r="RLQ52" i="7" l="1"/>
  <c r="RLS51" i="7"/>
  <c r="RLS52" i="7" l="1"/>
  <c r="RLU51" i="7"/>
  <c r="RLU52" i="7" l="1"/>
  <c r="RLW51" i="7"/>
  <c r="RLW52" i="7" l="1"/>
  <c r="RLY51" i="7"/>
  <c r="RLY52" i="7" l="1"/>
  <c r="RMA51" i="7"/>
  <c r="RMA52" i="7" l="1"/>
  <c r="RMC51" i="7"/>
  <c r="RMC52" i="7" l="1"/>
  <c r="RME51" i="7"/>
  <c r="RME52" i="7" l="1"/>
  <c r="RMG51" i="7"/>
  <c r="RMG52" i="7" l="1"/>
  <c r="RMI51" i="7"/>
  <c r="RMI52" i="7" l="1"/>
  <c r="RMK51" i="7"/>
  <c r="RMK52" i="7" l="1"/>
  <c r="RMM51" i="7"/>
  <c r="RMM52" i="7" l="1"/>
  <c r="RMO51" i="7"/>
  <c r="RMO52" i="7" l="1"/>
  <c r="RMQ51" i="7"/>
  <c r="RMQ52" i="7" l="1"/>
  <c r="RMS51" i="7"/>
  <c r="RMS52" i="7" l="1"/>
  <c r="RMU51" i="7"/>
  <c r="RMU52" i="7" l="1"/>
  <c r="RMW51" i="7"/>
  <c r="RMW52" i="7" l="1"/>
  <c r="RMY51" i="7"/>
  <c r="RMY52" i="7" l="1"/>
  <c r="RNA51" i="7"/>
  <c r="RNA52" i="7" l="1"/>
  <c r="RNC51" i="7"/>
  <c r="RNC52" i="7" l="1"/>
  <c r="RNE51" i="7"/>
  <c r="RNE52" i="7" l="1"/>
  <c r="RNG51" i="7"/>
  <c r="RNG52" i="7" l="1"/>
  <c r="RNI51" i="7"/>
  <c r="RNI52" i="7" l="1"/>
  <c r="RNK51" i="7"/>
  <c r="RNK52" i="7" l="1"/>
  <c r="RNM51" i="7"/>
  <c r="RNM52" i="7" l="1"/>
  <c r="RNO51" i="7"/>
  <c r="RNO52" i="7" l="1"/>
  <c r="RNQ51" i="7"/>
  <c r="RNQ52" i="7" l="1"/>
  <c r="RNS51" i="7"/>
  <c r="RNS52" i="7" l="1"/>
  <c r="RNU51" i="7"/>
  <c r="RNU52" i="7" l="1"/>
  <c r="RNW51" i="7"/>
  <c r="RNW52" i="7" l="1"/>
  <c r="RNY51" i="7"/>
  <c r="RNY52" i="7" l="1"/>
  <c r="ROA51" i="7"/>
  <c r="ROA52" i="7" l="1"/>
  <c r="ROC51" i="7"/>
  <c r="ROC52" i="7" l="1"/>
  <c r="ROE51" i="7"/>
  <c r="ROE52" i="7" l="1"/>
  <c r="ROG51" i="7"/>
  <c r="ROG52" i="7" l="1"/>
  <c r="ROI51" i="7"/>
  <c r="ROI52" i="7" l="1"/>
  <c r="ROK51" i="7"/>
  <c r="ROK52" i="7" l="1"/>
  <c r="ROM51" i="7"/>
  <c r="ROM52" i="7" l="1"/>
  <c r="ROO51" i="7"/>
  <c r="ROO52" i="7" l="1"/>
  <c r="ROQ51" i="7"/>
  <c r="ROQ52" i="7" l="1"/>
  <c r="ROS51" i="7"/>
  <c r="ROS52" i="7" l="1"/>
  <c r="ROU51" i="7"/>
  <c r="ROU52" i="7" l="1"/>
  <c r="ROW51" i="7"/>
  <c r="ROW52" i="7" l="1"/>
  <c r="ROY51" i="7"/>
  <c r="ROY52" i="7" l="1"/>
  <c r="RPA51" i="7"/>
  <c r="RPA52" i="7" l="1"/>
  <c r="RPC51" i="7"/>
  <c r="RPC52" i="7" l="1"/>
  <c r="RPE51" i="7"/>
  <c r="RPE52" i="7" l="1"/>
  <c r="RPG51" i="7"/>
  <c r="RPG52" i="7" l="1"/>
  <c r="RPI51" i="7"/>
  <c r="RPI52" i="7" l="1"/>
  <c r="RPK51" i="7"/>
  <c r="RPK52" i="7" l="1"/>
  <c r="RPM51" i="7"/>
  <c r="RPM52" i="7" l="1"/>
  <c r="RPO51" i="7"/>
  <c r="RPO52" i="7" l="1"/>
  <c r="RPQ51" i="7"/>
  <c r="RPQ52" i="7" l="1"/>
  <c r="RPS51" i="7"/>
  <c r="RPS52" i="7" l="1"/>
  <c r="RPU51" i="7"/>
  <c r="RPU52" i="7" l="1"/>
  <c r="RPW51" i="7"/>
  <c r="RPW52" i="7" l="1"/>
  <c r="RPY51" i="7"/>
  <c r="RPY52" i="7" l="1"/>
  <c r="RQA51" i="7"/>
  <c r="RQA52" i="7" l="1"/>
  <c r="RQC51" i="7"/>
  <c r="RQC52" i="7" l="1"/>
  <c r="RQE51" i="7"/>
  <c r="RQE52" i="7" l="1"/>
  <c r="RQG51" i="7"/>
  <c r="RQG52" i="7" l="1"/>
  <c r="RQI51" i="7"/>
  <c r="RQI52" i="7" l="1"/>
  <c r="RQK51" i="7"/>
  <c r="RQK52" i="7" l="1"/>
  <c r="RQM51" i="7"/>
  <c r="RQM52" i="7" l="1"/>
  <c r="RQO51" i="7"/>
  <c r="RQO52" i="7" l="1"/>
  <c r="RQQ51" i="7"/>
  <c r="RQQ52" i="7" l="1"/>
  <c r="RQS51" i="7"/>
  <c r="RQS52" i="7" l="1"/>
  <c r="RQU51" i="7"/>
  <c r="RQU52" i="7" l="1"/>
  <c r="RQW51" i="7"/>
  <c r="RQW52" i="7" l="1"/>
  <c r="RQY51" i="7"/>
  <c r="RQY52" i="7" l="1"/>
  <c r="RRA51" i="7"/>
  <c r="RRA52" i="7" l="1"/>
  <c r="RRC51" i="7"/>
  <c r="RRC52" i="7" l="1"/>
  <c r="RRE51" i="7"/>
  <c r="RRE52" i="7" l="1"/>
  <c r="RRG51" i="7"/>
  <c r="RRG52" i="7" l="1"/>
  <c r="RRI51" i="7"/>
  <c r="RRI52" i="7" l="1"/>
  <c r="RRK51" i="7"/>
  <c r="RRK52" i="7" l="1"/>
  <c r="RRM51" i="7"/>
  <c r="RRM52" i="7" l="1"/>
  <c r="RRO51" i="7"/>
  <c r="RRO52" i="7" l="1"/>
  <c r="RRQ51" i="7"/>
  <c r="RRQ52" i="7" l="1"/>
  <c r="RRS51" i="7"/>
  <c r="RRS52" i="7" l="1"/>
  <c r="RRU51" i="7"/>
  <c r="RRU52" i="7" l="1"/>
  <c r="RRW51" i="7"/>
  <c r="RRW52" i="7" l="1"/>
  <c r="RRY51" i="7"/>
  <c r="RRY52" i="7" l="1"/>
  <c r="RSA51" i="7"/>
  <c r="RSA52" i="7" l="1"/>
  <c r="RSC51" i="7"/>
  <c r="RSC52" i="7" l="1"/>
  <c r="RSE51" i="7"/>
  <c r="RSE52" i="7" l="1"/>
  <c r="RSG51" i="7"/>
  <c r="RSG52" i="7" l="1"/>
  <c r="RSI51" i="7"/>
  <c r="RSI52" i="7" l="1"/>
  <c r="RSK51" i="7"/>
  <c r="RSK52" i="7" l="1"/>
  <c r="RSM51" i="7"/>
  <c r="RSM52" i="7" l="1"/>
  <c r="RSO51" i="7"/>
  <c r="RSO52" i="7" l="1"/>
  <c r="RSQ51" i="7"/>
  <c r="RSQ52" i="7" l="1"/>
  <c r="RSS51" i="7"/>
  <c r="RSS52" i="7" l="1"/>
  <c r="RSU51" i="7"/>
  <c r="RSU52" i="7" l="1"/>
  <c r="RSW51" i="7"/>
  <c r="RSW52" i="7" l="1"/>
  <c r="RSY51" i="7"/>
  <c r="RSY52" i="7" l="1"/>
  <c r="RTA51" i="7"/>
  <c r="RTA52" i="7" l="1"/>
  <c r="RTC51" i="7"/>
  <c r="RTC52" i="7" l="1"/>
  <c r="RTE51" i="7"/>
  <c r="RTE52" i="7" l="1"/>
  <c r="RTG51" i="7"/>
  <c r="RTG52" i="7" l="1"/>
  <c r="RTI51" i="7"/>
  <c r="RTI52" i="7" l="1"/>
  <c r="RTK51" i="7"/>
  <c r="RTK52" i="7" l="1"/>
  <c r="RTM51" i="7"/>
  <c r="RTM52" i="7" l="1"/>
  <c r="RTO51" i="7"/>
  <c r="RTO52" i="7" l="1"/>
  <c r="RTQ51" i="7"/>
  <c r="RTQ52" i="7" l="1"/>
  <c r="RTS51" i="7"/>
  <c r="RTS52" i="7" l="1"/>
  <c r="RTU51" i="7"/>
  <c r="RTU52" i="7" l="1"/>
  <c r="RTW51" i="7"/>
  <c r="RTW52" i="7" l="1"/>
  <c r="RTY51" i="7"/>
  <c r="RTY52" i="7" l="1"/>
  <c r="RUA51" i="7"/>
  <c r="RUA52" i="7" l="1"/>
  <c r="RUC51" i="7"/>
  <c r="RUC52" i="7" l="1"/>
  <c r="RUE51" i="7"/>
  <c r="RUE52" i="7" l="1"/>
  <c r="RUG51" i="7"/>
  <c r="RUG52" i="7" l="1"/>
  <c r="RUI51" i="7"/>
  <c r="RUI52" i="7" l="1"/>
  <c r="RUK51" i="7"/>
  <c r="RUK52" i="7" l="1"/>
  <c r="RUM51" i="7"/>
  <c r="RUM52" i="7" l="1"/>
  <c r="RUO51" i="7"/>
  <c r="RUO52" i="7" l="1"/>
  <c r="RUQ51" i="7"/>
  <c r="RUQ52" i="7" l="1"/>
  <c r="RUS51" i="7"/>
  <c r="RUS52" i="7" l="1"/>
  <c r="RUU51" i="7"/>
  <c r="RUU52" i="7" l="1"/>
  <c r="RUW51" i="7"/>
  <c r="RUW52" i="7" l="1"/>
  <c r="RUY51" i="7"/>
  <c r="RUY52" i="7" l="1"/>
  <c r="RVA51" i="7"/>
  <c r="RVA52" i="7" l="1"/>
  <c r="RVC51" i="7"/>
  <c r="RVC52" i="7" l="1"/>
  <c r="RVE51" i="7"/>
  <c r="RVE52" i="7" l="1"/>
  <c r="RVG51" i="7"/>
  <c r="RVG52" i="7" l="1"/>
  <c r="RVI51" i="7"/>
  <c r="RVI52" i="7" l="1"/>
  <c r="RVK51" i="7"/>
  <c r="RVK52" i="7" l="1"/>
  <c r="RVM51" i="7"/>
  <c r="RVM52" i="7" l="1"/>
  <c r="RVO51" i="7"/>
  <c r="RVO52" i="7" l="1"/>
  <c r="RVQ51" i="7"/>
  <c r="RVQ52" i="7" l="1"/>
  <c r="RVS51" i="7"/>
  <c r="RVS52" i="7" l="1"/>
  <c r="RVU51" i="7"/>
  <c r="RVU52" i="7" l="1"/>
  <c r="RVW51" i="7"/>
  <c r="RVW52" i="7" l="1"/>
  <c r="RVY51" i="7"/>
  <c r="RVY52" i="7" l="1"/>
  <c r="RWA51" i="7"/>
  <c r="RWA52" i="7" l="1"/>
  <c r="RWC51" i="7"/>
  <c r="RWC52" i="7" l="1"/>
  <c r="RWE51" i="7"/>
  <c r="RWE52" i="7" l="1"/>
  <c r="RWG51" i="7"/>
  <c r="RWG52" i="7" l="1"/>
  <c r="RWI51" i="7"/>
  <c r="RWI52" i="7" l="1"/>
  <c r="RWK51" i="7"/>
  <c r="RWK52" i="7" l="1"/>
  <c r="RWM51" i="7"/>
  <c r="RWM52" i="7" l="1"/>
  <c r="RWO51" i="7"/>
  <c r="RWO52" i="7" l="1"/>
  <c r="RWQ51" i="7"/>
  <c r="RWQ52" i="7" l="1"/>
  <c r="RWS51" i="7"/>
  <c r="RWS52" i="7" l="1"/>
  <c r="RWU51" i="7"/>
  <c r="RWU52" i="7" l="1"/>
  <c r="RWW51" i="7"/>
  <c r="RWW52" i="7" l="1"/>
  <c r="RWY51" i="7"/>
  <c r="RWY52" i="7" l="1"/>
  <c r="RXA51" i="7"/>
  <c r="RXA52" i="7" l="1"/>
  <c r="RXC51" i="7"/>
  <c r="RXC52" i="7" l="1"/>
  <c r="RXE51" i="7"/>
  <c r="RXE52" i="7" l="1"/>
  <c r="RXG51" i="7"/>
  <c r="RXG52" i="7" l="1"/>
  <c r="RXI51" i="7"/>
  <c r="RXI52" i="7" l="1"/>
  <c r="RXK51" i="7"/>
  <c r="RXK52" i="7" l="1"/>
  <c r="RXM51" i="7"/>
  <c r="RXM52" i="7" l="1"/>
  <c r="RXO51" i="7"/>
  <c r="RXO52" i="7" l="1"/>
  <c r="RXQ51" i="7"/>
  <c r="RXQ52" i="7" l="1"/>
  <c r="RXS51" i="7"/>
  <c r="RXS52" i="7" l="1"/>
  <c r="RXU51" i="7"/>
  <c r="RXU52" i="7" l="1"/>
  <c r="RXW51" i="7"/>
  <c r="RXW52" i="7" l="1"/>
  <c r="RXY51" i="7"/>
  <c r="RXY52" i="7" l="1"/>
  <c r="RYA51" i="7"/>
  <c r="RYA52" i="7" l="1"/>
  <c r="RYC51" i="7"/>
  <c r="RYC52" i="7" l="1"/>
  <c r="RYE51" i="7"/>
  <c r="RYE52" i="7" l="1"/>
  <c r="RYG51" i="7"/>
  <c r="RYG52" i="7" l="1"/>
  <c r="RYI51" i="7"/>
  <c r="RYI52" i="7" l="1"/>
  <c r="RYK51" i="7"/>
  <c r="RYK52" i="7" l="1"/>
  <c r="RYM51" i="7"/>
  <c r="RYM52" i="7" l="1"/>
  <c r="RYO51" i="7"/>
  <c r="RYO52" i="7" l="1"/>
  <c r="RYQ51" i="7"/>
  <c r="RYQ52" i="7" l="1"/>
  <c r="RYS51" i="7"/>
  <c r="RYS52" i="7" l="1"/>
  <c r="RYU51" i="7"/>
  <c r="RYU52" i="7" l="1"/>
  <c r="RYW51" i="7"/>
  <c r="RYW52" i="7" l="1"/>
  <c r="RYY51" i="7"/>
  <c r="RYY52" i="7" l="1"/>
  <c r="RZA51" i="7"/>
  <c r="RZA52" i="7" l="1"/>
  <c r="RZC51" i="7"/>
  <c r="RZC52" i="7" l="1"/>
  <c r="RZE51" i="7"/>
  <c r="RZE52" i="7" l="1"/>
  <c r="RZG51" i="7"/>
  <c r="RZG52" i="7" l="1"/>
  <c r="RZI51" i="7"/>
  <c r="RZI52" i="7" l="1"/>
  <c r="RZK51" i="7"/>
  <c r="RZK52" i="7" l="1"/>
  <c r="RZM51" i="7"/>
  <c r="RZM52" i="7" l="1"/>
  <c r="RZO51" i="7"/>
  <c r="RZO52" i="7" l="1"/>
  <c r="RZQ51" i="7"/>
  <c r="RZQ52" i="7" l="1"/>
  <c r="RZS51" i="7"/>
  <c r="RZS52" i="7" l="1"/>
  <c r="RZU51" i="7"/>
  <c r="RZU52" i="7" l="1"/>
  <c r="RZW51" i="7"/>
  <c r="RZW52" i="7" l="1"/>
  <c r="RZY51" i="7"/>
  <c r="RZY52" i="7" l="1"/>
  <c r="SAA51" i="7"/>
  <c r="SAA52" i="7" l="1"/>
  <c r="SAC51" i="7"/>
  <c r="SAC52" i="7" l="1"/>
  <c r="SAE51" i="7"/>
  <c r="SAE52" i="7" l="1"/>
  <c r="SAG51" i="7"/>
  <c r="SAG52" i="7" l="1"/>
  <c r="SAI51" i="7"/>
  <c r="SAI52" i="7" l="1"/>
  <c r="SAK51" i="7"/>
  <c r="SAK52" i="7" l="1"/>
  <c r="SAM51" i="7"/>
  <c r="SAM52" i="7" l="1"/>
  <c r="SAO51" i="7"/>
  <c r="SAO52" i="7" l="1"/>
  <c r="SAQ51" i="7"/>
  <c r="SAQ52" i="7" l="1"/>
  <c r="SAS51" i="7"/>
  <c r="SAS52" i="7" l="1"/>
  <c r="SAU51" i="7"/>
  <c r="SAU52" i="7" l="1"/>
  <c r="SAW51" i="7"/>
  <c r="SAW52" i="7" l="1"/>
  <c r="SAY51" i="7"/>
  <c r="SAY52" i="7" l="1"/>
  <c r="SBA51" i="7"/>
  <c r="SBA52" i="7" l="1"/>
  <c r="SBC51" i="7"/>
  <c r="SBC52" i="7" l="1"/>
  <c r="SBE51" i="7"/>
  <c r="SBE52" i="7" l="1"/>
  <c r="SBG51" i="7"/>
  <c r="SBG52" i="7" l="1"/>
  <c r="SBI51" i="7"/>
  <c r="SBI52" i="7" l="1"/>
  <c r="SBK51" i="7"/>
  <c r="SBK52" i="7" l="1"/>
  <c r="SBM51" i="7"/>
  <c r="SBM52" i="7" l="1"/>
  <c r="SBO51" i="7"/>
  <c r="SBO52" i="7" l="1"/>
  <c r="SBQ51" i="7"/>
  <c r="SBQ52" i="7" l="1"/>
  <c r="SBS51" i="7"/>
  <c r="SBS52" i="7" l="1"/>
  <c r="SBU51" i="7"/>
  <c r="SBU52" i="7" l="1"/>
  <c r="SBW51" i="7"/>
  <c r="SBW52" i="7" l="1"/>
  <c r="SBY51" i="7"/>
  <c r="SBY52" i="7" l="1"/>
  <c r="SCA51" i="7"/>
  <c r="SCA52" i="7" l="1"/>
  <c r="SCC51" i="7"/>
  <c r="SCC52" i="7" l="1"/>
  <c r="SCE51" i="7"/>
  <c r="SCE52" i="7" l="1"/>
  <c r="SCG51" i="7"/>
  <c r="SCG52" i="7" l="1"/>
  <c r="SCI51" i="7"/>
  <c r="SCI52" i="7" l="1"/>
  <c r="SCK51" i="7"/>
  <c r="SCK52" i="7" l="1"/>
  <c r="SCM51" i="7"/>
  <c r="SCM52" i="7" l="1"/>
  <c r="SCO51" i="7"/>
  <c r="SCO52" i="7" l="1"/>
  <c r="SCQ51" i="7"/>
  <c r="SCQ52" i="7" l="1"/>
  <c r="SCS51" i="7"/>
  <c r="SCS52" i="7" l="1"/>
  <c r="SCU51" i="7"/>
  <c r="SCU52" i="7" l="1"/>
  <c r="SCW51" i="7"/>
  <c r="SCW52" i="7" l="1"/>
  <c r="SCY51" i="7"/>
  <c r="SCY52" i="7" l="1"/>
  <c r="SDA51" i="7"/>
  <c r="SDA52" i="7" l="1"/>
  <c r="SDC51" i="7"/>
  <c r="SDC52" i="7" l="1"/>
  <c r="SDE51" i="7"/>
  <c r="SDE52" i="7" l="1"/>
  <c r="SDG51" i="7"/>
  <c r="SDG52" i="7" l="1"/>
  <c r="SDI51" i="7"/>
  <c r="SDI52" i="7" l="1"/>
  <c r="SDK51" i="7"/>
  <c r="SDK52" i="7" l="1"/>
  <c r="SDM51" i="7"/>
  <c r="SDM52" i="7" l="1"/>
  <c r="SDO51" i="7"/>
  <c r="SDO52" i="7" l="1"/>
  <c r="SDQ51" i="7"/>
  <c r="SDQ52" i="7" l="1"/>
  <c r="SDS51" i="7"/>
  <c r="SDS52" i="7" l="1"/>
  <c r="SDU51" i="7"/>
  <c r="SDU52" i="7" l="1"/>
  <c r="SDW51" i="7"/>
  <c r="SDW52" i="7" l="1"/>
  <c r="SDY51" i="7"/>
  <c r="SDY52" i="7" l="1"/>
  <c r="SEA51" i="7"/>
  <c r="SEA52" i="7" l="1"/>
  <c r="SEC51" i="7"/>
  <c r="SEC52" i="7" l="1"/>
  <c r="SEE51" i="7"/>
  <c r="SEE52" i="7" l="1"/>
  <c r="SEG51" i="7"/>
  <c r="SEG52" i="7" l="1"/>
  <c r="SEI51" i="7"/>
  <c r="SEI52" i="7" l="1"/>
  <c r="SEK51" i="7"/>
  <c r="SEK52" i="7" l="1"/>
  <c r="SEM51" i="7"/>
  <c r="SEM52" i="7" l="1"/>
  <c r="SEO51" i="7"/>
  <c r="SEO52" i="7" l="1"/>
  <c r="SEQ51" i="7"/>
  <c r="SEQ52" i="7" l="1"/>
  <c r="SES51" i="7"/>
  <c r="SES52" i="7" l="1"/>
  <c r="SEU51" i="7"/>
  <c r="SEU52" i="7" l="1"/>
  <c r="SEW51" i="7"/>
  <c r="SEW52" i="7" l="1"/>
  <c r="SEY51" i="7"/>
  <c r="SEY52" i="7" l="1"/>
  <c r="SFA51" i="7"/>
  <c r="SFA52" i="7" l="1"/>
  <c r="SFC51" i="7"/>
  <c r="SFC52" i="7" l="1"/>
  <c r="SFE51" i="7"/>
  <c r="SFE52" i="7" l="1"/>
  <c r="SFG51" i="7"/>
  <c r="SFG52" i="7" l="1"/>
  <c r="SFI51" i="7"/>
  <c r="SFI52" i="7" l="1"/>
  <c r="SFK51" i="7"/>
  <c r="SFK52" i="7" l="1"/>
  <c r="SFM51" i="7"/>
  <c r="SFM52" i="7" l="1"/>
  <c r="SFO51" i="7"/>
  <c r="SFO52" i="7" l="1"/>
  <c r="SFQ51" i="7"/>
  <c r="SFQ52" i="7" l="1"/>
  <c r="SFS51" i="7"/>
  <c r="SFS52" i="7" l="1"/>
  <c r="SFU51" i="7"/>
  <c r="SFU52" i="7" l="1"/>
  <c r="SFW51" i="7"/>
  <c r="SFW52" i="7" l="1"/>
  <c r="SFY51" i="7"/>
  <c r="SFY52" i="7" l="1"/>
  <c r="SGA51" i="7"/>
  <c r="SGA52" i="7" l="1"/>
  <c r="SGC51" i="7"/>
  <c r="SGC52" i="7" l="1"/>
  <c r="SGE51" i="7"/>
  <c r="SGE52" i="7" l="1"/>
  <c r="SGG51" i="7"/>
  <c r="SGG52" i="7" l="1"/>
  <c r="SGI51" i="7"/>
  <c r="SGI52" i="7" l="1"/>
  <c r="SGK51" i="7"/>
  <c r="SGK52" i="7" l="1"/>
  <c r="SGM51" i="7"/>
  <c r="SGM52" i="7" l="1"/>
  <c r="SGO51" i="7"/>
  <c r="SGO52" i="7" l="1"/>
  <c r="SGQ51" i="7"/>
  <c r="SGQ52" i="7" l="1"/>
  <c r="SGS51" i="7"/>
  <c r="SGS52" i="7" l="1"/>
  <c r="SGU51" i="7"/>
  <c r="SGU52" i="7" l="1"/>
  <c r="SGW51" i="7"/>
  <c r="SGW52" i="7" l="1"/>
  <c r="SGY51" i="7"/>
  <c r="SGY52" i="7" l="1"/>
  <c r="SHA51" i="7"/>
  <c r="SHA52" i="7" l="1"/>
  <c r="SHC51" i="7"/>
  <c r="SHC52" i="7" l="1"/>
  <c r="SHE51" i="7"/>
  <c r="SHE52" i="7" l="1"/>
  <c r="SHG51" i="7"/>
  <c r="SHG52" i="7" l="1"/>
  <c r="SHI51" i="7"/>
  <c r="SHI52" i="7" l="1"/>
  <c r="SHK51" i="7"/>
  <c r="SHK52" i="7" l="1"/>
  <c r="SHM51" i="7"/>
  <c r="SHM52" i="7" l="1"/>
  <c r="SHO51" i="7"/>
  <c r="SHO52" i="7" l="1"/>
  <c r="SHQ51" i="7"/>
  <c r="SHQ52" i="7" l="1"/>
  <c r="SHS51" i="7"/>
  <c r="SHS52" i="7" l="1"/>
  <c r="SHU51" i="7"/>
  <c r="SHU52" i="7" l="1"/>
  <c r="SHW51" i="7"/>
  <c r="SHW52" i="7" l="1"/>
  <c r="SHY51" i="7"/>
  <c r="SHY52" i="7" l="1"/>
  <c r="SIA51" i="7"/>
  <c r="SIA52" i="7" l="1"/>
  <c r="SIC51" i="7"/>
  <c r="SIC52" i="7" l="1"/>
  <c r="SIE51" i="7"/>
  <c r="SIE52" i="7" l="1"/>
  <c r="SIG51" i="7"/>
  <c r="SIG52" i="7" l="1"/>
  <c r="SII51" i="7"/>
  <c r="SII52" i="7" l="1"/>
  <c r="SIK51" i="7"/>
  <c r="SIK52" i="7" l="1"/>
  <c r="SIM51" i="7"/>
  <c r="SIM52" i="7" l="1"/>
  <c r="SIO51" i="7"/>
  <c r="SIO52" i="7" l="1"/>
  <c r="SIQ51" i="7"/>
  <c r="SIQ52" i="7" l="1"/>
  <c r="SIS51" i="7"/>
  <c r="SIS52" i="7" l="1"/>
  <c r="SIU51" i="7"/>
  <c r="SIU52" i="7" l="1"/>
  <c r="SIW51" i="7"/>
  <c r="SIW52" i="7" l="1"/>
  <c r="SIY51" i="7"/>
  <c r="SIY52" i="7" l="1"/>
  <c r="SJA51" i="7"/>
  <c r="SJA52" i="7" l="1"/>
  <c r="SJC51" i="7"/>
  <c r="SJC52" i="7" l="1"/>
  <c r="SJE51" i="7"/>
  <c r="SJE52" i="7" l="1"/>
  <c r="SJG51" i="7"/>
  <c r="SJG52" i="7" l="1"/>
  <c r="SJI51" i="7"/>
  <c r="SJI52" i="7" l="1"/>
  <c r="SJK51" i="7"/>
  <c r="SJK52" i="7" l="1"/>
  <c r="SJM51" i="7"/>
  <c r="SJM52" i="7" l="1"/>
  <c r="SJO51" i="7"/>
  <c r="SJO52" i="7" l="1"/>
  <c r="SJQ51" i="7"/>
  <c r="SJQ52" i="7" l="1"/>
  <c r="SJS51" i="7"/>
  <c r="SJS52" i="7" l="1"/>
  <c r="SJU51" i="7"/>
  <c r="SJU52" i="7" l="1"/>
  <c r="SJW51" i="7"/>
  <c r="SJW52" i="7" l="1"/>
  <c r="SJY51" i="7"/>
  <c r="SJY52" i="7" l="1"/>
  <c r="SKA51" i="7"/>
  <c r="SKA52" i="7" l="1"/>
  <c r="SKC51" i="7"/>
  <c r="SKC52" i="7" l="1"/>
  <c r="SKE51" i="7"/>
  <c r="SKE52" i="7" l="1"/>
  <c r="SKG51" i="7"/>
  <c r="SKG52" i="7" l="1"/>
  <c r="SKI51" i="7"/>
  <c r="SKI52" i="7" l="1"/>
  <c r="SKK51" i="7"/>
  <c r="SKK52" i="7" l="1"/>
  <c r="SKM51" i="7"/>
  <c r="SKM52" i="7" l="1"/>
  <c r="SKO51" i="7"/>
  <c r="SKO52" i="7" l="1"/>
  <c r="SKQ51" i="7"/>
  <c r="SKQ52" i="7" l="1"/>
  <c r="SKS51" i="7"/>
  <c r="SKS52" i="7" l="1"/>
  <c r="SKU51" i="7"/>
  <c r="SKU52" i="7" l="1"/>
  <c r="SKW51" i="7"/>
  <c r="SKW52" i="7" l="1"/>
  <c r="SKY51" i="7"/>
  <c r="SKY52" i="7" l="1"/>
  <c r="SLA51" i="7"/>
  <c r="SLA52" i="7" l="1"/>
  <c r="SLC51" i="7"/>
  <c r="SLC52" i="7" l="1"/>
  <c r="SLE51" i="7"/>
  <c r="SLE52" i="7" l="1"/>
  <c r="SLG51" i="7"/>
  <c r="SLG52" i="7" l="1"/>
  <c r="SLI51" i="7"/>
  <c r="SLI52" i="7" l="1"/>
  <c r="SLK51" i="7"/>
  <c r="SLK52" i="7" l="1"/>
  <c r="SLM51" i="7"/>
  <c r="SLM52" i="7" l="1"/>
  <c r="SLO51" i="7"/>
  <c r="SLO52" i="7" l="1"/>
  <c r="SLQ51" i="7"/>
  <c r="SLQ52" i="7" l="1"/>
  <c r="SLS51" i="7"/>
  <c r="SLS52" i="7" l="1"/>
  <c r="SLU51" i="7"/>
  <c r="SLU52" i="7" l="1"/>
  <c r="SLW51" i="7"/>
  <c r="SLW52" i="7" l="1"/>
  <c r="SLY51" i="7"/>
  <c r="SLY52" i="7" l="1"/>
  <c r="SMA51" i="7"/>
  <c r="SMA52" i="7" l="1"/>
  <c r="SMC51" i="7"/>
  <c r="SMC52" i="7" l="1"/>
  <c r="SME51" i="7"/>
  <c r="SME52" i="7" l="1"/>
  <c r="SMG51" i="7"/>
  <c r="SMG52" i="7" l="1"/>
  <c r="SMI51" i="7"/>
  <c r="SMI52" i="7" l="1"/>
  <c r="SMK51" i="7"/>
  <c r="SMK52" i="7" l="1"/>
  <c r="SMM51" i="7"/>
  <c r="SMM52" i="7" l="1"/>
  <c r="SMO51" i="7"/>
  <c r="SMO52" i="7" l="1"/>
  <c r="SMQ51" i="7"/>
  <c r="SMQ52" i="7" l="1"/>
  <c r="SMS51" i="7"/>
  <c r="SMS52" i="7" l="1"/>
  <c r="SMU51" i="7"/>
  <c r="SMU52" i="7" l="1"/>
  <c r="SMW51" i="7"/>
  <c r="SMW52" i="7" l="1"/>
  <c r="SMY51" i="7"/>
  <c r="SMY52" i="7" l="1"/>
  <c r="SNA51" i="7"/>
  <c r="SNA52" i="7" l="1"/>
  <c r="SNC51" i="7"/>
  <c r="SNC52" i="7" l="1"/>
  <c r="SNE51" i="7"/>
  <c r="SNE52" i="7" l="1"/>
  <c r="SNG51" i="7"/>
  <c r="SNG52" i="7" l="1"/>
  <c r="SNI51" i="7"/>
  <c r="SNI52" i="7" l="1"/>
  <c r="SNK51" i="7"/>
  <c r="SNK52" i="7" l="1"/>
  <c r="SNM51" i="7"/>
  <c r="SNM52" i="7" l="1"/>
  <c r="SNO51" i="7"/>
  <c r="SNO52" i="7" l="1"/>
  <c r="SNQ51" i="7"/>
  <c r="SNQ52" i="7" l="1"/>
  <c r="SNS51" i="7"/>
  <c r="SNS52" i="7" l="1"/>
  <c r="SNU51" i="7"/>
  <c r="SNU52" i="7" l="1"/>
  <c r="SNW51" i="7"/>
  <c r="SNW52" i="7" l="1"/>
  <c r="SNY51" i="7"/>
  <c r="SNY52" i="7" l="1"/>
  <c r="SOA51" i="7"/>
  <c r="SOA52" i="7" l="1"/>
  <c r="SOC51" i="7"/>
  <c r="SOC52" i="7" l="1"/>
  <c r="SOE51" i="7"/>
  <c r="SOE52" i="7" l="1"/>
  <c r="SOG51" i="7"/>
  <c r="SOG52" i="7" l="1"/>
  <c r="SOI51" i="7"/>
  <c r="SOI52" i="7" l="1"/>
  <c r="SOK51" i="7"/>
  <c r="SOK52" i="7" l="1"/>
  <c r="SOM51" i="7"/>
  <c r="SOM52" i="7" l="1"/>
  <c r="SOO51" i="7"/>
  <c r="SOO52" i="7" l="1"/>
  <c r="SOQ51" i="7"/>
  <c r="SOQ52" i="7" l="1"/>
  <c r="SOS51" i="7"/>
  <c r="SOS52" i="7" l="1"/>
  <c r="SOU51" i="7"/>
  <c r="SOU52" i="7" l="1"/>
  <c r="SOW51" i="7"/>
  <c r="SOW52" i="7" l="1"/>
  <c r="SOY51" i="7"/>
  <c r="SOY52" i="7" l="1"/>
  <c r="SPA51" i="7"/>
  <c r="SPA52" i="7" l="1"/>
  <c r="SPC51" i="7"/>
  <c r="SPC52" i="7" l="1"/>
  <c r="SPE51" i="7"/>
  <c r="SPE52" i="7" l="1"/>
  <c r="SPG51" i="7"/>
  <c r="SPG52" i="7" l="1"/>
  <c r="SPI51" i="7"/>
  <c r="SPI52" i="7" l="1"/>
  <c r="SPK51" i="7"/>
  <c r="SPK52" i="7" l="1"/>
  <c r="SPM51" i="7"/>
  <c r="SPM52" i="7" l="1"/>
  <c r="SPO51" i="7"/>
  <c r="SPO52" i="7" l="1"/>
  <c r="SPQ51" i="7"/>
  <c r="SPQ52" i="7" l="1"/>
  <c r="SPS51" i="7"/>
  <c r="SPS52" i="7" l="1"/>
  <c r="SPU51" i="7"/>
  <c r="SPU52" i="7" l="1"/>
  <c r="SPW51" i="7"/>
  <c r="SPW52" i="7" l="1"/>
  <c r="SPY51" i="7"/>
  <c r="SPY52" i="7" l="1"/>
  <c r="SQA51" i="7"/>
  <c r="SQA52" i="7" l="1"/>
  <c r="SQC51" i="7"/>
  <c r="SQC52" i="7" l="1"/>
  <c r="SQE51" i="7"/>
  <c r="SQE52" i="7" l="1"/>
  <c r="SQG51" i="7"/>
  <c r="SQG52" i="7" l="1"/>
  <c r="SQI51" i="7"/>
  <c r="SQI52" i="7" l="1"/>
  <c r="SQK51" i="7"/>
  <c r="SQK52" i="7" l="1"/>
  <c r="SQM51" i="7"/>
  <c r="SQM52" i="7" l="1"/>
  <c r="SQO51" i="7"/>
  <c r="SQO52" i="7" l="1"/>
  <c r="SQQ51" i="7"/>
  <c r="SQQ52" i="7" l="1"/>
  <c r="SQS51" i="7"/>
  <c r="SQS52" i="7" l="1"/>
  <c r="SQU51" i="7"/>
  <c r="SQU52" i="7" l="1"/>
  <c r="SQW51" i="7"/>
  <c r="SQW52" i="7" l="1"/>
  <c r="SQY51" i="7"/>
  <c r="SQY52" i="7" l="1"/>
  <c r="SRA51" i="7"/>
  <c r="SRA52" i="7" l="1"/>
  <c r="SRC51" i="7"/>
  <c r="SRC52" i="7" l="1"/>
  <c r="SRE51" i="7"/>
  <c r="SRE52" i="7" l="1"/>
  <c r="SRG51" i="7"/>
  <c r="SRG52" i="7" l="1"/>
  <c r="SRI51" i="7"/>
  <c r="SRI52" i="7" l="1"/>
  <c r="SRK51" i="7"/>
  <c r="SRK52" i="7" l="1"/>
  <c r="SRM51" i="7"/>
  <c r="SRM52" i="7" l="1"/>
  <c r="SRO51" i="7"/>
  <c r="SRO52" i="7" l="1"/>
  <c r="SRQ51" i="7"/>
  <c r="SRQ52" i="7" l="1"/>
  <c r="SRS51" i="7"/>
  <c r="SRS52" i="7" l="1"/>
  <c r="SRU51" i="7"/>
  <c r="SRU52" i="7" l="1"/>
  <c r="SRW51" i="7"/>
  <c r="SRW52" i="7" l="1"/>
  <c r="SRY51" i="7"/>
  <c r="SRY52" i="7" l="1"/>
  <c r="SSA51" i="7"/>
  <c r="SSA52" i="7" l="1"/>
  <c r="SSC51" i="7"/>
  <c r="SSC52" i="7" l="1"/>
  <c r="SSE51" i="7"/>
  <c r="SSE52" i="7" l="1"/>
  <c r="SSG51" i="7"/>
  <c r="SSG52" i="7" l="1"/>
  <c r="SSI51" i="7"/>
  <c r="SSI52" i="7" l="1"/>
  <c r="SSK51" i="7"/>
  <c r="SSK52" i="7" l="1"/>
  <c r="SSM51" i="7"/>
  <c r="SSM52" i="7" l="1"/>
  <c r="SSO51" i="7"/>
  <c r="SSO52" i="7" l="1"/>
  <c r="SSQ51" i="7"/>
  <c r="SSQ52" i="7" l="1"/>
  <c r="SSS51" i="7"/>
  <c r="SSS52" i="7" l="1"/>
  <c r="SSU51" i="7"/>
  <c r="SSU52" i="7" l="1"/>
  <c r="SSW51" i="7"/>
  <c r="SSW52" i="7" l="1"/>
  <c r="SSY51" i="7"/>
  <c r="SSY52" i="7" l="1"/>
  <c r="STA51" i="7"/>
  <c r="STA52" i="7" l="1"/>
  <c r="STC51" i="7"/>
  <c r="STC52" i="7" l="1"/>
  <c r="STE51" i="7"/>
  <c r="STE52" i="7" l="1"/>
  <c r="STG51" i="7"/>
  <c r="STG52" i="7" l="1"/>
  <c r="STI51" i="7"/>
  <c r="STI52" i="7" l="1"/>
  <c r="STK51" i="7"/>
  <c r="STK52" i="7" l="1"/>
  <c r="STM51" i="7"/>
  <c r="STM52" i="7" l="1"/>
  <c r="STO51" i="7"/>
  <c r="STO52" i="7" l="1"/>
  <c r="STQ51" i="7"/>
  <c r="STQ52" i="7" l="1"/>
  <c r="STS51" i="7"/>
  <c r="STS52" i="7" l="1"/>
  <c r="STU51" i="7"/>
  <c r="STU52" i="7" l="1"/>
  <c r="STW51" i="7"/>
  <c r="STW52" i="7" l="1"/>
  <c r="STY51" i="7"/>
  <c r="STY52" i="7" l="1"/>
  <c r="SUA51" i="7"/>
  <c r="SUA52" i="7" l="1"/>
  <c r="SUC51" i="7"/>
  <c r="SUC52" i="7" l="1"/>
  <c r="SUE51" i="7"/>
  <c r="SUE52" i="7" l="1"/>
  <c r="SUG51" i="7"/>
  <c r="SUG52" i="7" l="1"/>
  <c r="SUI51" i="7"/>
  <c r="SUI52" i="7" l="1"/>
  <c r="SUK51" i="7"/>
  <c r="SUK52" i="7" l="1"/>
  <c r="SUM51" i="7"/>
  <c r="SUM52" i="7" l="1"/>
  <c r="SUO51" i="7"/>
  <c r="SUO52" i="7" l="1"/>
  <c r="SUQ51" i="7"/>
  <c r="SUQ52" i="7" l="1"/>
  <c r="SUS51" i="7"/>
  <c r="SUS52" i="7" l="1"/>
  <c r="SUU51" i="7"/>
  <c r="SUU52" i="7" l="1"/>
  <c r="SUW51" i="7"/>
  <c r="SUW52" i="7" l="1"/>
  <c r="SUY51" i="7"/>
  <c r="SUY52" i="7" l="1"/>
  <c r="SVA51" i="7"/>
  <c r="SVA52" i="7" l="1"/>
  <c r="SVC51" i="7"/>
  <c r="SVC52" i="7" l="1"/>
  <c r="SVE51" i="7"/>
  <c r="SVE52" i="7" l="1"/>
  <c r="SVG51" i="7"/>
  <c r="SVG52" i="7" l="1"/>
  <c r="SVI51" i="7"/>
  <c r="SVI52" i="7" l="1"/>
  <c r="SVK51" i="7"/>
  <c r="SVK52" i="7" l="1"/>
  <c r="SVM51" i="7"/>
  <c r="SVM52" i="7" l="1"/>
  <c r="SVO51" i="7"/>
  <c r="SVO52" i="7" l="1"/>
  <c r="SVQ51" i="7"/>
  <c r="SVQ52" i="7" l="1"/>
  <c r="SVS51" i="7"/>
  <c r="SVS52" i="7" l="1"/>
  <c r="SVU51" i="7"/>
  <c r="SVU52" i="7" l="1"/>
  <c r="SVW51" i="7"/>
  <c r="SVW52" i="7" l="1"/>
  <c r="SVY51" i="7"/>
  <c r="SVY52" i="7" l="1"/>
  <c r="SWA51" i="7"/>
  <c r="SWA52" i="7" l="1"/>
  <c r="SWC51" i="7"/>
  <c r="SWC52" i="7" l="1"/>
  <c r="SWE51" i="7"/>
  <c r="SWE52" i="7" l="1"/>
  <c r="SWG51" i="7"/>
  <c r="SWG52" i="7" l="1"/>
  <c r="SWI51" i="7"/>
  <c r="SWI52" i="7" l="1"/>
  <c r="SWK51" i="7"/>
  <c r="SWK52" i="7" l="1"/>
  <c r="SWM51" i="7"/>
  <c r="SWM52" i="7" l="1"/>
  <c r="SWO51" i="7"/>
  <c r="SWO52" i="7" l="1"/>
  <c r="SWQ51" i="7"/>
  <c r="SWQ52" i="7" l="1"/>
  <c r="SWS51" i="7"/>
  <c r="SWS52" i="7" l="1"/>
  <c r="SWU51" i="7"/>
  <c r="SWU52" i="7" l="1"/>
  <c r="SWW51" i="7"/>
  <c r="SWW52" i="7" l="1"/>
  <c r="SWY51" i="7"/>
  <c r="SWY52" i="7" l="1"/>
  <c r="SXA51" i="7"/>
  <c r="SXA52" i="7" l="1"/>
  <c r="SXC51" i="7"/>
  <c r="SXC52" i="7" l="1"/>
  <c r="SXE51" i="7"/>
  <c r="SXE52" i="7" l="1"/>
  <c r="SXG51" i="7"/>
  <c r="SXG52" i="7" l="1"/>
  <c r="SXI51" i="7"/>
  <c r="SXI52" i="7" l="1"/>
  <c r="SXK51" i="7"/>
  <c r="SXK52" i="7" l="1"/>
  <c r="SXM51" i="7"/>
  <c r="SXM52" i="7" l="1"/>
  <c r="SXO51" i="7"/>
  <c r="SXO52" i="7" l="1"/>
  <c r="SXQ51" i="7"/>
  <c r="SXQ52" i="7" l="1"/>
  <c r="SXS51" i="7"/>
  <c r="SXS52" i="7" l="1"/>
  <c r="SXU51" i="7"/>
  <c r="SXU52" i="7" l="1"/>
  <c r="SXW51" i="7"/>
  <c r="SXW52" i="7" l="1"/>
  <c r="SXY51" i="7"/>
  <c r="SXY52" i="7" l="1"/>
  <c r="SYA51" i="7"/>
  <c r="SYA52" i="7" l="1"/>
  <c r="SYC51" i="7"/>
  <c r="SYC52" i="7" l="1"/>
  <c r="SYE51" i="7"/>
  <c r="SYE52" i="7" l="1"/>
  <c r="SYG51" i="7"/>
  <c r="SYG52" i="7" l="1"/>
  <c r="SYI51" i="7"/>
  <c r="SYI52" i="7" l="1"/>
  <c r="SYK51" i="7"/>
  <c r="SYK52" i="7" l="1"/>
  <c r="SYM51" i="7"/>
  <c r="SYM52" i="7" l="1"/>
  <c r="SYO51" i="7"/>
  <c r="SYO52" i="7" l="1"/>
  <c r="SYQ51" i="7"/>
  <c r="SYQ52" i="7" l="1"/>
  <c r="SYS51" i="7"/>
  <c r="SYS52" i="7" l="1"/>
  <c r="SYU51" i="7"/>
  <c r="SYU52" i="7" l="1"/>
  <c r="SYW51" i="7"/>
  <c r="SYW52" i="7" l="1"/>
  <c r="SYY51" i="7"/>
  <c r="SYY52" i="7" l="1"/>
  <c r="SZA51" i="7"/>
  <c r="SZA52" i="7" l="1"/>
  <c r="SZC51" i="7"/>
  <c r="SZC52" i="7" l="1"/>
  <c r="SZE51" i="7"/>
  <c r="SZE52" i="7" l="1"/>
  <c r="SZG51" i="7"/>
  <c r="SZG52" i="7" l="1"/>
  <c r="SZI51" i="7"/>
  <c r="SZI52" i="7" l="1"/>
  <c r="SZK51" i="7"/>
  <c r="SZK52" i="7" l="1"/>
  <c r="SZM51" i="7"/>
  <c r="SZM52" i="7" l="1"/>
  <c r="SZO51" i="7"/>
  <c r="SZO52" i="7" l="1"/>
  <c r="SZQ51" i="7"/>
  <c r="SZQ52" i="7" l="1"/>
  <c r="SZS51" i="7"/>
  <c r="SZS52" i="7" l="1"/>
  <c r="SZU51" i="7"/>
  <c r="SZU52" i="7" l="1"/>
  <c r="SZW51" i="7"/>
  <c r="SZW52" i="7" l="1"/>
  <c r="SZY51" i="7"/>
  <c r="SZY52" i="7" l="1"/>
  <c r="TAA51" i="7"/>
  <c r="TAA52" i="7" l="1"/>
  <c r="TAC51" i="7"/>
  <c r="TAC52" i="7" l="1"/>
  <c r="TAE51" i="7"/>
  <c r="TAE52" i="7" l="1"/>
  <c r="TAG51" i="7"/>
  <c r="TAG52" i="7" l="1"/>
  <c r="TAI51" i="7"/>
  <c r="TAI52" i="7" l="1"/>
  <c r="TAK51" i="7"/>
  <c r="TAK52" i="7" l="1"/>
  <c r="TAM51" i="7"/>
  <c r="TAM52" i="7" l="1"/>
  <c r="TAO51" i="7"/>
  <c r="TAO52" i="7" l="1"/>
  <c r="TAQ51" i="7"/>
  <c r="TAQ52" i="7" l="1"/>
  <c r="TAS51" i="7"/>
  <c r="TAS52" i="7" l="1"/>
  <c r="TAU51" i="7"/>
  <c r="TAU52" i="7" l="1"/>
  <c r="TAW51" i="7"/>
  <c r="TAW52" i="7" l="1"/>
  <c r="TAY51" i="7"/>
  <c r="TAY52" i="7" l="1"/>
  <c r="TBA51" i="7"/>
  <c r="TBA52" i="7" l="1"/>
  <c r="TBC51" i="7"/>
  <c r="TBC52" i="7" l="1"/>
  <c r="TBE51" i="7"/>
  <c r="TBE52" i="7" l="1"/>
  <c r="TBG51" i="7"/>
  <c r="TBG52" i="7" l="1"/>
  <c r="TBI51" i="7"/>
  <c r="TBI52" i="7" l="1"/>
  <c r="TBK51" i="7"/>
  <c r="TBK52" i="7" l="1"/>
  <c r="TBM51" i="7"/>
  <c r="TBM52" i="7" l="1"/>
  <c r="TBO51" i="7"/>
  <c r="TBO52" i="7" l="1"/>
  <c r="TBQ51" i="7"/>
  <c r="TBQ52" i="7" l="1"/>
  <c r="TBS51" i="7"/>
  <c r="TBS52" i="7" l="1"/>
  <c r="TBU51" i="7"/>
  <c r="TBU52" i="7" l="1"/>
  <c r="TBW51" i="7"/>
  <c r="TBW52" i="7" l="1"/>
  <c r="TBY51" i="7"/>
  <c r="TBY52" i="7" l="1"/>
  <c r="TCA51" i="7"/>
  <c r="TCA52" i="7" l="1"/>
  <c r="TCC51" i="7"/>
  <c r="TCC52" i="7" l="1"/>
  <c r="TCE51" i="7"/>
  <c r="TCE52" i="7" l="1"/>
  <c r="TCG51" i="7"/>
  <c r="TCG52" i="7" l="1"/>
  <c r="TCI51" i="7"/>
  <c r="TCI52" i="7" l="1"/>
  <c r="TCK51" i="7"/>
  <c r="TCK52" i="7" l="1"/>
  <c r="TCM51" i="7"/>
  <c r="TCM52" i="7" l="1"/>
  <c r="TCO51" i="7"/>
  <c r="TCO52" i="7" l="1"/>
  <c r="TCQ51" i="7"/>
  <c r="TCQ52" i="7" l="1"/>
  <c r="TCS51" i="7"/>
  <c r="TCS52" i="7" l="1"/>
  <c r="TCU51" i="7"/>
  <c r="TCU52" i="7" l="1"/>
  <c r="TCW51" i="7"/>
  <c r="TCW52" i="7" l="1"/>
  <c r="TCY51" i="7"/>
  <c r="TCY52" i="7" l="1"/>
  <c r="TDA51" i="7"/>
  <c r="TDA52" i="7" l="1"/>
  <c r="TDC51" i="7"/>
  <c r="TDC52" i="7" l="1"/>
  <c r="TDE51" i="7"/>
  <c r="TDE52" i="7" l="1"/>
  <c r="TDG51" i="7"/>
  <c r="TDG52" i="7" l="1"/>
  <c r="TDI51" i="7"/>
  <c r="TDI52" i="7" l="1"/>
  <c r="TDK51" i="7"/>
  <c r="TDK52" i="7" l="1"/>
  <c r="TDM51" i="7"/>
  <c r="TDM52" i="7" l="1"/>
  <c r="TDO51" i="7"/>
  <c r="TDO52" i="7" l="1"/>
  <c r="TDQ51" i="7"/>
  <c r="TDQ52" i="7" l="1"/>
  <c r="TDS51" i="7"/>
  <c r="TDS52" i="7" l="1"/>
  <c r="TDU51" i="7"/>
  <c r="TDU52" i="7" l="1"/>
  <c r="TDW51" i="7"/>
  <c r="TDW52" i="7" l="1"/>
  <c r="TDY51" i="7"/>
  <c r="TDY52" i="7" l="1"/>
  <c r="TEA51" i="7"/>
  <c r="TEA52" i="7" l="1"/>
  <c r="TEC51" i="7"/>
  <c r="TEC52" i="7" l="1"/>
  <c r="TEE51" i="7"/>
  <c r="TEE52" i="7" l="1"/>
  <c r="TEG51" i="7"/>
  <c r="TEG52" i="7" l="1"/>
  <c r="TEI51" i="7"/>
  <c r="TEI52" i="7" l="1"/>
  <c r="TEK51" i="7"/>
  <c r="TEK52" i="7" l="1"/>
  <c r="TEM51" i="7"/>
  <c r="TEM52" i="7" l="1"/>
  <c r="TEO51" i="7"/>
  <c r="TEO52" i="7" l="1"/>
  <c r="TEQ51" i="7"/>
  <c r="TEQ52" i="7" l="1"/>
  <c r="TES51" i="7"/>
  <c r="TES52" i="7" l="1"/>
  <c r="TEU51" i="7"/>
  <c r="TEU52" i="7" l="1"/>
  <c r="TEW51" i="7"/>
  <c r="TEW52" i="7" l="1"/>
  <c r="TEY51" i="7"/>
  <c r="TEY52" i="7" l="1"/>
  <c r="TFA51" i="7"/>
  <c r="TFA52" i="7" l="1"/>
  <c r="TFC51" i="7"/>
  <c r="TFC52" i="7" l="1"/>
  <c r="TFE51" i="7"/>
  <c r="TFE52" i="7" l="1"/>
  <c r="TFG51" i="7"/>
  <c r="TFG52" i="7" l="1"/>
  <c r="TFI51" i="7"/>
  <c r="TFI52" i="7" l="1"/>
  <c r="TFK51" i="7"/>
  <c r="TFK52" i="7" l="1"/>
  <c r="TFM51" i="7"/>
  <c r="TFM52" i="7" l="1"/>
  <c r="TFO51" i="7"/>
  <c r="TFO52" i="7" l="1"/>
  <c r="TFQ51" i="7"/>
  <c r="TFQ52" i="7" l="1"/>
  <c r="TFS51" i="7"/>
  <c r="TFS52" i="7" l="1"/>
  <c r="TFU51" i="7"/>
  <c r="TFU52" i="7" l="1"/>
  <c r="TFW51" i="7"/>
  <c r="TFW52" i="7" l="1"/>
  <c r="TFY51" i="7"/>
  <c r="TFY52" i="7" l="1"/>
  <c r="TGA51" i="7"/>
  <c r="TGA52" i="7" l="1"/>
  <c r="TGC51" i="7"/>
  <c r="TGC52" i="7" l="1"/>
  <c r="TGE51" i="7"/>
  <c r="TGE52" i="7" l="1"/>
  <c r="TGG51" i="7"/>
  <c r="TGG52" i="7" l="1"/>
  <c r="TGI51" i="7"/>
  <c r="TGI52" i="7" l="1"/>
  <c r="TGK51" i="7"/>
  <c r="TGK52" i="7" l="1"/>
  <c r="TGM51" i="7"/>
  <c r="TGM52" i="7" l="1"/>
  <c r="TGO51" i="7"/>
  <c r="TGO52" i="7" l="1"/>
  <c r="TGQ51" i="7"/>
  <c r="TGQ52" i="7" l="1"/>
  <c r="TGS51" i="7"/>
  <c r="TGS52" i="7" l="1"/>
  <c r="TGU51" i="7"/>
  <c r="TGU52" i="7" l="1"/>
  <c r="TGW51" i="7"/>
  <c r="TGW52" i="7" l="1"/>
  <c r="TGY51" i="7"/>
  <c r="TGY52" i="7" l="1"/>
  <c r="THA51" i="7"/>
  <c r="THA52" i="7" l="1"/>
  <c r="THC51" i="7"/>
  <c r="THC52" i="7" l="1"/>
  <c r="THE51" i="7"/>
  <c r="THE52" i="7" l="1"/>
  <c r="THG51" i="7"/>
  <c r="THG52" i="7" l="1"/>
  <c r="THI51" i="7"/>
  <c r="THI52" i="7" l="1"/>
  <c r="THK51" i="7"/>
  <c r="THK52" i="7" l="1"/>
  <c r="THM51" i="7"/>
  <c r="THM52" i="7" l="1"/>
  <c r="THO51" i="7"/>
  <c r="THO52" i="7" l="1"/>
  <c r="THQ51" i="7"/>
  <c r="THQ52" i="7" l="1"/>
  <c r="THS51" i="7"/>
  <c r="THS52" i="7" l="1"/>
  <c r="THU51" i="7"/>
  <c r="THU52" i="7" l="1"/>
  <c r="THW51" i="7"/>
  <c r="THW52" i="7" l="1"/>
  <c r="THY51" i="7"/>
  <c r="THY52" i="7" l="1"/>
  <c r="TIA51" i="7"/>
  <c r="TIA52" i="7" l="1"/>
  <c r="TIC51" i="7"/>
  <c r="TIC52" i="7" l="1"/>
  <c r="TIE51" i="7"/>
  <c r="TIE52" i="7" l="1"/>
  <c r="TIG51" i="7"/>
  <c r="TIG52" i="7" l="1"/>
  <c r="TII51" i="7"/>
  <c r="TII52" i="7" l="1"/>
  <c r="TIK51" i="7"/>
  <c r="TIK52" i="7" l="1"/>
  <c r="TIM51" i="7"/>
  <c r="TIM52" i="7" l="1"/>
  <c r="TIO51" i="7"/>
  <c r="TIO52" i="7" l="1"/>
  <c r="TIQ51" i="7"/>
  <c r="TIQ52" i="7" l="1"/>
  <c r="TIS51" i="7"/>
  <c r="TIS52" i="7" l="1"/>
  <c r="TIU51" i="7"/>
  <c r="TIU52" i="7" l="1"/>
  <c r="TIW51" i="7"/>
  <c r="TIW52" i="7" l="1"/>
  <c r="TIY51" i="7"/>
  <c r="TIY52" i="7" l="1"/>
  <c r="TJA51" i="7"/>
  <c r="TJA52" i="7" l="1"/>
  <c r="TJC51" i="7"/>
  <c r="TJC52" i="7" l="1"/>
  <c r="TJE51" i="7"/>
  <c r="TJE52" i="7" l="1"/>
  <c r="TJG51" i="7"/>
  <c r="TJG52" i="7" l="1"/>
  <c r="TJI51" i="7"/>
  <c r="TJI52" i="7" l="1"/>
  <c r="TJK51" i="7"/>
  <c r="TJK52" i="7" l="1"/>
  <c r="TJM51" i="7"/>
  <c r="TJM52" i="7" l="1"/>
  <c r="TJO51" i="7"/>
  <c r="TJO52" i="7" l="1"/>
  <c r="TJQ51" i="7"/>
  <c r="TJQ52" i="7" l="1"/>
  <c r="TJS51" i="7"/>
  <c r="TJS52" i="7" l="1"/>
  <c r="TJU51" i="7"/>
  <c r="TJU52" i="7" l="1"/>
  <c r="TJW51" i="7"/>
  <c r="TJW52" i="7" l="1"/>
  <c r="TJY51" i="7"/>
  <c r="TJY52" i="7" l="1"/>
  <c r="TKA51" i="7"/>
  <c r="TKA52" i="7" l="1"/>
  <c r="TKC51" i="7"/>
  <c r="TKC52" i="7" l="1"/>
  <c r="TKE51" i="7"/>
  <c r="TKE52" i="7" l="1"/>
  <c r="TKG51" i="7"/>
  <c r="TKG52" i="7" l="1"/>
  <c r="TKI51" i="7"/>
  <c r="TKI52" i="7" l="1"/>
  <c r="TKK51" i="7"/>
  <c r="TKK52" i="7" l="1"/>
  <c r="TKM51" i="7"/>
  <c r="TKM52" i="7" l="1"/>
  <c r="TKO51" i="7"/>
  <c r="TKO52" i="7" l="1"/>
  <c r="TKQ51" i="7"/>
  <c r="TKQ52" i="7" l="1"/>
  <c r="TKS51" i="7"/>
  <c r="TKS52" i="7" l="1"/>
  <c r="TKU51" i="7"/>
  <c r="TKU52" i="7" l="1"/>
  <c r="TKW51" i="7"/>
  <c r="TKW52" i="7" l="1"/>
  <c r="TKY51" i="7"/>
  <c r="TKY52" i="7" l="1"/>
  <c r="TLA51" i="7"/>
  <c r="TLA52" i="7" l="1"/>
  <c r="TLC51" i="7"/>
  <c r="TLC52" i="7" l="1"/>
  <c r="TLE51" i="7"/>
  <c r="TLE52" i="7" l="1"/>
  <c r="TLG51" i="7"/>
  <c r="TLG52" i="7" l="1"/>
  <c r="TLI51" i="7"/>
  <c r="TLI52" i="7" l="1"/>
  <c r="TLK51" i="7"/>
  <c r="TLK52" i="7" l="1"/>
  <c r="TLM51" i="7"/>
  <c r="TLM52" i="7" l="1"/>
  <c r="TLO51" i="7"/>
  <c r="TLO52" i="7" l="1"/>
  <c r="TLQ51" i="7"/>
  <c r="TLQ52" i="7" l="1"/>
  <c r="TLS51" i="7"/>
  <c r="TLS52" i="7" l="1"/>
  <c r="TLU51" i="7"/>
  <c r="TLU52" i="7" l="1"/>
  <c r="TLW51" i="7"/>
  <c r="TLW52" i="7" l="1"/>
  <c r="TLY51" i="7"/>
  <c r="TLY52" i="7" l="1"/>
  <c r="TMA51" i="7"/>
  <c r="TMA52" i="7" l="1"/>
  <c r="TMC51" i="7"/>
  <c r="TMC52" i="7" l="1"/>
  <c r="TME51" i="7"/>
  <c r="TME52" i="7" l="1"/>
  <c r="TMG51" i="7"/>
  <c r="TMG52" i="7" l="1"/>
  <c r="TMI51" i="7"/>
  <c r="TMI52" i="7" l="1"/>
  <c r="TMK51" i="7"/>
  <c r="TMK52" i="7" l="1"/>
  <c r="TMM51" i="7"/>
  <c r="TMM52" i="7" l="1"/>
  <c r="TMO51" i="7"/>
  <c r="TMO52" i="7" l="1"/>
  <c r="TMQ51" i="7"/>
  <c r="TMQ52" i="7" l="1"/>
  <c r="TMS51" i="7"/>
  <c r="TMS52" i="7" l="1"/>
  <c r="TMU51" i="7"/>
  <c r="TMU52" i="7" l="1"/>
  <c r="TMW51" i="7"/>
  <c r="TMW52" i="7" l="1"/>
  <c r="TMY51" i="7"/>
  <c r="TMY52" i="7" l="1"/>
  <c r="TNA51" i="7"/>
  <c r="TNA52" i="7" l="1"/>
  <c r="TNC51" i="7"/>
  <c r="TNC52" i="7" l="1"/>
  <c r="TNE51" i="7"/>
  <c r="TNE52" i="7" l="1"/>
  <c r="TNG51" i="7"/>
  <c r="TNG52" i="7" l="1"/>
  <c r="TNI51" i="7"/>
  <c r="TNI52" i="7" l="1"/>
  <c r="TNK51" i="7"/>
  <c r="TNK52" i="7" l="1"/>
  <c r="TNM51" i="7"/>
  <c r="TNM52" i="7" l="1"/>
  <c r="TNO51" i="7"/>
  <c r="TNO52" i="7" l="1"/>
  <c r="TNQ51" i="7"/>
  <c r="TNQ52" i="7" l="1"/>
  <c r="TNS51" i="7"/>
  <c r="TNS52" i="7" l="1"/>
  <c r="TNU51" i="7"/>
  <c r="TNU52" i="7" l="1"/>
  <c r="TNW51" i="7"/>
  <c r="TNW52" i="7" l="1"/>
  <c r="TNY51" i="7"/>
  <c r="TNY52" i="7" l="1"/>
  <c r="TOA51" i="7"/>
  <c r="TOA52" i="7" l="1"/>
  <c r="TOC51" i="7"/>
  <c r="TOC52" i="7" l="1"/>
  <c r="TOE51" i="7"/>
  <c r="TOE52" i="7" l="1"/>
  <c r="TOG51" i="7"/>
  <c r="TOG52" i="7" l="1"/>
  <c r="TOI51" i="7"/>
  <c r="TOI52" i="7" l="1"/>
  <c r="TOK51" i="7"/>
  <c r="TOK52" i="7" l="1"/>
  <c r="TOM51" i="7"/>
  <c r="TOM52" i="7" l="1"/>
  <c r="TOO51" i="7"/>
  <c r="TOO52" i="7" l="1"/>
  <c r="TOQ51" i="7"/>
  <c r="TOQ52" i="7" l="1"/>
  <c r="TOS51" i="7"/>
  <c r="TOS52" i="7" l="1"/>
  <c r="TOU51" i="7"/>
  <c r="TOU52" i="7" l="1"/>
  <c r="TOW51" i="7"/>
  <c r="TOW52" i="7" l="1"/>
  <c r="TOY51" i="7"/>
  <c r="TOY52" i="7" l="1"/>
  <c r="TPA51" i="7"/>
  <c r="TPA52" i="7" l="1"/>
  <c r="TPC51" i="7"/>
  <c r="TPC52" i="7" l="1"/>
  <c r="TPE51" i="7"/>
  <c r="TPE52" i="7" l="1"/>
  <c r="TPG51" i="7"/>
  <c r="TPG52" i="7" l="1"/>
  <c r="TPI51" i="7"/>
  <c r="TPI52" i="7" l="1"/>
  <c r="TPK51" i="7"/>
  <c r="TPK52" i="7" l="1"/>
  <c r="TPM51" i="7"/>
  <c r="TPM52" i="7" l="1"/>
  <c r="TPO51" i="7"/>
  <c r="TPO52" i="7" l="1"/>
  <c r="TPQ51" i="7"/>
  <c r="TPQ52" i="7" l="1"/>
  <c r="TPS51" i="7"/>
  <c r="TPS52" i="7" l="1"/>
  <c r="TPU51" i="7"/>
  <c r="TPU52" i="7" l="1"/>
  <c r="TPW51" i="7"/>
  <c r="TPW52" i="7" l="1"/>
  <c r="TPY51" i="7"/>
  <c r="TPY52" i="7" l="1"/>
  <c r="TQA51" i="7"/>
  <c r="TQA52" i="7" l="1"/>
  <c r="TQC51" i="7"/>
  <c r="TQC52" i="7" l="1"/>
  <c r="TQE51" i="7"/>
  <c r="TQE52" i="7" l="1"/>
  <c r="TQG51" i="7"/>
  <c r="TQG52" i="7" l="1"/>
  <c r="TQI51" i="7"/>
  <c r="TQI52" i="7" l="1"/>
  <c r="TQK51" i="7"/>
  <c r="TQK52" i="7" l="1"/>
  <c r="TQM51" i="7"/>
  <c r="TQM52" i="7" l="1"/>
  <c r="TQO51" i="7"/>
  <c r="TQO52" i="7" l="1"/>
  <c r="TQQ51" i="7"/>
  <c r="TQQ52" i="7" l="1"/>
  <c r="TQS51" i="7"/>
  <c r="TQS52" i="7" l="1"/>
  <c r="TQU51" i="7"/>
  <c r="TQU52" i="7" l="1"/>
  <c r="TQW51" i="7"/>
  <c r="TQW52" i="7" l="1"/>
  <c r="TQY51" i="7"/>
  <c r="TQY52" i="7" l="1"/>
  <c r="TRA51" i="7"/>
  <c r="TRA52" i="7" l="1"/>
  <c r="TRC51" i="7"/>
  <c r="TRC52" i="7" l="1"/>
  <c r="TRE51" i="7"/>
  <c r="TRE52" i="7" l="1"/>
  <c r="TRG51" i="7"/>
  <c r="TRG52" i="7" l="1"/>
  <c r="TRI51" i="7"/>
  <c r="TRI52" i="7" l="1"/>
  <c r="TRK51" i="7"/>
  <c r="TRK52" i="7" l="1"/>
  <c r="TRM51" i="7"/>
  <c r="TRM52" i="7" l="1"/>
  <c r="TRO51" i="7"/>
  <c r="TRO52" i="7" l="1"/>
  <c r="TRQ51" i="7"/>
  <c r="TRQ52" i="7" l="1"/>
  <c r="TRS51" i="7"/>
  <c r="TRS52" i="7" l="1"/>
  <c r="TRU51" i="7"/>
  <c r="TRU52" i="7" l="1"/>
  <c r="TRW51" i="7"/>
  <c r="TRW52" i="7" l="1"/>
  <c r="TRY51" i="7"/>
  <c r="TRY52" i="7" l="1"/>
  <c r="TSA51" i="7"/>
  <c r="TSA52" i="7" l="1"/>
  <c r="TSC51" i="7"/>
  <c r="TSC52" i="7" l="1"/>
  <c r="TSE51" i="7"/>
  <c r="TSE52" i="7" l="1"/>
  <c r="TSG51" i="7"/>
  <c r="TSG52" i="7" l="1"/>
  <c r="TSI51" i="7"/>
  <c r="TSI52" i="7" l="1"/>
  <c r="TSK51" i="7"/>
  <c r="TSK52" i="7" l="1"/>
  <c r="TSM51" i="7"/>
  <c r="TSM52" i="7" l="1"/>
  <c r="TSO51" i="7"/>
  <c r="TSO52" i="7" l="1"/>
  <c r="TSQ51" i="7"/>
  <c r="TSQ52" i="7" l="1"/>
  <c r="TSS51" i="7"/>
  <c r="TSS52" i="7" l="1"/>
  <c r="TSU51" i="7"/>
  <c r="TSU52" i="7" l="1"/>
  <c r="TSW51" i="7"/>
  <c r="TSW52" i="7" l="1"/>
  <c r="TSY51" i="7"/>
  <c r="TSY52" i="7" l="1"/>
  <c r="TTA51" i="7"/>
  <c r="TTA52" i="7" l="1"/>
  <c r="TTC51" i="7"/>
  <c r="TTC52" i="7" l="1"/>
  <c r="TTE51" i="7"/>
  <c r="TTE52" i="7" l="1"/>
  <c r="TTG51" i="7"/>
  <c r="TTG52" i="7" l="1"/>
  <c r="TTI51" i="7"/>
  <c r="TTI52" i="7" l="1"/>
  <c r="TTK51" i="7"/>
  <c r="TTK52" i="7" l="1"/>
  <c r="TTM51" i="7"/>
  <c r="TTM52" i="7" l="1"/>
  <c r="TTO51" i="7"/>
  <c r="TTO52" i="7" l="1"/>
  <c r="TTQ51" i="7"/>
  <c r="TTQ52" i="7" l="1"/>
  <c r="TTS51" i="7"/>
  <c r="TTS52" i="7" l="1"/>
  <c r="TTU51" i="7"/>
  <c r="TTU52" i="7" l="1"/>
  <c r="TTW51" i="7"/>
  <c r="TTW52" i="7" l="1"/>
  <c r="TTY51" i="7"/>
  <c r="TTY52" i="7" l="1"/>
  <c r="TUA51" i="7"/>
  <c r="TUA52" i="7" l="1"/>
  <c r="TUC51" i="7"/>
  <c r="TUC52" i="7" l="1"/>
  <c r="TUE51" i="7"/>
  <c r="TUE52" i="7" l="1"/>
  <c r="TUG51" i="7"/>
  <c r="TUG52" i="7" l="1"/>
  <c r="TUI51" i="7"/>
  <c r="TUI52" i="7" l="1"/>
  <c r="TUK51" i="7"/>
  <c r="TUK52" i="7" l="1"/>
  <c r="TUM51" i="7"/>
  <c r="TUM52" i="7" l="1"/>
  <c r="TUO51" i="7"/>
  <c r="TUO52" i="7" l="1"/>
  <c r="TUQ51" i="7"/>
  <c r="TUQ52" i="7" l="1"/>
  <c r="TUS51" i="7"/>
  <c r="TUS52" i="7" l="1"/>
  <c r="TUU51" i="7"/>
  <c r="TUU52" i="7" l="1"/>
  <c r="TUW51" i="7"/>
  <c r="TUW52" i="7" l="1"/>
  <c r="TUY51" i="7"/>
  <c r="TUY52" i="7" l="1"/>
  <c r="TVA51" i="7"/>
  <c r="TVA52" i="7" l="1"/>
  <c r="TVC51" i="7"/>
  <c r="TVC52" i="7" l="1"/>
  <c r="TVE51" i="7"/>
  <c r="TVE52" i="7" l="1"/>
  <c r="TVG51" i="7"/>
  <c r="TVG52" i="7" l="1"/>
  <c r="TVI51" i="7"/>
  <c r="TVI52" i="7" l="1"/>
  <c r="TVK51" i="7"/>
  <c r="TVK52" i="7" l="1"/>
  <c r="TVM51" i="7"/>
  <c r="TVM52" i="7" l="1"/>
  <c r="TVO51" i="7"/>
  <c r="TVO52" i="7" l="1"/>
  <c r="TVQ51" i="7"/>
  <c r="TVQ52" i="7" l="1"/>
  <c r="TVS51" i="7"/>
  <c r="TVS52" i="7" l="1"/>
  <c r="TVU51" i="7"/>
  <c r="TVU52" i="7" l="1"/>
  <c r="TVW51" i="7"/>
  <c r="TVW52" i="7" l="1"/>
  <c r="TVY51" i="7"/>
  <c r="TVY52" i="7" l="1"/>
  <c r="TWA51" i="7"/>
  <c r="TWA52" i="7" l="1"/>
  <c r="TWC51" i="7"/>
  <c r="TWC52" i="7" l="1"/>
  <c r="TWE51" i="7"/>
  <c r="TWE52" i="7" l="1"/>
  <c r="TWG51" i="7"/>
  <c r="TWG52" i="7" l="1"/>
  <c r="TWI51" i="7"/>
  <c r="TWI52" i="7" l="1"/>
  <c r="TWK51" i="7"/>
  <c r="TWK52" i="7" l="1"/>
  <c r="TWM51" i="7"/>
  <c r="TWM52" i="7" l="1"/>
  <c r="TWO51" i="7"/>
  <c r="TWO52" i="7" l="1"/>
  <c r="TWQ51" i="7"/>
  <c r="TWQ52" i="7" l="1"/>
  <c r="TWS51" i="7"/>
  <c r="TWS52" i="7" l="1"/>
  <c r="TWU51" i="7"/>
  <c r="TWU52" i="7" l="1"/>
  <c r="TWW51" i="7"/>
  <c r="TWW52" i="7" l="1"/>
  <c r="TWY51" i="7"/>
  <c r="TWY52" i="7" l="1"/>
  <c r="TXA51" i="7"/>
  <c r="TXA52" i="7" l="1"/>
  <c r="TXC51" i="7"/>
  <c r="TXC52" i="7" l="1"/>
  <c r="TXE51" i="7"/>
  <c r="TXE52" i="7" l="1"/>
  <c r="TXG51" i="7"/>
  <c r="TXG52" i="7" l="1"/>
  <c r="TXI51" i="7"/>
  <c r="TXI52" i="7" l="1"/>
  <c r="TXK51" i="7"/>
  <c r="TXK52" i="7" l="1"/>
  <c r="TXM51" i="7"/>
  <c r="TXM52" i="7" l="1"/>
  <c r="TXO51" i="7"/>
  <c r="TXO52" i="7" l="1"/>
  <c r="TXQ51" i="7"/>
  <c r="TXQ52" i="7" l="1"/>
  <c r="TXS51" i="7"/>
  <c r="TXS52" i="7" l="1"/>
  <c r="TXU51" i="7"/>
  <c r="TXU52" i="7" l="1"/>
  <c r="TXW51" i="7"/>
  <c r="TXW52" i="7" l="1"/>
  <c r="TXY51" i="7"/>
  <c r="TXY52" i="7" l="1"/>
  <c r="TYA51" i="7"/>
  <c r="TYA52" i="7" l="1"/>
  <c r="TYC51" i="7"/>
  <c r="TYC52" i="7" l="1"/>
  <c r="TYE51" i="7"/>
  <c r="TYE52" i="7" l="1"/>
  <c r="TYG51" i="7"/>
  <c r="TYG52" i="7" l="1"/>
  <c r="TYI51" i="7"/>
  <c r="TYI52" i="7" l="1"/>
  <c r="TYK51" i="7"/>
  <c r="TYK52" i="7" l="1"/>
  <c r="TYM51" i="7"/>
  <c r="TYM52" i="7" l="1"/>
  <c r="TYO51" i="7"/>
  <c r="TYO52" i="7" l="1"/>
  <c r="TYQ51" i="7"/>
  <c r="TYQ52" i="7" l="1"/>
  <c r="TYS51" i="7"/>
  <c r="TYS52" i="7" l="1"/>
  <c r="TYU51" i="7"/>
  <c r="TYU52" i="7" l="1"/>
  <c r="TYW51" i="7"/>
  <c r="TYW52" i="7" l="1"/>
  <c r="TYY51" i="7"/>
  <c r="TYY52" i="7" l="1"/>
  <c r="TZA51" i="7"/>
  <c r="TZA52" i="7" l="1"/>
  <c r="TZC51" i="7"/>
  <c r="TZC52" i="7" l="1"/>
  <c r="TZE51" i="7"/>
  <c r="TZE52" i="7" l="1"/>
  <c r="TZG51" i="7"/>
  <c r="TZG52" i="7" l="1"/>
  <c r="TZI51" i="7"/>
  <c r="TZI52" i="7" l="1"/>
  <c r="TZK51" i="7"/>
  <c r="TZK52" i="7" l="1"/>
  <c r="TZM51" i="7"/>
  <c r="TZM52" i="7" l="1"/>
  <c r="TZO51" i="7"/>
  <c r="TZO52" i="7" l="1"/>
  <c r="TZQ51" i="7"/>
  <c r="TZQ52" i="7" l="1"/>
  <c r="TZS51" i="7"/>
  <c r="TZS52" i="7" l="1"/>
  <c r="TZU51" i="7"/>
  <c r="TZU52" i="7" l="1"/>
  <c r="TZW51" i="7"/>
  <c r="TZW52" i="7" l="1"/>
  <c r="TZY51" i="7"/>
  <c r="TZY52" i="7" l="1"/>
  <c r="UAA51" i="7"/>
  <c r="UAA52" i="7" l="1"/>
  <c r="UAC51" i="7"/>
  <c r="UAC52" i="7" l="1"/>
  <c r="UAE51" i="7"/>
  <c r="UAE52" i="7" l="1"/>
  <c r="UAG51" i="7"/>
  <c r="UAG52" i="7" l="1"/>
  <c r="UAI51" i="7"/>
  <c r="UAI52" i="7" l="1"/>
  <c r="UAK51" i="7"/>
  <c r="UAK52" i="7" l="1"/>
  <c r="UAM51" i="7"/>
  <c r="UAM52" i="7" l="1"/>
  <c r="UAO51" i="7"/>
  <c r="UAO52" i="7" l="1"/>
  <c r="UAQ51" i="7"/>
  <c r="UAQ52" i="7" l="1"/>
  <c r="UAS51" i="7"/>
  <c r="UAS52" i="7" l="1"/>
  <c r="UAU51" i="7"/>
  <c r="UAU52" i="7" l="1"/>
  <c r="UAW51" i="7"/>
  <c r="UAW52" i="7" l="1"/>
  <c r="UAY51" i="7"/>
  <c r="UAY52" i="7" l="1"/>
  <c r="UBA51" i="7"/>
  <c r="UBA52" i="7" l="1"/>
  <c r="UBC51" i="7"/>
  <c r="UBC52" i="7" l="1"/>
  <c r="UBE51" i="7"/>
  <c r="UBE52" i="7" l="1"/>
  <c r="UBG51" i="7"/>
  <c r="UBG52" i="7" l="1"/>
  <c r="UBI51" i="7"/>
  <c r="UBI52" i="7" l="1"/>
  <c r="UBK51" i="7"/>
  <c r="UBK52" i="7" l="1"/>
  <c r="UBM51" i="7"/>
  <c r="UBM52" i="7" l="1"/>
  <c r="UBO51" i="7"/>
  <c r="UBO52" i="7" l="1"/>
  <c r="UBQ51" i="7"/>
  <c r="UBQ52" i="7" l="1"/>
  <c r="UBS51" i="7"/>
  <c r="UBS52" i="7" l="1"/>
  <c r="UBU51" i="7"/>
  <c r="UBU52" i="7" l="1"/>
  <c r="UBW51" i="7"/>
  <c r="UBW52" i="7" l="1"/>
  <c r="UBY51" i="7"/>
  <c r="UBY52" i="7" l="1"/>
  <c r="UCA51" i="7"/>
  <c r="UCA52" i="7" l="1"/>
  <c r="UCC51" i="7"/>
  <c r="UCC52" i="7" l="1"/>
  <c r="UCE51" i="7"/>
  <c r="UCE52" i="7" l="1"/>
  <c r="UCG51" i="7"/>
  <c r="UCG52" i="7" l="1"/>
  <c r="UCI51" i="7"/>
  <c r="UCI52" i="7" l="1"/>
  <c r="UCK51" i="7"/>
  <c r="UCK52" i="7" l="1"/>
  <c r="UCM51" i="7"/>
  <c r="UCM52" i="7" l="1"/>
  <c r="UCO51" i="7"/>
  <c r="UCO52" i="7" l="1"/>
  <c r="UCQ51" i="7"/>
  <c r="UCQ52" i="7" l="1"/>
  <c r="UCS51" i="7"/>
  <c r="UCS52" i="7" l="1"/>
  <c r="UCU51" i="7"/>
  <c r="UCU52" i="7" l="1"/>
  <c r="UCW51" i="7"/>
  <c r="UCW52" i="7" l="1"/>
  <c r="UCY51" i="7"/>
  <c r="UCY52" i="7" l="1"/>
  <c r="UDA51" i="7"/>
  <c r="UDA52" i="7" l="1"/>
  <c r="UDC51" i="7"/>
  <c r="UDC52" i="7" l="1"/>
  <c r="UDE51" i="7"/>
  <c r="UDE52" i="7" l="1"/>
  <c r="UDG51" i="7"/>
  <c r="UDG52" i="7" l="1"/>
  <c r="UDI51" i="7"/>
  <c r="UDI52" i="7" l="1"/>
  <c r="UDK51" i="7"/>
  <c r="UDK52" i="7" l="1"/>
  <c r="UDM51" i="7"/>
  <c r="UDM52" i="7" l="1"/>
  <c r="UDO51" i="7"/>
  <c r="UDO52" i="7" l="1"/>
  <c r="UDQ51" i="7"/>
  <c r="UDQ52" i="7" l="1"/>
  <c r="UDS51" i="7"/>
  <c r="UDS52" i="7" l="1"/>
  <c r="UDU51" i="7"/>
  <c r="UDU52" i="7" l="1"/>
  <c r="UDW51" i="7"/>
  <c r="UDW52" i="7" l="1"/>
  <c r="UDY51" i="7"/>
  <c r="UDY52" i="7" l="1"/>
  <c r="UEA51" i="7"/>
  <c r="UEA52" i="7" l="1"/>
  <c r="UEC51" i="7"/>
  <c r="UEC52" i="7" l="1"/>
  <c r="UEE51" i="7"/>
  <c r="UEE52" i="7" l="1"/>
  <c r="UEG51" i="7"/>
  <c r="UEG52" i="7" l="1"/>
  <c r="UEI51" i="7"/>
  <c r="UEI52" i="7" l="1"/>
  <c r="UEK51" i="7"/>
  <c r="UEK52" i="7" l="1"/>
  <c r="UEM51" i="7"/>
  <c r="UEM52" i="7" l="1"/>
  <c r="UEO51" i="7"/>
  <c r="UEO52" i="7" l="1"/>
  <c r="UEQ51" i="7"/>
  <c r="UEQ52" i="7" l="1"/>
  <c r="UES51" i="7"/>
  <c r="UES52" i="7" l="1"/>
  <c r="UEU51" i="7"/>
  <c r="UEU52" i="7" l="1"/>
  <c r="UEW51" i="7"/>
  <c r="UEW52" i="7" l="1"/>
  <c r="UEY51" i="7"/>
  <c r="UEY52" i="7" l="1"/>
  <c r="UFA51" i="7"/>
  <c r="UFA52" i="7" l="1"/>
  <c r="UFC51" i="7"/>
  <c r="UFC52" i="7" l="1"/>
  <c r="UFE51" i="7"/>
  <c r="UFE52" i="7" l="1"/>
  <c r="UFG51" i="7"/>
  <c r="UFG52" i="7" l="1"/>
  <c r="UFI51" i="7"/>
  <c r="UFI52" i="7" l="1"/>
  <c r="UFK51" i="7"/>
  <c r="UFK52" i="7" l="1"/>
  <c r="UFM51" i="7"/>
  <c r="UFM52" i="7" l="1"/>
  <c r="UFO51" i="7"/>
  <c r="UFO52" i="7" l="1"/>
  <c r="UFQ51" i="7"/>
  <c r="UFQ52" i="7" l="1"/>
  <c r="UFS51" i="7"/>
  <c r="UFS52" i="7" l="1"/>
  <c r="UFU51" i="7"/>
  <c r="UFU52" i="7" l="1"/>
  <c r="UFW51" i="7"/>
  <c r="UFW52" i="7" l="1"/>
  <c r="UFY51" i="7"/>
  <c r="UFY52" i="7" l="1"/>
  <c r="UGA51" i="7"/>
  <c r="UGA52" i="7" l="1"/>
  <c r="UGC51" i="7"/>
  <c r="UGC52" i="7" l="1"/>
  <c r="UGE51" i="7"/>
  <c r="UGE52" i="7" l="1"/>
  <c r="UGG51" i="7"/>
  <c r="UGG52" i="7" l="1"/>
  <c r="UGI51" i="7"/>
  <c r="UGI52" i="7" l="1"/>
  <c r="UGK51" i="7"/>
  <c r="UGK52" i="7" l="1"/>
  <c r="UGM51" i="7"/>
  <c r="UGM52" i="7" l="1"/>
  <c r="UGO51" i="7"/>
  <c r="UGO52" i="7" l="1"/>
  <c r="UGQ51" i="7"/>
  <c r="UGQ52" i="7" l="1"/>
  <c r="UGS51" i="7"/>
  <c r="UGS52" i="7" l="1"/>
  <c r="UGU51" i="7"/>
  <c r="UGU52" i="7" l="1"/>
  <c r="UGW51" i="7"/>
  <c r="UGW52" i="7" l="1"/>
  <c r="UGY51" i="7"/>
  <c r="UGY52" i="7" l="1"/>
  <c r="UHA51" i="7"/>
  <c r="UHA52" i="7" l="1"/>
  <c r="UHC51" i="7"/>
  <c r="UHC52" i="7" l="1"/>
  <c r="UHE51" i="7"/>
  <c r="UHE52" i="7" l="1"/>
  <c r="UHG51" i="7"/>
  <c r="UHG52" i="7" l="1"/>
  <c r="UHI51" i="7"/>
  <c r="UHI52" i="7" l="1"/>
  <c r="UHK51" i="7"/>
  <c r="UHK52" i="7" l="1"/>
  <c r="UHM51" i="7"/>
  <c r="UHM52" i="7" l="1"/>
  <c r="UHO51" i="7"/>
  <c r="UHO52" i="7" l="1"/>
  <c r="UHQ51" i="7"/>
  <c r="UHQ52" i="7" l="1"/>
  <c r="UHS51" i="7"/>
  <c r="UHS52" i="7" l="1"/>
  <c r="UHU51" i="7"/>
  <c r="UHU52" i="7" l="1"/>
  <c r="UHW51" i="7"/>
  <c r="UHW52" i="7" l="1"/>
  <c r="UHY51" i="7"/>
  <c r="UHY52" i="7" l="1"/>
  <c r="UIA51" i="7"/>
  <c r="UIA52" i="7" l="1"/>
  <c r="UIC51" i="7"/>
  <c r="UIC52" i="7" l="1"/>
  <c r="UIE51" i="7"/>
  <c r="UIE52" i="7" l="1"/>
  <c r="UIG51" i="7"/>
  <c r="UIG52" i="7" l="1"/>
  <c r="UII51" i="7"/>
  <c r="UII52" i="7" l="1"/>
  <c r="UIK51" i="7"/>
  <c r="UIK52" i="7" l="1"/>
  <c r="UIM51" i="7"/>
  <c r="UIM52" i="7" l="1"/>
  <c r="UIO51" i="7"/>
  <c r="UIO52" i="7" l="1"/>
  <c r="UIQ51" i="7"/>
  <c r="UIQ52" i="7" l="1"/>
  <c r="UIS51" i="7"/>
  <c r="UIS52" i="7" l="1"/>
  <c r="UIU51" i="7"/>
  <c r="UIU52" i="7" l="1"/>
  <c r="UIW51" i="7"/>
  <c r="UIW52" i="7" l="1"/>
  <c r="UIY51" i="7"/>
  <c r="UIY52" i="7" l="1"/>
  <c r="UJA51" i="7"/>
  <c r="UJA52" i="7" l="1"/>
  <c r="UJC51" i="7"/>
  <c r="UJC52" i="7" l="1"/>
  <c r="UJE51" i="7"/>
  <c r="UJE52" i="7" l="1"/>
  <c r="UJG51" i="7"/>
  <c r="UJG52" i="7" l="1"/>
  <c r="UJI51" i="7"/>
  <c r="UJI52" i="7" l="1"/>
  <c r="UJK51" i="7"/>
  <c r="UJK52" i="7" l="1"/>
  <c r="UJM51" i="7"/>
  <c r="UJM52" i="7" l="1"/>
  <c r="UJO51" i="7"/>
  <c r="UJO52" i="7" l="1"/>
  <c r="UJQ51" i="7"/>
  <c r="UJQ52" i="7" l="1"/>
  <c r="UJS51" i="7"/>
  <c r="UJS52" i="7" l="1"/>
  <c r="UJU51" i="7"/>
  <c r="UJU52" i="7" l="1"/>
  <c r="UJW51" i="7"/>
  <c r="UJW52" i="7" l="1"/>
  <c r="UJY51" i="7"/>
  <c r="UJY52" i="7" l="1"/>
  <c r="UKA51" i="7"/>
  <c r="UKA52" i="7" l="1"/>
  <c r="UKC51" i="7"/>
  <c r="UKC52" i="7" l="1"/>
  <c r="UKE51" i="7"/>
  <c r="UKE52" i="7" l="1"/>
  <c r="UKG51" i="7"/>
  <c r="UKG52" i="7" l="1"/>
  <c r="UKI51" i="7"/>
  <c r="UKI52" i="7" l="1"/>
  <c r="UKK51" i="7"/>
  <c r="UKK52" i="7" l="1"/>
  <c r="UKM51" i="7"/>
  <c r="UKM52" i="7" l="1"/>
  <c r="UKO51" i="7"/>
  <c r="UKO52" i="7" l="1"/>
  <c r="UKQ51" i="7"/>
  <c r="UKQ52" i="7" l="1"/>
  <c r="UKS51" i="7"/>
  <c r="UKS52" i="7" l="1"/>
  <c r="UKU51" i="7"/>
  <c r="UKU52" i="7" l="1"/>
  <c r="UKW51" i="7"/>
  <c r="UKW52" i="7" l="1"/>
  <c r="UKY51" i="7"/>
  <c r="UKY52" i="7" l="1"/>
  <c r="ULA51" i="7"/>
  <c r="ULA52" i="7" l="1"/>
  <c r="ULC51" i="7"/>
  <c r="ULC52" i="7" l="1"/>
  <c r="ULE51" i="7"/>
  <c r="ULE52" i="7" l="1"/>
  <c r="ULG51" i="7"/>
  <c r="ULG52" i="7" l="1"/>
  <c r="ULI51" i="7"/>
  <c r="ULI52" i="7" l="1"/>
  <c r="ULK51" i="7"/>
  <c r="ULK52" i="7" l="1"/>
  <c r="ULM51" i="7"/>
  <c r="ULM52" i="7" l="1"/>
  <c r="ULO51" i="7"/>
  <c r="ULO52" i="7" l="1"/>
  <c r="ULQ51" i="7"/>
  <c r="ULQ52" i="7" l="1"/>
  <c r="ULS51" i="7"/>
  <c r="ULS52" i="7" l="1"/>
  <c r="ULU51" i="7"/>
  <c r="ULU52" i="7" l="1"/>
  <c r="ULW51" i="7"/>
  <c r="ULW52" i="7" l="1"/>
  <c r="ULY51" i="7"/>
  <c r="ULY52" i="7" l="1"/>
  <c r="UMA51" i="7"/>
  <c r="UMA52" i="7" l="1"/>
  <c r="UMC51" i="7"/>
  <c r="UMC52" i="7" l="1"/>
  <c r="UME51" i="7"/>
  <c r="UME52" i="7" l="1"/>
  <c r="UMG51" i="7"/>
  <c r="UMG52" i="7" l="1"/>
  <c r="UMI51" i="7"/>
  <c r="UMI52" i="7" l="1"/>
  <c r="UMK51" i="7"/>
  <c r="UMK52" i="7" l="1"/>
  <c r="UMM51" i="7"/>
  <c r="UMM52" i="7" l="1"/>
  <c r="UMO51" i="7"/>
  <c r="UMO52" i="7" l="1"/>
  <c r="UMQ51" i="7"/>
  <c r="UMQ52" i="7" l="1"/>
  <c r="UMS51" i="7"/>
  <c r="UMS52" i="7" l="1"/>
  <c r="UMU51" i="7"/>
  <c r="UMU52" i="7" l="1"/>
  <c r="UMW51" i="7"/>
  <c r="UMW52" i="7" l="1"/>
  <c r="UMY51" i="7"/>
  <c r="UMY52" i="7" l="1"/>
  <c r="UNA51" i="7"/>
  <c r="UNA52" i="7" l="1"/>
  <c r="UNC51" i="7"/>
  <c r="UNC52" i="7" l="1"/>
  <c r="UNE51" i="7"/>
  <c r="UNE52" i="7" l="1"/>
  <c r="UNG51" i="7"/>
  <c r="UNG52" i="7" l="1"/>
  <c r="UNI51" i="7"/>
  <c r="UNI52" i="7" l="1"/>
  <c r="UNK51" i="7"/>
  <c r="UNK52" i="7" l="1"/>
  <c r="UNM51" i="7"/>
  <c r="UNM52" i="7" l="1"/>
  <c r="UNO51" i="7"/>
  <c r="UNO52" i="7" l="1"/>
  <c r="UNQ51" i="7"/>
  <c r="UNQ52" i="7" l="1"/>
  <c r="UNS51" i="7"/>
  <c r="UNS52" i="7" l="1"/>
  <c r="UNU51" i="7"/>
  <c r="UNU52" i="7" l="1"/>
  <c r="UNW51" i="7"/>
  <c r="UNW52" i="7" l="1"/>
  <c r="UNY51" i="7"/>
  <c r="UNY52" i="7" l="1"/>
  <c r="UOA51" i="7"/>
  <c r="UOA52" i="7" l="1"/>
  <c r="UOC51" i="7"/>
  <c r="UOC52" i="7" l="1"/>
  <c r="UOE51" i="7"/>
  <c r="UOE52" i="7" l="1"/>
  <c r="UOG51" i="7"/>
  <c r="UOG52" i="7" l="1"/>
  <c r="UOI51" i="7"/>
  <c r="UOI52" i="7" l="1"/>
  <c r="UOK51" i="7"/>
  <c r="UOK52" i="7" l="1"/>
  <c r="UOM51" i="7"/>
  <c r="UOM52" i="7" l="1"/>
  <c r="UOO51" i="7"/>
  <c r="UOO52" i="7" l="1"/>
  <c r="UOQ51" i="7"/>
  <c r="UOQ52" i="7" l="1"/>
  <c r="UOS51" i="7"/>
  <c r="UOS52" i="7" l="1"/>
  <c r="UOU51" i="7"/>
  <c r="UOU52" i="7" l="1"/>
  <c r="UOW51" i="7"/>
  <c r="UOW52" i="7" l="1"/>
  <c r="UOY51" i="7"/>
  <c r="UOY52" i="7" l="1"/>
  <c r="UPA51" i="7"/>
  <c r="UPA52" i="7" l="1"/>
  <c r="UPC51" i="7"/>
  <c r="UPC52" i="7" l="1"/>
  <c r="UPE51" i="7"/>
  <c r="UPE52" i="7" l="1"/>
  <c r="UPG51" i="7"/>
  <c r="UPG52" i="7" l="1"/>
  <c r="UPI51" i="7"/>
  <c r="UPI52" i="7" l="1"/>
  <c r="UPK51" i="7"/>
  <c r="UPK52" i="7" l="1"/>
  <c r="UPM51" i="7"/>
  <c r="UPM52" i="7" l="1"/>
  <c r="UPO51" i="7"/>
  <c r="UPO52" i="7" l="1"/>
  <c r="UPQ51" i="7"/>
  <c r="UPQ52" i="7" l="1"/>
  <c r="UPS51" i="7"/>
  <c r="UPS52" i="7" l="1"/>
  <c r="UPU51" i="7"/>
  <c r="UPU52" i="7" l="1"/>
  <c r="UPW51" i="7"/>
  <c r="UPW52" i="7" l="1"/>
  <c r="UPY51" i="7"/>
  <c r="UPY52" i="7" l="1"/>
  <c r="UQA51" i="7"/>
  <c r="UQA52" i="7" l="1"/>
  <c r="UQC51" i="7"/>
  <c r="UQC52" i="7" l="1"/>
  <c r="UQE51" i="7"/>
  <c r="UQE52" i="7" l="1"/>
  <c r="UQG51" i="7"/>
  <c r="UQG52" i="7" l="1"/>
  <c r="UQI51" i="7"/>
  <c r="UQI52" i="7" l="1"/>
  <c r="UQK51" i="7"/>
  <c r="UQK52" i="7" l="1"/>
  <c r="UQM51" i="7"/>
  <c r="UQM52" i="7" l="1"/>
  <c r="UQO51" i="7"/>
  <c r="UQO52" i="7" l="1"/>
  <c r="UQQ51" i="7"/>
  <c r="UQQ52" i="7" l="1"/>
  <c r="UQS51" i="7"/>
  <c r="UQS52" i="7" l="1"/>
  <c r="UQU51" i="7"/>
  <c r="UQU52" i="7" l="1"/>
  <c r="UQW51" i="7"/>
  <c r="UQW52" i="7" l="1"/>
  <c r="UQY51" i="7"/>
  <c r="UQY52" i="7" l="1"/>
  <c r="URA51" i="7"/>
  <c r="URA52" i="7" l="1"/>
  <c r="URC51" i="7"/>
  <c r="URC52" i="7" l="1"/>
  <c r="URE51" i="7"/>
  <c r="URE52" i="7" l="1"/>
  <c r="URG51" i="7"/>
  <c r="URG52" i="7" l="1"/>
  <c r="URI51" i="7"/>
  <c r="URI52" i="7" l="1"/>
  <c r="URK51" i="7"/>
  <c r="URK52" i="7" l="1"/>
  <c r="URM51" i="7"/>
  <c r="URM52" i="7" l="1"/>
  <c r="URO51" i="7"/>
  <c r="URO52" i="7" l="1"/>
  <c r="URQ51" i="7"/>
  <c r="URQ52" i="7" l="1"/>
  <c r="URS51" i="7"/>
  <c r="URS52" i="7" l="1"/>
  <c r="URU51" i="7"/>
  <c r="URU52" i="7" l="1"/>
  <c r="URW51" i="7"/>
  <c r="URW52" i="7" l="1"/>
  <c r="URY51" i="7"/>
  <c r="URY52" i="7" l="1"/>
  <c r="USA51" i="7"/>
  <c r="USA52" i="7" l="1"/>
  <c r="USC51" i="7"/>
  <c r="USC52" i="7" l="1"/>
  <c r="USE51" i="7"/>
  <c r="USE52" i="7" l="1"/>
  <c r="USG51" i="7"/>
  <c r="USG52" i="7" l="1"/>
  <c r="USI51" i="7"/>
  <c r="USI52" i="7" l="1"/>
  <c r="USK51" i="7"/>
  <c r="USK52" i="7" l="1"/>
  <c r="USM51" i="7"/>
  <c r="USM52" i="7" l="1"/>
  <c r="USO51" i="7"/>
  <c r="USO52" i="7" l="1"/>
  <c r="USQ51" i="7"/>
  <c r="USQ52" i="7" l="1"/>
  <c r="USS51" i="7"/>
  <c r="USS52" i="7" l="1"/>
  <c r="USU51" i="7"/>
  <c r="USU52" i="7" l="1"/>
  <c r="USW51" i="7"/>
  <c r="USW52" i="7" l="1"/>
  <c r="USY51" i="7"/>
  <c r="USY52" i="7" l="1"/>
  <c r="UTA51" i="7"/>
  <c r="UTA52" i="7" l="1"/>
  <c r="UTC51" i="7"/>
  <c r="UTC52" i="7" l="1"/>
  <c r="UTE51" i="7"/>
  <c r="UTE52" i="7" l="1"/>
  <c r="UTG51" i="7"/>
  <c r="UTG52" i="7" l="1"/>
  <c r="UTI51" i="7"/>
  <c r="UTI52" i="7" l="1"/>
  <c r="UTK51" i="7"/>
  <c r="UTK52" i="7" l="1"/>
  <c r="UTM51" i="7"/>
  <c r="UTM52" i="7" l="1"/>
  <c r="UTO51" i="7"/>
  <c r="UTO52" i="7" l="1"/>
  <c r="UTQ51" i="7"/>
  <c r="UTQ52" i="7" l="1"/>
  <c r="UTS51" i="7"/>
  <c r="UTS52" i="7" l="1"/>
  <c r="UTU51" i="7"/>
  <c r="UTU52" i="7" l="1"/>
  <c r="UTW51" i="7"/>
  <c r="UTW52" i="7" l="1"/>
  <c r="UTY51" i="7"/>
  <c r="UTY52" i="7" l="1"/>
  <c r="UUA51" i="7"/>
  <c r="UUA52" i="7" l="1"/>
  <c r="UUC51" i="7"/>
  <c r="UUC52" i="7" l="1"/>
  <c r="UUE51" i="7"/>
  <c r="UUE52" i="7" l="1"/>
  <c r="UUG51" i="7"/>
  <c r="UUG52" i="7" l="1"/>
  <c r="UUI51" i="7"/>
  <c r="UUI52" i="7" l="1"/>
  <c r="UUK51" i="7"/>
  <c r="UUK52" i="7" l="1"/>
  <c r="UUM51" i="7"/>
  <c r="UUM52" i="7" l="1"/>
  <c r="UUO51" i="7"/>
  <c r="UUO52" i="7" l="1"/>
  <c r="UUQ51" i="7"/>
  <c r="UUQ52" i="7" l="1"/>
  <c r="UUS51" i="7"/>
  <c r="UUS52" i="7" l="1"/>
  <c r="UUU51" i="7"/>
  <c r="UUU52" i="7" l="1"/>
  <c r="UUW51" i="7"/>
  <c r="UUW52" i="7" l="1"/>
  <c r="UUY51" i="7"/>
  <c r="UUY52" i="7" l="1"/>
  <c r="UVA51" i="7"/>
  <c r="UVA52" i="7" l="1"/>
  <c r="UVC51" i="7"/>
  <c r="UVC52" i="7" l="1"/>
  <c r="UVE51" i="7"/>
  <c r="UVE52" i="7" l="1"/>
  <c r="UVG51" i="7"/>
  <c r="UVG52" i="7" l="1"/>
  <c r="UVI51" i="7"/>
  <c r="UVI52" i="7" l="1"/>
  <c r="UVK51" i="7"/>
  <c r="UVK52" i="7" l="1"/>
  <c r="UVM51" i="7"/>
  <c r="UVM52" i="7" l="1"/>
  <c r="UVO51" i="7"/>
  <c r="UVO52" i="7" l="1"/>
  <c r="UVQ51" i="7"/>
  <c r="UVQ52" i="7" l="1"/>
  <c r="UVS51" i="7"/>
  <c r="UVS52" i="7" l="1"/>
  <c r="UVU51" i="7"/>
  <c r="UVU52" i="7" l="1"/>
  <c r="UVW51" i="7"/>
  <c r="UVW52" i="7" l="1"/>
  <c r="UVY51" i="7"/>
  <c r="UVY52" i="7" l="1"/>
  <c r="UWA51" i="7"/>
  <c r="UWA52" i="7" l="1"/>
  <c r="UWC51" i="7"/>
  <c r="UWC52" i="7" l="1"/>
  <c r="UWE51" i="7"/>
  <c r="UWE52" i="7" l="1"/>
  <c r="UWG51" i="7"/>
  <c r="UWG52" i="7" l="1"/>
  <c r="UWI51" i="7"/>
  <c r="UWI52" i="7" l="1"/>
  <c r="UWK51" i="7"/>
  <c r="UWK52" i="7" l="1"/>
  <c r="UWM51" i="7"/>
  <c r="UWM52" i="7" l="1"/>
  <c r="UWO51" i="7"/>
  <c r="UWO52" i="7" l="1"/>
  <c r="UWQ51" i="7"/>
  <c r="UWQ52" i="7" l="1"/>
  <c r="UWS51" i="7"/>
  <c r="UWS52" i="7" l="1"/>
  <c r="UWU51" i="7"/>
  <c r="UWU52" i="7" l="1"/>
  <c r="UWW51" i="7"/>
  <c r="UWW52" i="7" l="1"/>
  <c r="UWY51" i="7"/>
  <c r="UWY52" i="7" l="1"/>
  <c r="UXA51" i="7"/>
  <c r="UXA52" i="7" l="1"/>
  <c r="UXC51" i="7"/>
  <c r="UXC52" i="7" l="1"/>
  <c r="UXE51" i="7"/>
  <c r="UXE52" i="7" l="1"/>
  <c r="UXG51" i="7"/>
  <c r="UXG52" i="7" l="1"/>
  <c r="UXI51" i="7"/>
  <c r="UXI52" i="7" l="1"/>
  <c r="UXK51" i="7"/>
  <c r="UXK52" i="7" l="1"/>
  <c r="UXM51" i="7"/>
  <c r="UXM52" i="7" l="1"/>
  <c r="UXO51" i="7"/>
  <c r="UXO52" i="7" l="1"/>
  <c r="UXQ51" i="7"/>
  <c r="UXQ52" i="7" l="1"/>
  <c r="UXS51" i="7"/>
  <c r="UXS52" i="7" l="1"/>
  <c r="UXU51" i="7"/>
  <c r="UXU52" i="7" l="1"/>
  <c r="UXW51" i="7"/>
  <c r="UXW52" i="7" l="1"/>
  <c r="UXY51" i="7"/>
  <c r="UXY52" i="7" l="1"/>
  <c r="UYA51" i="7"/>
  <c r="UYA52" i="7" l="1"/>
  <c r="UYC51" i="7"/>
  <c r="UYC52" i="7" l="1"/>
  <c r="UYE51" i="7"/>
  <c r="UYE52" i="7" l="1"/>
  <c r="UYG51" i="7"/>
  <c r="UYG52" i="7" l="1"/>
  <c r="UYI51" i="7"/>
  <c r="UYI52" i="7" l="1"/>
  <c r="UYK51" i="7"/>
  <c r="UYK52" i="7" l="1"/>
  <c r="UYM51" i="7"/>
  <c r="UYM52" i="7" l="1"/>
  <c r="UYO51" i="7"/>
  <c r="UYO52" i="7" l="1"/>
  <c r="UYQ51" i="7"/>
  <c r="UYQ52" i="7" l="1"/>
  <c r="UYS51" i="7"/>
  <c r="UYS52" i="7" l="1"/>
  <c r="UYU51" i="7"/>
  <c r="UYU52" i="7" l="1"/>
  <c r="UYW51" i="7"/>
  <c r="UYW52" i="7" l="1"/>
  <c r="UYY51" i="7"/>
  <c r="UYY52" i="7" l="1"/>
  <c r="UZA51" i="7"/>
  <c r="UZA52" i="7" l="1"/>
  <c r="UZC51" i="7"/>
  <c r="UZC52" i="7" l="1"/>
  <c r="UZE51" i="7"/>
  <c r="UZE52" i="7" l="1"/>
  <c r="UZG51" i="7"/>
  <c r="UZG52" i="7" l="1"/>
  <c r="UZI51" i="7"/>
  <c r="UZI52" i="7" l="1"/>
  <c r="UZK51" i="7"/>
  <c r="UZK52" i="7" l="1"/>
  <c r="UZM51" i="7"/>
  <c r="UZM52" i="7" l="1"/>
  <c r="UZO51" i="7"/>
  <c r="UZO52" i="7" l="1"/>
  <c r="UZQ51" i="7"/>
  <c r="UZQ52" i="7" l="1"/>
  <c r="UZS51" i="7"/>
  <c r="UZS52" i="7" l="1"/>
  <c r="UZU51" i="7"/>
  <c r="UZU52" i="7" l="1"/>
  <c r="UZW51" i="7"/>
  <c r="UZW52" i="7" l="1"/>
  <c r="UZY51" i="7"/>
  <c r="UZY52" i="7" l="1"/>
  <c r="VAA51" i="7"/>
  <c r="VAA52" i="7" l="1"/>
  <c r="VAC51" i="7"/>
  <c r="VAC52" i="7" l="1"/>
  <c r="VAE51" i="7"/>
  <c r="VAE52" i="7" l="1"/>
  <c r="VAG51" i="7"/>
  <c r="VAG52" i="7" l="1"/>
  <c r="VAI51" i="7"/>
  <c r="VAI52" i="7" l="1"/>
  <c r="VAK51" i="7"/>
  <c r="VAK52" i="7" l="1"/>
  <c r="VAM51" i="7"/>
  <c r="VAM52" i="7" l="1"/>
  <c r="VAO51" i="7"/>
  <c r="VAO52" i="7" l="1"/>
  <c r="VAQ51" i="7"/>
  <c r="VAQ52" i="7" l="1"/>
  <c r="VAS51" i="7"/>
  <c r="VAS52" i="7" l="1"/>
  <c r="VAU51" i="7"/>
  <c r="VAU52" i="7" l="1"/>
  <c r="VAW51" i="7"/>
  <c r="VAW52" i="7" l="1"/>
  <c r="VAY51" i="7"/>
  <c r="VAY52" i="7" l="1"/>
  <c r="VBA51" i="7"/>
  <c r="VBA52" i="7" l="1"/>
  <c r="VBC51" i="7"/>
  <c r="VBC52" i="7" l="1"/>
  <c r="VBE51" i="7"/>
  <c r="VBE52" i="7" l="1"/>
  <c r="VBG51" i="7"/>
  <c r="VBG52" i="7" l="1"/>
  <c r="VBI51" i="7"/>
  <c r="VBI52" i="7" l="1"/>
  <c r="VBK51" i="7"/>
  <c r="VBK52" i="7" l="1"/>
  <c r="VBM51" i="7"/>
  <c r="VBM52" i="7" l="1"/>
  <c r="VBO51" i="7"/>
  <c r="VBO52" i="7" l="1"/>
  <c r="VBQ51" i="7"/>
  <c r="VBQ52" i="7" l="1"/>
  <c r="VBS51" i="7"/>
  <c r="VBS52" i="7" l="1"/>
  <c r="VBU51" i="7"/>
  <c r="VBU52" i="7" l="1"/>
  <c r="VBW51" i="7"/>
  <c r="VBW52" i="7" l="1"/>
  <c r="VBY51" i="7"/>
  <c r="VBY52" i="7" l="1"/>
  <c r="VCA51" i="7"/>
  <c r="VCA52" i="7" l="1"/>
  <c r="VCC51" i="7"/>
  <c r="VCC52" i="7" l="1"/>
  <c r="VCE51" i="7"/>
  <c r="VCE52" i="7" l="1"/>
  <c r="VCG51" i="7"/>
  <c r="VCG52" i="7" l="1"/>
  <c r="VCI51" i="7"/>
  <c r="VCI52" i="7" l="1"/>
  <c r="VCK51" i="7"/>
  <c r="VCK52" i="7" l="1"/>
  <c r="VCM51" i="7"/>
  <c r="VCM52" i="7" l="1"/>
  <c r="VCO51" i="7"/>
  <c r="VCO52" i="7" l="1"/>
  <c r="VCQ51" i="7"/>
  <c r="VCQ52" i="7" l="1"/>
  <c r="VCS51" i="7"/>
  <c r="VCS52" i="7" l="1"/>
  <c r="VCU51" i="7"/>
  <c r="VCU52" i="7" l="1"/>
  <c r="VCW51" i="7"/>
  <c r="VCW52" i="7" l="1"/>
  <c r="VCY51" i="7"/>
  <c r="VCY52" i="7" l="1"/>
  <c r="VDA51" i="7"/>
  <c r="VDA52" i="7" l="1"/>
  <c r="VDC51" i="7"/>
  <c r="VDC52" i="7" l="1"/>
  <c r="VDE51" i="7"/>
  <c r="VDE52" i="7" l="1"/>
  <c r="VDG51" i="7"/>
  <c r="VDG52" i="7" l="1"/>
  <c r="VDI51" i="7"/>
  <c r="VDI52" i="7" l="1"/>
  <c r="VDK51" i="7"/>
  <c r="VDK52" i="7" l="1"/>
  <c r="VDM51" i="7"/>
  <c r="VDM52" i="7" l="1"/>
  <c r="VDO51" i="7"/>
  <c r="VDO52" i="7" l="1"/>
  <c r="VDQ51" i="7"/>
  <c r="VDQ52" i="7" l="1"/>
  <c r="VDS51" i="7"/>
  <c r="VDS52" i="7" l="1"/>
  <c r="VDU51" i="7"/>
  <c r="VDU52" i="7" l="1"/>
  <c r="VDW51" i="7"/>
  <c r="VDW52" i="7" l="1"/>
  <c r="VDY51" i="7"/>
  <c r="VDY52" i="7" l="1"/>
  <c r="VEA51" i="7"/>
  <c r="VEA52" i="7" l="1"/>
  <c r="VEC51" i="7"/>
  <c r="VEC52" i="7" l="1"/>
  <c r="VEE51" i="7"/>
  <c r="VEE52" i="7" l="1"/>
  <c r="VEG51" i="7"/>
  <c r="VEG52" i="7" l="1"/>
  <c r="VEI51" i="7"/>
  <c r="VEI52" i="7" l="1"/>
  <c r="VEK51" i="7"/>
  <c r="VEK52" i="7" l="1"/>
  <c r="VEM51" i="7"/>
  <c r="VEM52" i="7" l="1"/>
  <c r="VEO51" i="7"/>
  <c r="VEO52" i="7" l="1"/>
  <c r="VEQ51" i="7"/>
  <c r="VEQ52" i="7" l="1"/>
  <c r="VES51" i="7"/>
  <c r="VES52" i="7" l="1"/>
  <c r="VEU51" i="7"/>
  <c r="VEU52" i="7" l="1"/>
  <c r="VEW51" i="7"/>
  <c r="VEW52" i="7" l="1"/>
  <c r="VEY51" i="7"/>
  <c r="VEY52" i="7" l="1"/>
  <c r="VFA51" i="7"/>
  <c r="VFA52" i="7" l="1"/>
  <c r="VFC51" i="7"/>
  <c r="VFC52" i="7" l="1"/>
  <c r="VFE51" i="7"/>
  <c r="VFE52" i="7" l="1"/>
  <c r="VFG51" i="7"/>
  <c r="VFG52" i="7" l="1"/>
  <c r="VFI51" i="7"/>
  <c r="VFI52" i="7" l="1"/>
  <c r="VFK51" i="7"/>
  <c r="VFK52" i="7" l="1"/>
  <c r="VFM51" i="7"/>
  <c r="VFM52" i="7" l="1"/>
  <c r="VFO51" i="7"/>
  <c r="VFO52" i="7" l="1"/>
  <c r="VFQ51" i="7"/>
  <c r="VFQ52" i="7" l="1"/>
  <c r="VFS51" i="7"/>
  <c r="VFS52" i="7" l="1"/>
  <c r="VFU51" i="7"/>
  <c r="VFU52" i="7" l="1"/>
  <c r="VFW51" i="7"/>
  <c r="VFW52" i="7" l="1"/>
  <c r="VFY51" i="7"/>
  <c r="VFY52" i="7" l="1"/>
  <c r="VGA51" i="7"/>
  <c r="VGA52" i="7" l="1"/>
  <c r="VGC51" i="7"/>
  <c r="VGC52" i="7" l="1"/>
  <c r="VGE51" i="7"/>
  <c r="VGE52" i="7" l="1"/>
  <c r="VGG51" i="7"/>
  <c r="VGG52" i="7" l="1"/>
  <c r="VGI51" i="7"/>
  <c r="VGI52" i="7" l="1"/>
  <c r="VGK51" i="7"/>
  <c r="VGK52" i="7" l="1"/>
  <c r="VGM51" i="7"/>
  <c r="VGM52" i="7" l="1"/>
  <c r="VGO51" i="7"/>
  <c r="VGO52" i="7" l="1"/>
  <c r="VGQ51" i="7"/>
  <c r="VGQ52" i="7" l="1"/>
  <c r="VGS51" i="7"/>
  <c r="VGS52" i="7" l="1"/>
  <c r="VGU51" i="7"/>
  <c r="VGU52" i="7" l="1"/>
  <c r="VGW51" i="7"/>
  <c r="VGW52" i="7" l="1"/>
  <c r="VGY51" i="7"/>
  <c r="VGY52" i="7" l="1"/>
  <c r="VHA51" i="7"/>
  <c r="VHA52" i="7" l="1"/>
  <c r="VHC51" i="7"/>
  <c r="VHC52" i="7" l="1"/>
  <c r="VHE51" i="7"/>
  <c r="VHE52" i="7" l="1"/>
  <c r="VHG51" i="7"/>
  <c r="VHG52" i="7" l="1"/>
  <c r="VHI51" i="7"/>
  <c r="VHI52" i="7" l="1"/>
  <c r="VHK51" i="7"/>
  <c r="VHK52" i="7" l="1"/>
  <c r="VHM51" i="7"/>
  <c r="VHM52" i="7" l="1"/>
  <c r="VHO51" i="7"/>
  <c r="VHO52" i="7" l="1"/>
  <c r="VHQ51" i="7"/>
  <c r="VHQ52" i="7" l="1"/>
  <c r="VHS51" i="7"/>
  <c r="VHS52" i="7" l="1"/>
  <c r="VHU51" i="7"/>
  <c r="VHU52" i="7" l="1"/>
  <c r="VHW51" i="7"/>
  <c r="VHW52" i="7" l="1"/>
  <c r="VHY51" i="7"/>
  <c r="VHY52" i="7" l="1"/>
  <c r="VIA51" i="7"/>
  <c r="VIA52" i="7" l="1"/>
  <c r="VIC51" i="7"/>
  <c r="VIC52" i="7" l="1"/>
  <c r="VIE51" i="7"/>
  <c r="VIE52" i="7" l="1"/>
  <c r="VIG51" i="7"/>
  <c r="VIG52" i="7" l="1"/>
  <c r="VII51" i="7"/>
  <c r="VII52" i="7" l="1"/>
  <c r="VIK51" i="7"/>
  <c r="VIK52" i="7" l="1"/>
  <c r="VIM51" i="7"/>
  <c r="VIM52" i="7" l="1"/>
  <c r="VIO51" i="7"/>
  <c r="VIO52" i="7" l="1"/>
  <c r="VIQ51" i="7"/>
  <c r="VIQ52" i="7" l="1"/>
  <c r="VIS51" i="7"/>
  <c r="VIS52" i="7" l="1"/>
  <c r="VIU51" i="7"/>
  <c r="VIU52" i="7" l="1"/>
  <c r="VIW51" i="7"/>
  <c r="VIW52" i="7" l="1"/>
  <c r="VIY51" i="7"/>
  <c r="VIY52" i="7" l="1"/>
  <c r="VJA51" i="7"/>
  <c r="VJA52" i="7" l="1"/>
  <c r="VJC51" i="7"/>
  <c r="VJC52" i="7" l="1"/>
  <c r="VJE51" i="7"/>
  <c r="VJE52" i="7" l="1"/>
  <c r="VJG51" i="7"/>
  <c r="VJG52" i="7" l="1"/>
  <c r="VJI51" i="7"/>
  <c r="VJI52" i="7" l="1"/>
  <c r="VJK51" i="7"/>
  <c r="VJK52" i="7" l="1"/>
  <c r="VJM51" i="7"/>
  <c r="VJM52" i="7" l="1"/>
  <c r="VJO51" i="7"/>
  <c r="VJO52" i="7" l="1"/>
  <c r="VJQ51" i="7"/>
  <c r="VJQ52" i="7" l="1"/>
  <c r="VJS51" i="7"/>
  <c r="VJS52" i="7" l="1"/>
  <c r="VJU51" i="7"/>
  <c r="VJU52" i="7" l="1"/>
  <c r="VJW51" i="7"/>
  <c r="VJW52" i="7" l="1"/>
  <c r="VJY51" i="7"/>
  <c r="VJY52" i="7" l="1"/>
  <c r="VKA51" i="7"/>
  <c r="VKA52" i="7" l="1"/>
  <c r="VKC51" i="7"/>
  <c r="VKC52" i="7" l="1"/>
  <c r="VKE51" i="7"/>
  <c r="VKE52" i="7" l="1"/>
  <c r="VKG51" i="7"/>
  <c r="VKG52" i="7" l="1"/>
  <c r="VKI51" i="7"/>
  <c r="VKI52" i="7" l="1"/>
  <c r="VKK51" i="7"/>
  <c r="VKK52" i="7" l="1"/>
  <c r="VKM51" i="7"/>
  <c r="VKM52" i="7" l="1"/>
  <c r="VKO51" i="7"/>
  <c r="VKO52" i="7" l="1"/>
  <c r="VKQ51" i="7"/>
  <c r="VKQ52" i="7" l="1"/>
  <c r="VKS51" i="7"/>
  <c r="VKS52" i="7" l="1"/>
  <c r="VKU51" i="7"/>
  <c r="VKU52" i="7" l="1"/>
  <c r="VKW51" i="7"/>
  <c r="VKW52" i="7" l="1"/>
  <c r="VKY51" i="7"/>
  <c r="VKY52" i="7" l="1"/>
  <c r="VLA51" i="7"/>
  <c r="VLA52" i="7" l="1"/>
  <c r="VLC51" i="7"/>
  <c r="VLC52" i="7" l="1"/>
  <c r="VLE51" i="7"/>
  <c r="VLE52" i="7" l="1"/>
  <c r="VLG51" i="7"/>
  <c r="VLG52" i="7" l="1"/>
  <c r="VLI51" i="7"/>
  <c r="VLI52" i="7" l="1"/>
  <c r="VLK51" i="7"/>
  <c r="VLK52" i="7" l="1"/>
  <c r="VLM51" i="7"/>
  <c r="VLM52" i="7" l="1"/>
  <c r="VLO51" i="7"/>
  <c r="VLO52" i="7" l="1"/>
  <c r="VLQ51" i="7"/>
  <c r="VLQ52" i="7" l="1"/>
  <c r="VLS51" i="7"/>
  <c r="VLS52" i="7" l="1"/>
  <c r="VLU51" i="7"/>
  <c r="VLU52" i="7" l="1"/>
  <c r="VLW51" i="7"/>
  <c r="VLW52" i="7" l="1"/>
  <c r="VLY51" i="7"/>
  <c r="VLY52" i="7" l="1"/>
  <c r="VMA51" i="7"/>
  <c r="VMA52" i="7" l="1"/>
  <c r="VMC51" i="7"/>
  <c r="VMC52" i="7" l="1"/>
  <c r="VME51" i="7"/>
  <c r="VME52" i="7" l="1"/>
  <c r="VMG51" i="7"/>
  <c r="VMG52" i="7" l="1"/>
  <c r="VMI51" i="7"/>
  <c r="VMI52" i="7" l="1"/>
  <c r="VMK51" i="7"/>
  <c r="VMK52" i="7" l="1"/>
  <c r="VMM51" i="7"/>
  <c r="VMM52" i="7" l="1"/>
  <c r="VMO51" i="7"/>
  <c r="VMO52" i="7" l="1"/>
  <c r="VMQ51" i="7"/>
  <c r="VMQ52" i="7" l="1"/>
  <c r="VMS51" i="7"/>
  <c r="VMS52" i="7" l="1"/>
  <c r="VMU51" i="7"/>
  <c r="VMU52" i="7" l="1"/>
  <c r="VMW51" i="7"/>
  <c r="VMW52" i="7" l="1"/>
  <c r="VMY51" i="7"/>
  <c r="VMY52" i="7" l="1"/>
  <c r="VNA51" i="7"/>
  <c r="VNA52" i="7" l="1"/>
  <c r="VNC51" i="7"/>
  <c r="VNC52" i="7" l="1"/>
  <c r="VNE51" i="7"/>
  <c r="VNE52" i="7" l="1"/>
  <c r="VNG51" i="7"/>
  <c r="VNG52" i="7" l="1"/>
  <c r="VNI51" i="7"/>
  <c r="VNI52" i="7" l="1"/>
  <c r="VNK51" i="7"/>
  <c r="VNK52" i="7" l="1"/>
  <c r="VNM51" i="7"/>
  <c r="VNM52" i="7" l="1"/>
  <c r="VNO51" i="7"/>
  <c r="VNO52" i="7" l="1"/>
  <c r="VNQ51" i="7"/>
  <c r="VNQ52" i="7" l="1"/>
  <c r="VNS51" i="7"/>
  <c r="VNS52" i="7" l="1"/>
  <c r="VNU51" i="7"/>
  <c r="VNU52" i="7" l="1"/>
  <c r="VNW51" i="7"/>
  <c r="VNW52" i="7" l="1"/>
  <c r="VNY51" i="7"/>
  <c r="VNY52" i="7" l="1"/>
  <c r="VOA51" i="7"/>
  <c r="VOA52" i="7" l="1"/>
  <c r="VOC51" i="7"/>
  <c r="VOC52" i="7" l="1"/>
  <c r="VOE51" i="7"/>
  <c r="VOE52" i="7" l="1"/>
  <c r="VOG51" i="7"/>
  <c r="VOG52" i="7" l="1"/>
  <c r="VOI51" i="7"/>
  <c r="VOI52" i="7" l="1"/>
  <c r="VOK51" i="7"/>
  <c r="VOK52" i="7" l="1"/>
  <c r="VOM51" i="7"/>
  <c r="VOM52" i="7" l="1"/>
  <c r="VOO51" i="7"/>
  <c r="VOO52" i="7" l="1"/>
  <c r="VOQ51" i="7"/>
  <c r="VOQ52" i="7" l="1"/>
  <c r="VOS51" i="7"/>
  <c r="VOS52" i="7" l="1"/>
  <c r="VOU51" i="7"/>
  <c r="VOU52" i="7" l="1"/>
  <c r="VOW51" i="7"/>
  <c r="VOW52" i="7" l="1"/>
  <c r="VOY51" i="7"/>
  <c r="VOY52" i="7" l="1"/>
  <c r="VPA51" i="7"/>
  <c r="VPA52" i="7" l="1"/>
  <c r="VPC51" i="7"/>
  <c r="VPC52" i="7" l="1"/>
  <c r="VPE51" i="7"/>
  <c r="VPE52" i="7" l="1"/>
  <c r="VPG51" i="7"/>
  <c r="VPG52" i="7" l="1"/>
  <c r="VPI51" i="7"/>
  <c r="VPI52" i="7" l="1"/>
  <c r="VPK51" i="7"/>
  <c r="VPK52" i="7" l="1"/>
  <c r="VPM51" i="7"/>
  <c r="VPM52" i="7" l="1"/>
  <c r="VPO51" i="7"/>
  <c r="VPO52" i="7" l="1"/>
  <c r="VPQ51" i="7"/>
  <c r="VPQ52" i="7" l="1"/>
  <c r="VPS51" i="7"/>
  <c r="VPS52" i="7" l="1"/>
  <c r="VPU51" i="7"/>
  <c r="VPU52" i="7" l="1"/>
  <c r="VPW51" i="7"/>
  <c r="VPW52" i="7" l="1"/>
  <c r="VPY51" i="7"/>
  <c r="VPY52" i="7" l="1"/>
  <c r="VQA51" i="7"/>
  <c r="VQA52" i="7" l="1"/>
  <c r="VQC51" i="7"/>
  <c r="VQC52" i="7" l="1"/>
  <c r="VQE51" i="7"/>
  <c r="VQE52" i="7" l="1"/>
  <c r="VQG51" i="7"/>
  <c r="VQG52" i="7" l="1"/>
  <c r="VQI51" i="7"/>
  <c r="VQI52" i="7" l="1"/>
  <c r="VQK51" i="7"/>
  <c r="VQK52" i="7" l="1"/>
  <c r="VQM51" i="7"/>
  <c r="VQM52" i="7" l="1"/>
  <c r="VQO51" i="7"/>
  <c r="VQO52" i="7" l="1"/>
  <c r="VQQ51" i="7"/>
  <c r="VQQ52" i="7" l="1"/>
  <c r="VQS51" i="7"/>
  <c r="VQS52" i="7" l="1"/>
  <c r="VQU51" i="7"/>
  <c r="VQU52" i="7" l="1"/>
  <c r="VQW51" i="7"/>
  <c r="VQW52" i="7" l="1"/>
  <c r="VQY51" i="7"/>
  <c r="VQY52" i="7" l="1"/>
  <c r="VRA51" i="7"/>
  <c r="VRA52" i="7" l="1"/>
  <c r="VRC51" i="7"/>
  <c r="VRC52" i="7" l="1"/>
  <c r="VRE51" i="7"/>
  <c r="VRE52" i="7" l="1"/>
  <c r="VRG51" i="7"/>
  <c r="VRG52" i="7" l="1"/>
  <c r="VRI51" i="7"/>
  <c r="VRI52" i="7" l="1"/>
  <c r="VRK51" i="7"/>
  <c r="VRK52" i="7" l="1"/>
  <c r="VRM51" i="7"/>
  <c r="VRM52" i="7" l="1"/>
  <c r="VRO51" i="7"/>
  <c r="VRO52" i="7" l="1"/>
  <c r="VRQ51" i="7"/>
  <c r="VRQ52" i="7" l="1"/>
  <c r="VRS51" i="7"/>
  <c r="VRS52" i="7" l="1"/>
  <c r="VRU51" i="7"/>
  <c r="VRU52" i="7" l="1"/>
  <c r="VRW51" i="7"/>
  <c r="VRW52" i="7" l="1"/>
  <c r="VRY51" i="7"/>
  <c r="VRY52" i="7" l="1"/>
  <c r="VSA51" i="7"/>
  <c r="VSA52" i="7" l="1"/>
  <c r="VSC51" i="7"/>
  <c r="VSC52" i="7" l="1"/>
  <c r="VSE51" i="7"/>
  <c r="VSE52" i="7" l="1"/>
  <c r="VSG51" i="7"/>
  <c r="VSG52" i="7" l="1"/>
  <c r="VSI51" i="7"/>
  <c r="VSI52" i="7" l="1"/>
  <c r="VSK51" i="7"/>
  <c r="VSK52" i="7" l="1"/>
  <c r="VSM51" i="7"/>
  <c r="VSM52" i="7" l="1"/>
  <c r="VSO51" i="7"/>
  <c r="VSO52" i="7" l="1"/>
  <c r="VSQ51" i="7"/>
  <c r="VSQ52" i="7" l="1"/>
  <c r="VSS51" i="7"/>
  <c r="VSS52" i="7" l="1"/>
  <c r="VSU51" i="7"/>
  <c r="VSU52" i="7" l="1"/>
  <c r="VSW51" i="7"/>
  <c r="VSW52" i="7" l="1"/>
  <c r="VSY51" i="7"/>
  <c r="VSY52" i="7" l="1"/>
  <c r="VTA51" i="7"/>
  <c r="VTA52" i="7" l="1"/>
  <c r="VTC51" i="7"/>
  <c r="VTC52" i="7" l="1"/>
  <c r="VTE51" i="7"/>
  <c r="VTE52" i="7" l="1"/>
  <c r="VTG51" i="7"/>
  <c r="VTG52" i="7" l="1"/>
  <c r="VTI51" i="7"/>
  <c r="VTI52" i="7" l="1"/>
  <c r="VTK51" i="7"/>
  <c r="VTK52" i="7" l="1"/>
  <c r="VTM51" i="7"/>
  <c r="VTM52" i="7" l="1"/>
  <c r="VTO51" i="7"/>
  <c r="VTO52" i="7" l="1"/>
  <c r="VTQ51" i="7"/>
  <c r="VTQ52" i="7" l="1"/>
  <c r="VTS51" i="7"/>
  <c r="VTS52" i="7" l="1"/>
  <c r="VTU51" i="7"/>
  <c r="VTU52" i="7" l="1"/>
  <c r="VTW51" i="7"/>
  <c r="VTW52" i="7" l="1"/>
  <c r="VTY51" i="7"/>
  <c r="VTY52" i="7" l="1"/>
  <c r="VUA51" i="7"/>
  <c r="VUA52" i="7" l="1"/>
  <c r="VUC51" i="7"/>
  <c r="VUC52" i="7" l="1"/>
  <c r="VUE51" i="7"/>
  <c r="VUE52" i="7" l="1"/>
  <c r="VUG51" i="7"/>
  <c r="VUG52" i="7" l="1"/>
  <c r="VUI51" i="7"/>
  <c r="VUI52" i="7" l="1"/>
  <c r="VUK51" i="7"/>
  <c r="VUK52" i="7" l="1"/>
  <c r="VUM51" i="7"/>
  <c r="VUM52" i="7" l="1"/>
  <c r="VUO51" i="7"/>
  <c r="VUO52" i="7" l="1"/>
  <c r="VUQ51" i="7"/>
  <c r="VUQ52" i="7" l="1"/>
  <c r="VUS51" i="7"/>
  <c r="VUS52" i="7" l="1"/>
  <c r="VUU51" i="7"/>
  <c r="VUU52" i="7" l="1"/>
  <c r="VUW51" i="7"/>
  <c r="VUW52" i="7" l="1"/>
  <c r="VUY51" i="7"/>
  <c r="VUY52" i="7" l="1"/>
  <c r="VVA51" i="7"/>
  <c r="VVA52" i="7" l="1"/>
  <c r="VVC51" i="7"/>
  <c r="VVC52" i="7" l="1"/>
  <c r="VVE51" i="7"/>
  <c r="VVE52" i="7" l="1"/>
  <c r="VVG51" i="7"/>
  <c r="VVG52" i="7" l="1"/>
  <c r="VVI51" i="7"/>
  <c r="VVI52" i="7" l="1"/>
  <c r="VVK51" i="7"/>
  <c r="VVK52" i="7" l="1"/>
  <c r="VVM51" i="7"/>
  <c r="VVM52" i="7" l="1"/>
  <c r="VVO51" i="7"/>
  <c r="VVO52" i="7" l="1"/>
  <c r="VVQ51" i="7"/>
  <c r="VVQ52" i="7" l="1"/>
  <c r="VVS51" i="7"/>
  <c r="VVS52" i="7" l="1"/>
  <c r="VVU51" i="7"/>
  <c r="VVU52" i="7" l="1"/>
  <c r="VVW51" i="7"/>
  <c r="VVW52" i="7" l="1"/>
  <c r="VVY51" i="7"/>
  <c r="VVY52" i="7" l="1"/>
  <c r="VWA51" i="7"/>
  <c r="VWA52" i="7" l="1"/>
  <c r="VWC51" i="7"/>
  <c r="VWC52" i="7" l="1"/>
  <c r="VWE51" i="7"/>
  <c r="VWE52" i="7" l="1"/>
  <c r="VWG51" i="7"/>
  <c r="VWG52" i="7" l="1"/>
  <c r="VWI51" i="7"/>
  <c r="VWI52" i="7" l="1"/>
  <c r="VWK51" i="7"/>
  <c r="VWK52" i="7" l="1"/>
  <c r="VWM51" i="7"/>
  <c r="VWM52" i="7" l="1"/>
  <c r="VWO51" i="7"/>
  <c r="VWO52" i="7" l="1"/>
  <c r="VWQ51" i="7"/>
  <c r="VWQ52" i="7" l="1"/>
  <c r="VWS51" i="7"/>
  <c r="VWS52" i="7" l="1"/>
  <c r="VWU51" i="7"/>
  <c r="VWU52" i="7" l="1"/>
  <c r="VWW51" i="7"/>
  <c r="VWW52" i="7" l="1"/>
  <c r="VWY51" i="7"/>
  <c r="VWY52" i="7" l="1"/>
  <c r="VXA51" i="7"/>
  <c r="VXA52" i="7" l="1"/>
  <c r="VXC51" i="7"/>
  <c r="VXC52" i="7" l="1"/>
  <c r="VXE51" i="7"/>
  <c r="VXE52" i="7" l="1"/>
  <c r="VXG51" i="7"/>
  <c r="VXG52" i="7" l="1"/>
  <c r="VXI51" i="7"/>
  <c r="VXI52" i="7" l="1"/>
  <c r="VXK51" i="7"/>
  <c r="VXK52" i="7" l="1"/>
  <c r="VXM51" i="7"/>
  <c r="VXM52" i="7" l="1"/>
  <c r="VXO51" i="7"/>
  <c r="VXO52" i="7" l="1"/>
  <c r="VXQ51" i="7"/>
  <c r="VXQ52" i="7" l="1"/>
  <c r="VXS51" i="7"/>
  <c r="VXS52" i="7" l="1"/>
  <c r="VXU51" i="7"/>
  <c r="VXU52" i="7" l="1"/>
  <c r="VXW51" i="7"/>
  <c r="VXW52" i="7" l="1"/>
  <c r="VXY51" i="7"/>
  <c r="VXY52" i="7" l="1"/>
  <c r="VYA51" i="7"/>
  <c r="VYA52" i="7" l="1"/>
  <c r="VYC51" i="7"/>
  <c r="VYC52" i="7" l="1"/>
  <c r="VYE51" i="7"/>
  <c r="VYE52" i="7" l="1"/>
  <c r="VYG51" i="7"/>
  <c r="VYG52" i="7" l="1"/>
  <c r="VYI51" i="7"/>
  <c r="VYI52" i="7" l="1"/>
  <c r="VYK51" i="7"/>
  <c r="VYK52" i="7" l="1"/>
  <c r="VYM51" i="7"/>
  <c r="VYM52" i="7" l="1"/>
  <c r="VYO51" i="7"/>
  <c r="VYO52" i="7" l="1"/>
  <c r="VYQ51" i="7"/>
  <c r="VYQ52" i="7" l="1"/>
  <c r="VYS51" i="7"/>
  <c r="VYS52" i="7" l="1"/>
  <c r="VYU51" i="7"/>
  <c r="VYU52" i="7" l="1"/>
  <c r="VYW51" i="7"/>
  <c r="VYW52" i="7" l="1"/>
  <c r="VYY51" i="7"/>
  <c r="VYY52" i="7" l="1"/>
  <c r="VZA51" i="7"/>
  <c r="VZA52" i="7" l="1"/>
  <c r="VZC51" i="7"/>
  <c r="VZC52" i="7" l="1"/>
  <c r="VZE51" i="7"/>
  <c r="VZE52" i="7" l="1"/>
  <c r="VZG51" i="7"/>
  <c r="VZG52" i="7" l="1"/>
  <c r="VZI51" i="7"/>
  <c r="VZI52" i="7" l="1"/>
  <c r="VZK51" i="7"/>
  <c r="VZK52" i="7" l="1"/>
  <c r="VZM51" i="7"/>
  <c r="VZM52" i="7" l="1"/>
  <c r="VZO51" i="7"/>
  <c r="VZO52" i="7" l="1"/>
  <c r="VZQ51" i="7"/>
  <c r="VZQ52" i="7" l="1"/>
  <c r="VZS51" i="7"/>
  <c r="VZS52" i="7" l="1"/>
  <c r="VZU51" i="7"/>
  <c r="VZU52" i="7" l="1"/>
  <c r="VZW51" i="7"/>
  <c r="VZW52" i="7" l="1"/>
  <c r="VZY51" i="7"/>
  <c r="VZY52" i="7" l="1"/>
  <c r="WAA51" i="7"/>
  <c r="WAA52" i="7" l="1"/>
  <c r="WAC51" i="7"/>
  <c r="WAC52" i="7" l="1"/>
  <c r="WAE51" i="7"/>
  <c r="WAE52" i="7" l="1"/>
  <c r="WAG51" i="7"/>
  <c r="WAG52" i="7" l="1"/>
  <c r="WAI51" i="7"/>
  <c r="WAI52" i="7" l="1"/>
  <c r="WAK51" i="7"/>
  <c r="WAK52" i="7" l="1"/>
  <c r="WAM51" i="7"/>
  <c r="WAM52" i="7" l="1"/>
  <c r="WAO51" i="7"/>
  <c r="WAO52" i="7" l="1"/>
  <c r="WAQ51" i="7"/>
  <c r="WAQ52" i="7" l="1"/>
  <c r="WAS51" i="7"/>
  <c r="WAS52" i="7" l="1"/>
  <c r="WAU51" i="7"/>
  <c r="WAU52" i="7" l="1"/>
  <c r="WAW51" i="7"/>
  <c r="WAW52" i="7" l="1"/>
  <c r="WAY51" i="7"/>
  <c r="WAY52" i="7" l="1"/>
  <c r="WBA51" i="7"/>
  <c r="WBA52" i="7" l="1"/>
  <c r="WBC51" i="7"/>
  <c r="WBC52" i="7" l="1"/>
  <c r="WBE51" i="7"/>
  <c r="WBE52" i="7" l="1"/>
  <c r="WBG51" i="7"/>
  <c r="WBG52" i="7" l="1"/>
  <c r="WBI51" i="7"/>
  <c r="WBI52" i="7" l="1"/>
  <c r="WBK51" i="7"/>
  <c r="WBK52" i="7" l="1"/>
  <c r="WBM51" i="7"/>
  <c r="WBM52" i="7" l="1"/>
  <c r="WBO51" i="7"/>
  <c r="WBO52" i="7" l="1"/>
  <c r="WBQ51" i="7"/>
  <c r="WBQ52" i="7" l="1"/>
  <c r="WBS51" i="7"/>
  <c r="WBS52" i="7" l="1"/>
  <c r="WBU51" i="7"/>
  <c r="WBU52" i="7" l="1"/>
  <c r="WBW51" i="7"/>
  <c r="WBW52" i="7" l="1"/>
  <c r="WBY51" i="7"/>
  <c r="WBY52" i="7" l="1"/>
  <c r="WCA51" i="7"/>
  <c r="WCA52" i="7" l="1"/>
  <c r="WCC51" i="7"/>
  <c r="WCC52" i="7" l="1"/>
  <c r="WCE51" i="7"/>
  <c r="WCE52" i="7" l="1"/>
  <c r="WCG51" i="7"/>
  <c r="WCG52" i="7" l="1"/>
  <c r="WCI51" i="7"/>
  <c r="WCI52" i="7" l="1"/>
  <c r="WCK51" i="7"/>
  <c r="WCK52" i="7" l="1"/>
  <c r="WCM51" i="7"/>
  <c r="WCM52" i="7" l="1"/>
  <c r="WCO51" i="7"/>
  <c r="WCO52" i="7" l="1"/>
  <c r="WCQ51" i="7"/>
  <c r="WCQ52" i="7" l="1"/>
  <c r="WCS51" i="7"/>
  <c r="WCS52" i="7" l="1"/>
  <c r="WCU51" i="7"/>
  <c r="WCU52" i="7" l="1"/>
  <c r="WCW51" i="7"/>
  <c r="WCW52" i="7" l="1"/>
  <c r="WCY51" i="7"/>
  <c r="WCY52" i="7" l="1"/>
  <c r="WDA51" i="7"/>
  <c r="WDA52" i="7" l="1"/>
  <c r="WDC51" i="7"/>
  <c r="WDC52" i="7" l="1"/>
  <c r="WDE51" i="7"/>
  <c r="WDE52" i="7" l="1"/>
  <c r="WDG51" i="7"/>
  <c r="WDG52" i="7" l="1"/>
  <c r="WDI51" i="7"/>
  <c r="WDI52" i="7" l="1"/>
  <c r="WDK51" i="7"/>
  <c r="WDK52" i="7" l="1"/>
  <c r="WDM51" i="7"/>
  <c r="WDM52" i="7" l="1"/>
  <c r="WDO51" i="7"/>
  <c r="WDO52" i="7" l="1"/>
  <c r="WDQ51" i="7"/>
  <c r="WDQ52" i="7" l="1"/>
  <c r="WDS51" i="7"/>
  <c r="WDS52" i="7" l="1"/>
  <c r="WDU51" i="7"/>
  <c r="WDU52" i="7" l="1"/>
  <c r="WDW51" i="7"/>
  <c r="WDW52" i="7" l="1"/>
  <c r="WDY51" i="7"/>
  <c r="WDY52" i="7" l="1"/>
  <c r="WEA51" i="7"/>
  <c r="WEA52" i="7" l="1"/>
  <c r="WEC51" i="7"/>
  <c r="WEC52" i="7" l="1"/>
  <c r="WEE51" i="7"/>
  <c r="WEE52" i="7" l="1"/>
  <c r="WEG51" i="7"/>
  <c r="WEG52" i="7" l="1"/>
  <c r="WEI51" i="7"/>
  <c r="WEI52" i="7" l="1"/>
  <c r="WEK51" i="7"/>
  <c r="WEK52" i="7" l="1"/>
  <c r="WEM51" i="7"/>
  <c r="WEM52" i="7" l="1"/>
  <c r="WEO51" i="7"/>
  <c r="WEO52" i="7" l="1"/>
  <c r="WEQ51" i="7"/>
  <c r="WEQ52" i="7" l="1"/>
  <c r="WES51" i="7"/>
  <c r="WES52" i="7" l="1"/>
  <c r="WEU51" i="7"/>
  <c r="WEU52" i="7" l="1"/>
  <c r="WEW51" i="7"/>
  <c r="WEW52" i="7" l="1"/>
  <c r="WEY51" i="7"/>
  <c r="WEY52" i="7" l="1"/>
  <c r="WFA51" i="7"/>
  <c r="WFA52" i="7" l="1"/>
  <c r="WFC51" i="7"/>
  <c r="WFC52" i="7" l="1"/>
  <c r="WFE51" i="7"/>
  <c r="WFE52" i="7" l="1"/>
  <c r="WFG51" i="7"/>
  <c r="WFG52" i="7" l="1"/>
  <c r="WFI51" i="7"/>
  <c r="WFI52" i="7" l="1"/>
  <c r="WFK51" i="7"/>
  <c r="WFK52" i="7" l="1"/>
  <c r="WFM51" i="7"/>
  <c r="WFM52" i="7" l="1"/>
  <c r="WFO51" i="7"/>
  <c r="WFO52" i="7" l="1"/>
  <c r="WFQ51" i="7"/>
  <c r="WFQ52" i="7" l="1"/>
  <c r="WFS51" i="7"/>
  <c r="WFS52" i="7" l="1"/>
  <c r="WFU51" i="7"/>
  <c r="WFU52" i="7" l="1"/>
  <c r="WFW51" i="7"/>
  <c r="WFW52" i="7" l="1"/>
  <c r="WFY51" i="7"/>
  <c r="WFY52" i="7" l="1"/>
  <c r="WGA51" i="7"/>
  <c r="WGA52" i="7" l="1"/>
  <c r="WGC51" i="7"/>
  <c r="WGC52" i="7" l="1"/>
  <c r="WGE51" i="7"/>
  <c r="WGE52" i="7" l="1"/>
  <c r="WGG51" i="7"/>
  <c r="WGG52" i="7" l="1"/>
  <c r="WGI51" i="7"/>
  <c r="WGI52" i="7" l="1"/>
  <c r="WGK51" i="7"/>
  <c r="WGK52" i="7" l="1"/>
  <c r="WGM51" i="7"/>
  <c r="WGM52" i="7" l="1"/>
  <c r="WGO51" i="7"/>
  <c r="WGO52" i="7" l="1"/>
  <c r="WGQ51" i="7"/>
  <c r="WGQ52" i="7" l="1"/>
  <c r="WGS51" i="7"/>
  <c r="WGS52" i="7" l="1"/>
  <c r="WGU51" i="7"/>
  <c r="WGU52" i="7" l="1"/>
  <c r="WGW51" i="7"/>
  <c r="WGW52" i="7" l="1"/>
  <c r="WGY51" i="7"/>
  <c r="WGY52" i="7" l="1"/>
  <c r="WHA51" i="7"/>
  <c r="WHA52" i="7" l="1"/>
  <c r="WHC51" i="7"/>
  <c r="WHC52" i="7" l="1"/>
  <c r="WHE51" i="7"/>
  <c r="WHE52" i="7" l="1"/>
  <c r="WHG51" i="7"/>
  <c r="WHG52" i="7" l="1"/>
  <c r="WHI51" i="7"/>
  <c r="WHI52" i="7" l="1"/>
  <c r="WHK51" i="7"/>
  <c r="WHK52" i="7" l="1"/>
  <c r="WHM51" i="7"/>
  <c r="WHM52" i="7" l="1"/>
  <c r="WHO51" i="7"/>
  <c r="WHO52" i="7" l="1"/>
  <c r="WHQ51" i="7"/>
  <c r="WHQ52" i="7" l="1"/>
  <c r="WHS51" i="7"/>
  <c r="WHS52" i="7" l="1"/>
  <c r="WHU51" i="7"/>
  <c r="WHU52" i="7" l="1"/>
  <c r="WHW51" i="7"/>
  <c r="WHW52" i="7" l="1"/>
  <c r="WHY51" i="7"/>
  <c r="WHY52" i="7" l="1"/>
  <c r="WIA51" i="7"/>
  <c r="WIA52" i="7" l="1"/>
  <c r="WIC51" i="7"/>
  <c r="WIC52" i="7" l="1"/>
  <c r="WIE51" i="7"/>
  <c r="WIE52" i="7" l="1"/>
  <c r="WIG51" i="7"/>
  <c r="WIG52" i="7" l="1"/>
  <c r="WII51" i="7"/>
  <c r="WII52" i="7" l="1"/>
  <c r="WIK51" i="7"/>
  <c r="WIK52" i="7" l="1"/>
  <c r="WIM51" i="7"/>
  <c r="WIM52" i="7" l="1"/>
  <c r="WIO51" i="7"/>
  <c r="WIO52" i="7" l="1"/>
  <c r="WIQ51" i="7"/>
  <c r="WIQ52" i="7" l="1"/>
  <c r="WIS51" i="7"/>
  <c r="WIS52" i="7" l="1"/>
  <c r="WIU51" i="7"/>
  <c r="WIU52" i="7" l="1"/>
  <c r="WIW51" i="7"/>
  <c r="WIW52" i="7" l="1"/>
  <c r="WIY51" i="7"/>
  <c r="WIY52" i="7" l="1"/>
  <c r="WJA51" i="7"/>
  <c r="WJA52" i="7" l="1"/>
  <c r="WJC51" i="7"/>
  <c r="WJC52" i="7" l="1"/>
  <c r="WJE51" i="7"/>
  <c r="WJE52" i="7" l="1"/>
  <c r="WJG51" i="7"/>
  <c r="WJG52" i="7" l="1"/>
  <c r="WJI51" i="7"/>
  <c r="WJI52" i="7" l="1"/>
  <c r="WJK51" i="7"/>
  <c r="WJK52" i="7" l="1"/>
  <c r="WJM51" i="7"/>
  <c r="WJM52" i="7" l="1"/>
  <c r="WJO51" i="7"/>
  <c r="WJO52" i="7" l="1"/>
  <c r="WJQ51" i="7"/>
  <c r="WJQ52" i="7" l="1"/>
  <c r="WJS51" i="7"/>
  <c r="WJS52" i="7" l="1"/>
  <c r="WJU51" i="7"/>
  <c r="WJU52" i="7" l="1"/>
  <c r="WJW51" i="7"/>
  <c r="WJW52" i="7" l="1"/>
  <c r="WJY51" i="7"/>
  <c r="WJY52" i="7" l="1"/>
  <c r="WKA51" i="7"/>
  <c r="WKA52" i="7" l="1"/>
  <c r="WKC51" i="7"/>
  <c r="WKC52" i="7" l="1"/>
  <c r="WKE51" i="7"/>
  <c r="WKE52" i="7" l="1"/>
  <c r="WKG51" i="7"/>
  <c r="WKG52" i="7" l="1"/>
  <c r="WKI51" i="7"/>
  <c r="WKI52" i="7" l="1"/>
  <c r="WKK51" i="7"/>
  <c r="WKK52" i="7" l="1"/>
  <c r="WKM51" i="7"/>
  <c r="WKM52" i="7" l="1"/>
  <c r="WKO51" i="7"/>
  <c r="WKO52" i="7" l="1"/>
  <c r="WKQ51" i="7"/>
  <c r="WKQ52" i="7" l="1"/>
  <c r="WKS51" i="7"/>
  <c r="WKS52" i="7" l="1"/>
  <c r="WKU51" i="7"/>
  <c r="WKU52" i="7" l="1"/>
  <c r="WKW51" i="7"/>
  <c r="WKW52" i="7" l="1"/>
  <c r="WKY51" i="7"/>
  <c r="WKY52" i="7" l="1"/>
  <c r="WLA51" i="7"/>
  <c r="WLA52" i="7" l="1"/>
  <c r="WLC51" i="7"/>
  <c r="WLC52" i="7" l="1"/>
  <c r="WLE51" i="7"/>
  <c r="WLE52" i="7" l="1"/>
  <c r="WLG51" i="7"/>
  <c r="WLG52" i="7" l="1"/>
  <c r="WLI51" i="7"/>
  <c r="WLI52" i="7" l="1"/>
  <c r="WLK51" i="7"/>
  <c r="WLK52" i="7" l="1"/>
  <c r="WLM51" i="7"/>
  <c r="WLM52" i="7" l="1"/>
  <c r="WLO51" i="7"/>
  <c r="WLO52" i="7" l="1"/>
  <c r="WLQ51" i="7"/>
  <c r="WLQ52" i="7" l="1"/>
  <c r="WLS51" i="7"/>
  <c r="WLS52" i="7" l="1"/>
  <c r="WLU51" i="7"/>
  <c r="WLU52" i="7" l="1"/>
  <c r="WLW51" i="7"/>
  <c r="WLW52" i="7" l="1"/>
  <c r="WLY51" i="7"/>
  <c r="WLY52" i="7" l="1"/>
  <c r="WMA51" i="7"/>
  <c r="WMA52" i="7" l="1"/>
  <c r="WMC51" i="7"/>
  <c r="WMC52" i="7" l="1"/>
  <c r="WME51" i="7"/>
  <c r="WME52" i="7" l="1"/>
  <c r="WMG51" i="7"/>
  <c r="WMG52" i="7" l="1"/>
  <c r="WMI51" i="7"/>
  <c r="WMI52" i="7" l="1"/>
  <c r="WMK51" i="7"/>
  <c r="WMK52" i="7" l="1"/>
  <c r="WMM51" i="7"/>
  <c r="WMM52" i="7" l="1"/>
  <c r="WMO51" i="7"/>
  <c r="WMO52" i="7" l="1"/>
  <c r="WMQ51" i="7"/>
  <c r="WMQ52" i="7" l="1"/>
  <c r="WMS51" i="7"/>
  <c r="WMS52" i="7" l="1"/>
  <c r="WMU51" i="7"/>
  <c r="WMU52" i="7" l="1"/>
  <c r="WMW51" i="7"/>
  <c r="WMW52" i="7" l="1"/>
  <c r="WMY51" i="7"/>
  <c r="WMY52" i="7" l="1"/>
  <c r="WNA51" i="7"/>
  <c r="WNA52" i="7" l="1"/>
  <c r="WNC51" i="7"/>
  <c r="WNC52" i="7" l="1"/>
  <c r="WNE51" i="7"/>
  <c r="WNE52" i="7" l="1"/>
  <c r="WNG51" i="7"/>
  <c r="WNG52" i="7" l="1"/>
  <c r="WNI51" i="7"/>
  <c r="WNI52" i="7" l="1"/>
  <c r="WNK51" i="7"/>
  <c r="WNK52" i="7" l="1"/>
  <c r="WNM51" i="7"/>
  <c r="WNM52" i="7" l="1"/>
  <c r="WNO51" i="7"/>
  <c r="WNO52" i="7" l="1"/>
  <c r="WNQ51" i="7"/>
  <c r="WNQ52" i="7" l="1"/>
  <c r="WNS51" i="7"/>
  <c r="WNS52" i="7" l="1"/>
  <c r="WNU51" i="7"/>
  <c r="WNU52" i="7" l="1"/>
  <c r="WNW51" i="7"/>
  <c r="WNW52" i="7" l="1"/>
  <c r="WNY51" i="7"/>
  <c r="WNY52" i="7" l="1"/>
  <c r="WOA51" i="7"/>
  <c r="WOA52" i="7" l="1"/>
  <c r="WOC51" i="7"/>
  <c r="WOC52" i="7" l="1"/>
  <c r="WOE51" i="7"/>
  <c r="WOE52" i="7" l="1"/>
  <c r="WOG51" i="7"/>
  <c r="WOG52" i="7" l="1"/>
  <c r="WOI51" i="7"/>
  <c r="WOI52" i="7" l="1"/>
  <c r="WOK51" i="7"/>
  <c r="WOK52" i="7" l="1"/>
  <c r="WOM51" i="7"/>
  <c r="WOM52" i="7" l="1"/>
  <c r="WOO51" i="7"/>
  <c r="WOO52" i="7" l="1"/>
  <c r="WOQ51" i="7"/>
  <c r="WOQ52" i="7" l="1"/>
  <c r="WOS51" i="7"/>
  <c r="WOS52" i="7" l="1"/>
  <c r="WOU51" i="7"/>
  <c r="WOU52" i="7" l="1"/>
  <c r="WOW51" i="7"/>
  <c r="WOW52" i="7" l="1"/>
  <c r="WOY51" i="7"/>
  <c r="WOY52" i="7" l="1"/>
  <c r="WPA51" i="7"/>
  <c r="WPA52" i="7" l="1"/>
  <c r="WPC51" i="7"/>
  <c r="WPC52" i="7" l="1"/>
  <c r="WPE51" i="7"/>
  <c r="WPE52" i="7" l="1"/>
  <c r="WPG51" i="7"/>
  <c r="WPG52" i="7" l="1"/>
  <c r="WPI51" i="7"/>
  <c r="WPI52" i="7" l="1"/>
  <c r="WPK51" i="7"/>
  <c r="WPK52" i="7" l="1"/>
  <c r="WPM51" i="7"/>
  <c r="WPM52" i="7" l="1"/>
  <c r="WPO51" i="7"/>
  <c r="WPO52" i="7" l="1"/>
  <c r="WPQ51" i="7"/>
  <c r="WPQ52" i="7" l="1"/>
  <c r="WPS51" i="7"/>
  <c r="WPS52" i="7" l="1"/>
  <c r="WPU51" i="7"/>
  <c r="WPU52" i="7" l="1"/>
  <c r="WPW51" i="7"/>
  <c r="WPW52" i="7" l="1"/>
  <c r="WPY51" i="7"/>
  <c r="WPY52" i="7" l="1"/>
  <c r="WQA51" i="7"/>
  <c r="WQA52" i="7" l="1"/>
  <c r="WQC51" i="7"/>
  <c r="WQC52" i="7" l="1"/>
  <c r="WQE51" i="7"/>
  <c r="WQE52" i="7" l="1"/>
  <c r="WQG51" i="7"/>
  <c r="WQG52" i="7" l="1"/>
  <c r="WQI51" i="7"/>
  <c r="WQI52" i="7" l="1"/>
  <c r="WQK51" i="7"/>
  <c r="WQK52" i="7" l="1"/>
  <c r="WQM51" i="7"/>
  <c r="WQM52" i="7" l="1"/>
  <c r="WQO51" i="7"/>
  <c r="WQO52" i="7" l="1"/>
  <c r="WQQ51" i="7"/>
  <c r="WQQ52" i="7" l="1"/>
  <c r="WQS51" i="7"/>
  <c r="WQS52" i="7" l="1"/>
  <c r="WQU51" i="7"/>
  <c r="WQU52" i="7" l="1"/>
  <c r="WQW51" i="7"/>
  <c r="WQW52" i="7" l="1"/>
  <c r="WQY51" i="7"/>
  <c r="WQY52" i="7" l="1"/>
  <c r="WRA51" i="7"/>
  <c r="WRA52" i="7" l="1"/>
  <c r="WRC51" i="7"/>
  <c r="WRC52" i="7" l="1"/>
  <c r="WRE51" i="7"/>
  <c r="WRE52" i="7" l="1"/>
  <c r="WRG51" i="7"/>
  <c r="WRG52" i="7" l="1"/>
  <c r="WRI51" i="7"/>
  <c r="WRI52" i="7" l="1"/>
  <c r="WRK51" i="7"/>
  <c r="WRK52" i="7" l="1"/>
  <c r="WRM51" i="7"/>
  <c r="WRM52" i="7" l="1"/>
  <c r="WRO51" i="7"/>
  <c r="WRO52" i="7" l="1"/>
  <c r="WRQ51" i="7"/>
  <c r="WRQ52" i="7" l="1"/>
  <c r="WRS51" i="7"/>
  <c r="WRS52" i="7" l="1"/>
  <c r="WRU51" i="7"/>
  <c r="WRU52" i="7" l="1"/>
  <c r="WRW51" i="7"/>
  <c r="WRW52" i="7" l="1"/>
  <c r="WRY51" i="7"/>
  <c r="WRY52" i="7" l="1"/>
  <c r="WSA51" i="7"/>
  <c r="WSA52" i="7" l="1"/>
  <c r="WSC51" i="7"/>
  <c r="WSC52" i="7" l="1"/>
  <c r="WSE51" i="7"/>
  <c r="WSE52" i="7" l="1"/>
  <c r="WSG51" i="7"/>
  <c r="WSG52" i="7" l="1"/>
  <c r="WSI51" i="7"/>
  <c r="WSI52" i="7" l="1"/>
  <c r="WSK51" i="7"/>
  <c r="WSK52" i="7" l="1"/>
  <c r="WSM51" i="7"/>
  <c r="WSM52" i="7" l="1"/>
  <c r="WSO51" i="7"/>
  <c r="WSO52" i="7" l="1"/>
  <c r="WSQ51" i="7"/>
  <c r="WSQ52" i="7" l="1"/>
  <c r="WSS51" i="7"/>
  <c r="WSS52" i="7" l="1"/>
  <c r="WSU51" i="7"/>
  <c r="WSU52" i="7" l="1"/>
  <c r="WSW51" i="7"/>
  <c r="WSW52" i="7" l="1"/>
  <c r="WSY51" i="7"/>
  <c r="WSY52" i="7" l="1"/>
  <c r="WTA51" i="7"/>
  <c r="WTA52" i="7" l="1"/>
  <c r="WTC51" i="7"/>
  <c r="WTC52" i="7" l="1"/>
  <c r="WTE51" i="7"/>
  <c r="WTE52" i="7" l="1"/>
  <c r="WTG51" i="7"/>
  <c r="WTG52" i="7" l="1"/>
  <c r="WTI51" i="7"/>
  <c r="WTI52" i="7" l="1"/>
  <c r="WTK51" i="7"/>
  <c r="WTK52" i="7" l="1"/>
  <c r="WTM51" i="7"/>
  <c r="WTM52" i="7" l="1"/>
  <c r="WTO51" i="7"/>
  <c r="WTO52" i="7" l="1"/>
  <c r="WTQ51" i="7"/>
  <c r="WTQ52" i="7" l="1"/>
  <c r="WTS51" i="7"/>
  <c r="WTS52" i="7" l="1"/>
  <c r="WTU51" i="7"/>
  <c r="WTU52" i="7" l="1"/>
  <c r="WTW51" i="7"/>
  <c r="WTW52" i="7" l="1"/>
  <c r="WTY51" i="7"/>
  <c r="WTY52" i="7" l="1"/>
  <c r="WUA51" i="7"/>
  <c r="WUA52" i="7" l="1"/>
  <c r="WUC51" i="7"/>
  <c r="WUC52" i="7" l="1"/>
  <c r="WUE51" i="7"/>
  <c r="WUE52" i="7" l="1"/>
  <c r="WUG51" i="7"/>
  <c r="WUG52" i="7" l="1"/>
  <c r="WUI51" i="7"/>
  <c r="WUI52" i="7" l="1"/>
  <c r="WUK51" i="7"/>
  <c r="WUK52" i="7" l="1"/>
  <c r="WUM51" i="7"/>
  <c r="WUM52" i="7" l="1"/>
  <c r="WUO51" i="7"/>
  <c r="WUO52" i="7" l="1"/>
  <c r="WUQ51" i="7"/>
  <c r="WUQ52" i="7" l="1"/>
  <c r="WUS51" i="7"/>
  <c r="WUS52" i="7" l="1"/>
  <c r="WUU51" i="7"/>
  <c r="WUU52" i="7" l="1"/>
  <c r="WUW51" i="7"/>
  <c r="WUW52" i="7" l="1"/>
  <c r="WUY51" i="7"/>
  <c r="WUY52" i="7" l="1"/>
  <c r="WVA51" i="7"/>
  <c r="WVA52" i="7" l="1"/>
  <c r="WVC51" i="7"/>
  <c r="WVC52" i="7" l="1"/>
  <c r="WVE51" i="7"/>
  <c r="WVE52" i="7" l="1"/>
  <c r="WVG51" i="7"/>
  <c r="WVG52" i="7" l="1"/>
  <c r="WVI51" i="7"/>
  <c r="WVI52" i="7" l="1"/>
  <c r="WVK51" i="7"/>
  <c r="WVK52" i="7" l="1"/>
  <c r="WVM51" i="7"/>
  <c r="WVM52" i="7" l="1"/>
  <c r="WVO51" i="7"/>
  <c r="WVO52" i="7" l="1"/>
  <c r="WVQ51" i="7"/>
  <c r="WVQ52" i="7" l="1"/>
  <c r="WVS51" i="7"/>
  <c r="WVS52" i="7" l="1"/>
  <c r="WVU51" i="7"/>
  <c r="WVU52" i="7" l="1"/>
  <c r="WVW51" i="7"/>
  <c r="WVW52" i="7" l="1"/>
  <c r="WVY51" i="7"/>
  <c r="WVY52" i="7" l="1"/>
  <c r="WWA51" i="7"/>
  <c r="WWA52" i="7" l="1"/>
  <c r="WWC51" i="7"/>
  <c r="WWC52" i="7" l="1"/>
  <c r="WWE51" i="7"/>
  <c r="WWE52" i="7" l="1"/>
  <c r="WWG51" i="7"/>
  <c r="WWG52" i="7" l="1"/>
  <c r="WWI51" i="7"/>
  <c r="WWI52" i="7" l="1"/>
  <c r="WWK51" i="7"/>
  <c r="WWK52" i="7" l="1"/>
  <c r="WWM51" i="7"/>
  <c r="WWM52" i="7" l="1"/>
  <c r="WWO51" i="7"/>
  <c r="WWO52" i="7" l="1"/>
  <c r="WWQ51" i="7"/>
  <c r="WWQ52" i="7" l="1"/>
  <c r="WWS51" i="7"/>
  <c r="WWS52" i="7" l="1"/>
  <c r="WWU51" i="7"/>
  <c r="WWU52" i="7" l="1"/>
  <c r="WWW51" i="7"/>
  <c r="WWW52" i="7" l="1"/>
  <c r="WWY51" i="7"/>
  <c r="WWY52" i="7" l="1"/>
  <c r="WXA51" i="7"/>
  <c r="WXA52" i="7" l="1"/>
  <c r="WXC51" i="7"/>
  <c r="WXC52" i="7" l="1"/>
  <c r="WXE51" i="7"/>
  <c r="WXE52" i="7" l="1"/>
  <c r="WXG51" i="7"/>
  <c r="WXG52" i="7" l="1"/>
  <c r="WXI51" i="7"/>
  <c r="WXI52" i="7" l="1"/>
  <c r="WXK51" i="7"/>
  <c r="WXK52" i="7" l="1"/>
  <c r="WXM51" i="7"/>
  <c r="WXM52" i="7" l="1"/>
  <c r="WXO51" i="7"/>
  <c r="WXO52" i="7" l="1"/>
  <c r="WXQ51" i="7"/>
  <c r="WXQ52" i="7" l="1"/>
  <c r="WXS51" i="7"/>
  <c r="WXS52" i="7" l="1"/>
  <c r="WXU51" i="7"/>
  <c r="WXU52" i="7" l="1"/>
  <c r="WXW51" i="7"/>
  <c r="WXW52" i="7" l="1"/>
  <c r="WXY51" i="7"/>
  <c r="WXY52" i="7" l="1"/>
  <c r="WYA51" i="7"/>
  <c r="WYA52" i="7" l="1"/>
  <c r="WYC51" i="7"/>
  <c r="WYC52" i="7" l="1"/>
  <c r="WYE51" i="7"/>
  <c r="WYE52" i="7" l="1"/>
  <c r="WYG51" i="7"/>
  <c r="WYG52" i="7" l="1"/>
  <c r="WYI51" i="7"/>
  <c r="WYI52" i="7" l="1"/>
  <c r="WYK51" i="7"/>
  <c r="WYK52" i="7" l="1"/>
  <c r="WYM51" i="7"/>
  <c r="WYM52" i="7" l="1"/>
  <c r="WYO51" i="7"/>
  <c r="WYO52" i="7" l="1"/>
  <c r="WYQ51" i="7"/>
  <c r="WYQ52" i="7" l="1"/>
  <c r="WYS51" i="7"/>
  <c r="WYS52" i="7" l="1"/>
  <c r="WYU51" i="7"/>
  <c r="WYU52" i="7" l="1"/>
  <c r="WYW51" i="7"/>
  <c r="WYW52" i="7" l="1"/>
  <c r="WYY51" i="7"/>
  <c r="WYY52" i="7" l="1"/>
  <c r="WZA51" i="7"/>
  <c r="WZA52" i="7" l="1"/>
  <c r="WZC51" i="7"/>
  <c r="WZC52" i="7" l="1"/>
  <c r="WZE51" i="7"/>
  <c r="WZE52" i="7" l="1"/>
  <c r="WZG51" i="7"/>
  <c r="WZG52" i="7" l="1"/>
  <c r="WZI51" i="7"/>
  <c r="WZI52" i="7" l="1"/>
  <c r="WZK51" i="7"/>
  <c r="WZK52" i="7" l="1"/>
  <c r="WZM51" i="7"/>
  <c r="WZM52" i="7" l="1"/>
  <c r="WZO51" i="7"/>
  <c r="WZO52" i="7" l="1"/>
  <c r="WZQ51" i="7"/>
  <c r="WZQ52" i="7" l="1"/>
  <c r="WZS51" i="7"/>
  <c r="WZS52" i="7" l="1"/>
  <c r="WZU51" i="7"/>
  <c r="WZU52" i="7" l="1"/>
  <c r="WZW51" i="7"/>
  <c r="WZW52" i="7" l="1"/>
  <c r="WZY51" i="7"/>
  <c r="WZY52" i="7" l="1"/>
  <c r="XAA51" i="7"/>
  <c r="XAA52" i="7" l="1"/>
  <c r="XAC51" i="7"/>
  <c r="XAC52" i="7" l="1"/>
  <c r="XAE51" i="7"/>
  <c r="XAE52" i="7" l="1"/>
  <c r="XAG51" i="7"/>
  <c r="XAG52" i="7" l="1"/>
  <c r="XAI51" i="7"/>
  <c r="XAI52" i="7" l="1"/>
  <c r="XAK51" i="7"/>
  <c r="XAK52" i="7" l="1"/>
  <c r="XAM51" i="7"/>
  <c r="XAM52" i="7" l="1"/>
  <c r="XAO51" i="7"/>
  <c r="XAO52" i="7" l="1"/>
  <c r="XAQ51" i="7"/>
  <c r="XAQ52" i="7" l="1"/>
  <c r="XAS51" i="7"/>
  <c r="XAS52" i="7" l="1"/>
  <c r="XAU51" i="7"/>
  <c r="XAU52" i="7" l="1"/>
  <c r="XAW51" i="7"/>
  <c r="XAW52" i="7" l="1"/>
  <c r="XAY51" i="7"/>
  <c r="XAY52" i="7" l="1"/>
  <c r="XBA51" i="7"/>
  <c r="XBA52" i="7" l="1"/>
  <c r="XBC51" i="7"/>
  <c r="XBC52" i="7" l="1"/>
  <c r="XBE51" i="7"/>
  <c r="XBE52" i="7" l="1"/>
  <c r="XBG51" i="7"/>
  <c r="XBG52" i="7" l="1"/>
  <c r="XBI51" i="7"/>
  <c r="XBI52" i="7" l="1"/>
  <c r="XBK51" i="7"/>
  <c r="XBK52" i="7" l="1"/>
  <c r="XBM51" i="7"/>
  <c r="XBM52" i="7" l="1"/>
  <c r="XBO51" i="7"/>
  <c r="XBO52" i="7" l="1"/>
  <c r="XBQ51" i="7"/>
  <c r="XBQ52" i="7" l="1"/>
  <c r="XBS51" i="7"/>
  <c r="XBS52" i="7" l="1"/>
  <c r="XBU51" i="7"/>
  <c r="XBU52" i="7" l="1"/>
  <c r="XBW51" i="7"/>
  <c r="XBW52" i="7" l="1"/>
  <c r="XBY51" i="7"/>
  <c r="XBY52" i="7" l="1"/>
  <c r="XCA51" i="7"/>
  <c r="XCA52" i="7" l="1"/>
  <c r="XCC51" i="7"/>
  <c r="XCC52" i="7" l="1"/>
  <c r="XCE51" i="7"/>
  <c r="XCE52" i="7" l="1"/>
  <c r="XCG51" i="7"/>
  <c r="XCG52" i="7" l="1"/>
  <c r="XCI51" i="7"/>
  <c r="XCI52" i="7" l="1"/>
  <c r="XCK51" i="7"/>
  <c r="XCK52" i="7" l="1"/>
  <c r="XCM51" i="7"/>
  <c r="XCM52" i="7" l="1"/>
  <c r="XCO51" i="7"/>
  <c r="XCO52" i="7" l="1"/>
  <c r="XCQ51" i="7"/>
  <c r="XCQ52" i="7" l="1"/>
  <c r="XCS51" i="7"/>
  <c r="XCS52" i="7" l="1"/>
  <c r="XCU51" i="7"/>
  <c r="XCU52" i="7" l="1"/>
  <c r="XCW51" i="7"/>
  <c r="XCW52" i="7" l="1"/>
  <c r="XCY51" i="7"/>
  <c r="XCY52" i="7" l="1"/>
  <c r="XDA51" i="7"/>
  <c r="XDA52" i="7" l="1"/>
  <c r="XDC51" i="7"/>
  <c r="XDC52" i="7" l="1"/>
  <c r="XDE51" i="7"/>
  <c r="XDE52" i="7" l="1"/>
  <c r="XDG51" i="7"/>
  <c r="XDG52" i="7" l="1"/>
  <c r="XDI51" i="7"/>
  <c r="XDI52" i="7" l="1"/>
  <c r="XDK51" i="7"/>
  <c r="XDK52" i="7" l="1"/>
  <c r="XDM51" i="7"/>
  <c r="XDM52" i="7" l="1"/>
  <c r="XDO51" i="7"/>
  <c r="XDO52" i="7" l="1"/>
  <c r="XDQ51" i="7"/>
  <c r="XDQ52" i="7" l="1"/>
  <c r="XDS51" i="7"/>
  <c r="XDS52" i="7" l="1"/>
  <c r="XDU51" i="7"/>
  <c r="XDU52" i="7" l="1"/>
  <c r="XDW51" i="7"/>
  <c r="XDW52" i="7" l="1"/>
  <c r="XDY51" i="7"/>
  <c r="XDY52" i="7" l="1"/>
  <c r="XEA51" i="7"/>
  <c r="XEA52" i="7" l="1"/>
  <c r="XEC51" i="7"/>
  <c r="XEC52" i="7" l="1"/>
  <c r="XEE51" i="7"/>
  <c r="XEE52" i="7" l="1"/>
  <c r="XEG51" i="7"/>
  <c r="XEG52" i="7" l="1"/>
  <c r="XEI51" i="7"/>
  <c r="XEI52" i="7" l="1"/>
  <c r="XEK51" i="7"/>
  <c r="XEK52" i="7" l="1"/>
  <c r="XEM51" i="7"/>
  <c r="XEM52" i="7" l="1"/>
  <c r="XEO51" i="7"/>
  <c r="XEO52" i="7" l="1"/>
  <c r="XEQ51" i="7"/>
  <c r="XEQ52" i="7" l="1"/>
  <c r="XES51" i="7"/>
  <c r="XES52" i="7" l="1"/>
  <c r="XEU51" i="7"/>
  <c r="XEU52" i="7" l="1"/>
  <c r="XEW51" i="7"/>
  <c r="XEW52" i="7" l="1"/>
  <c r="XEY51" i="7"/>
  <c r="XEY52" i="7" l="1"/>
  <c r="XFA51" i="7"/>
  <c r="XFA52" i="7" l="1"/>
  <c r="XFC51" i="7"/>
  <c r="XFC52" i="7" s="1"/>
  <c r="A40" i="7" l="1"/>
  <c r="B184" i="20"/>
  <c r="B183" i="20"/>
  <c r="B182" i="20"/>
  <c r="S29" i="4"/>
  <c r="D93" i="4" l="1"/>
  <c r="D100" i="4" l="1"/>
  <c r="C100" i="4"/>
  <c r="C99" i="4"/>
  <c r="D83" i="4"/>
  <c r="D84" i="4"/>
  <c r="D85" i="4"/>
  <c r="D86" i="4"/>
  <c r="D87" i="4"/>
  <c r="D88" i="4"/>
  <c r="D89" i="4"/>
  <c r="D90" i="4"/>
  <c r="D91" i="4"/>
  <c r="D92" i="4"/>
  <c r="C92" i="4"/>
  <c r="C90" i="4"/>
  <c r="C89" i="4"/>
  <c r="C88" i="4"/>
  <c r="C87" i="4"/>
  <c r="C86" i="4"/>
  <c r="C85" i="4"/>
  <c r="AJ1004" i="3" s="1"/>
  <c r="C84" i="4"/>
  <c r="D69" i="4"/>
  <c r="C69" i="4"/>
  <c r="D61" i="4"/>
  <c r="D58" i="4"/>
  <c r="C61" i="4"/>
  <c r="C58" i="4"/>
  <c r="D49" i="4"/>
  <c r="D50" i="4"/>
  <c r="D51" i="4"/>
  <c r="D52" i="4"/>
  <c r="D53" i="4"/>
  <c r="C53" i="4"/>
  <c r="C52" i="4"/>
  <c r="C51" i="4"/>
  <c r="C50" i="4"/>
  <c r="AM570" i="3"/>
  <c r="AO643" i="3"/>
  <c r="L45" i="4" s="1"/>
  <c r="D40" i="4"/>
  <c r="D29" i="4"/>
  <c r="D31" i="4"/>
  <c r="D32" i="4"/>
  <c r="D33" i="4" s="1"/>
  <c r="D35" i="4"/>
  <c r="D36" i="4"/>
  <c r="C40" i="4"/>
  <c r="C36" i="4"/>
  <c r="C35" i="4"/>
  <c r="C32" i="4"/>
  <c r="C33" i="4" s="1"/>
  <c r="C31" i="4"/>
  <c r="C29" i="4"/>
  <c r="D10" i="4"/>
  <c r="D5" i="4"/>
  <c r="D6" i="4"/>
  <c r="C10" i="4"/>
  <c r="C6" i="4"/>
  <c r="C5" i="4"/>
  <c r="C76" i="4"/>
  <c r="E13" i="8"/>
  <c r="E9" i="8"/>
  <c r="E4" i="8"/>
  <c r="E5" i="8" s="1"/>
  <c r="AO640" i="3"/>
  <c r="AO639" i="3"/>
  <c r="AA932" i="3" s="1"/>
  <c r="AO638" i="3"/>
  <c r="U637" i="3"/>
  <c r="R637" i="3"/>
  <c r="O637" i="3"/>
  <c r="AM567" i="3"/>
  <c r="AM566" i="3"/>
  <c r="W565" i="3"/>
  <c r="W564" i="3"/>
  <c r="AF638" i="3" l="1"/>
  <c r="E40" i="7" s="1"/>
  <c r="AD182" i="20"/>
  <c r="G30" i="4"/>
  <c r="AA933" i="3"/>
  <c r="AD184" i="20"/>
  <c r="I30" i="4"/>
  <c r="AD183" i="20"/>
  <c r="H30" i="4"/>
  <c r="AA931" i="3"/>
  <c r="M942" i="3"/>
  <c r="AC888" i="3"/>
  <c r="W869" i="3"/>
  <c r="W864" i="3"/>
  <c r="W867" i="3"/>
  <c r="W851" i="3" l="1"/>
  <c r="W852" i="3"/>
  <c r="W859" i="3"/>
  <c r="W855" i="3"/>
  <c r="W844" i="3"/>
  <c r="W842" i="3"/>
  <c r="W841" i="3"/>
  <c r="W840" i="3"/>
  <c r="L4" i="25" l="1"/>
  <c r="AD1036" i="3"/>
  <c r="AN28" i="25"/>
  <c r="AH28" i="25"/>
  <c r="AB28" i="25"/>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B24" i="4"/>
  <c r="B36" i="4"/>
  <c r="E36" i="4" s="1"/>
  <c r="R36" i="4" s="1"/>
  <c r="S36" i="4" s="1"/>
  <c r="E36" i="13" s="1"/>
  <c r="B66" i="4"/>
  <c r="E66" i="4" s="1"/>
  <c r="R66" i="4" s="1"/>
  <c r="B67" i="4"/>
  <c r="E67" i="4" s="1"/>
  <c r="R67" i="4" s="1"/>
  <c r="B68" i="4"/>
  <c r="E68" i="4" s="1"/>
  <c r="B69" i="4"/>
  <c r="E69" i="4" s="1"/>
  <c r="R68" i="4"/>
  <c r="AD67" i="15"/>
  <c r="Y67" i="15"/>
  <c r="A104" i="11"/>
  <c r="C101" i="11"/>
  <c r="C102" i="11"/>
  <c r="C103" i="11"/>
  <c r="C104" i="11"/>
  <c r="B101" i="11"/>
  <c r="B102" i="11"/>
  <c r="B103" i="11"/>
  <c r="D103" i="11" s="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D95" i="11" s="1"/>
  <c r="B96" i="11"/>
  <c r="A70" i="11"/>
  <c r="C67" i="11"/>
  <c r="C68" i="11"/>
  <c r="C69" i="11"/>
  <c r="C70" i="11"/>
  <c r="B67" i="11"/>
  <c r="B68" i="11"/>
  <c r="B69" i="11"/>
  <c r="B70" i="11"/>
  <c r="A62" i="11"/>
  <c r="A54" i="11"/>
  <c r="A38" i="11"/>
  <c r="A26" i="11"/>
  <c r="C32" i="11"/>
  <c r="C33" i="11"/>
  <c r="C34" i="11"/>
  <c r="C35" i="11"/>
  <c r="C36" i="11"/>
  <c r="C37" i="11"/>
  <c r="C38" i="11"/>
  <c r="B32" i="11"/>
  <c r="B33" i="11"/>
  <c r="B34" i="11"/>
  <c r="B35" i="11"/>
  <c r="D35" i="11" s="1"/>
  <c r="B36" i="11"/>
  <c r="B37" i="11"/>
  <c r="B38" i="11"/>
  <c r="C24" i="11"/>
  <c r="C25" i="11"/>
  <c r="C26" i="11"/>
  <c r="B25" i="11"/>
  <c r="B26" i="11"/>
  <c r="D26" i="11" s="1"/>
  <c r="D70" i="4"/>
  <c r="C70" i="4"/>
  <c r="B70" i="13" s="1"/>
  <c r="C54" i="11"/>
  <c r="B54" i="11"/>
  <c r="D54" i="11" s="1"/>
  <c r="AV109" i="20" a="1"/>
  <c r="AV109" i="20" s="1"/>
  <c r="AV108" i="20" a="1"/>
  <c r="AV108" i="20" s="1"/>
  <c r="AV107" i="20" a="1"/>
  <c r="AV107" i="20" s="1"/>
  <c r="AV106" i="20" a="1"/>
  <c r="AV106" i="20" s="1"/>
  <c r="AV105" i="20" a="1"/>
  <c r="AV105" i="20" s="1"/>
  <c r="AV104" i="20" a="1"/>
  <c r="AV104" i="20" s="1"/>
  <c r="AU109" i="20"/>
  <c r="AU108" i="20"/>
  <c r="AU107" i="20"/>
  <c r="AU106" i="20"/>
  <c r="AU105" i="20"/>
  <c r="AU104" i="20"/>
  <c r="H100" i="13"/>
  <c r="H101" i="13"/>
  <c r="H102" i="13"/>
  <c r="H103"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C104" i="4"/>
  <c r="G76" i="7"/>
  <c r="I76" i="7"/>
  <c r="K76" i="7" s="1"/>
  <c r="M76" i="7" s="1"/>
  <c r="O76" i="7" s="1"/>
  <c r="Q76" i="7" s="1"/>
  <c r="S76" i="7" s="1"/>
  <c r="U76" i="7" s="1"/>
  <c r="W76" i="7" s="1"/>
  <c r="Y76" i="7" s="1"/>
  <c r="AA76" i="7" s="1"/>
  <c r="AC76" i="7" s="1"/>
  <c r="AE76" i="7" s="1"/>
  <c r="AG76" i="7" s="1"/>
  <c r="G77" i="7"/>
  <c r="I77" i="7" s="1"/>
  <c r="K77" i="7" s="1"/>
  <c r="M77" i="7" s="1"/>
  <c r="O77" i="7" s="1"/>
  <c r="Q77" i="7" s="1"/>
  <c r="S77" i="7" s="1"/>
  <c r="U77" i="7" s="1"/>
  <c r="W77" i="7" s="1"/>
  <c r="Y77" i="7" s="1"/>
  <c r="AA77" i="7" s="1"/>
  <c r="AC77" i="7" s="1"/>
  <c r="AE77" i="7" s="1"/>
  <c r="AG77" i="7" s="1"/>
  <c r="G62" i="7"/>
  <c r="I62" i="7"/>
  <c r="K62" i="7"/>
  <c r="M62" i="7" s="1"/>
  <c r="O62" i="7" s="1"/>
  <c r="Q62" i="7" s="1"/>
  <c r="S62" i="7" s="1"/>
  <c r="U62" i="7" s="1"/>
  <c r="W62" i="7" s="1"/>
  <c r="Y62" i="7" s="1"/>
  <c r="AA62" i="7" s="1"/>
  <c r="AC62" i="7" s="1"/>
  <c r="AE62" i="7" s="1"/>
  <c r="AG62" i="7" s="1"/>
  <c r="G63" i="7"/>
  <c r="I63" i="7" s="1"/>
  <c r="G64" i="7"/>
  <c r="I64" i="7" s="1"/>
  <c r="K64" i="7" s="1"/>
  <c r="M64" i="7" s="1"/>
  <c r="O64" i="7" s="1"/>
  <c r="Q64" i="7" s="1"/>
  <c r="S64" i="7" s="1"/>
  <c r="U64" i="7" s="1"/>
  <c r="W64" i="7" s="1"/>
  <c r="Y64" i="7" s="1"/>
  <c r="AA64" i="7" s="1"/>
  <c r="AC64" i="7" s="1"/>
  <c r="AE64" i="7" s="1"/>
  <c r="AG64" i="7" s="1"/>
  <c r="G65" i="7"/>
  <c r="I65" i="7" s="1"/>
  <c r="K65" i="7" s="1"/>
  <c r="M65" i="7"/>
  <c r="O65" i="7" s="1"/>
  <c r="Q65" i="7" s="1"/>
  <c r="S65" i="7" s="1"/>
  <c r="U65" i="7" s="1"/>
  <c r="W65" i="7" s="1"/>
  <c r="Y65" i="7" s="1"/>
  <c r="AA65" i="7" s="1"/>
  <c r="AC65" i="7" s="1"/>
  <c r="AE65" i="7" s="1"/>
  <c r="AG65" i="7" s="1"/>
  <c r="G61" i="7"/>
  <c r="I61" i="7"/>
  <c r="K61" i="7" s="1"/>
  <c r="M61"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AA28" i="7" s="1"/>
  <c r="E29" i="7"/>
  <c r="G29" i="7" s="1"/>
  <c r="I29" i="7" s="1"/>
  <c r="K29" i="7" s="1"/>
  <c r="M29" i="7" s="1"/>
  <c r="O29" i="7" s="1"/>
  <c r="Q29" i="7" s="1"/>
  <c r="S29" i="7" s="1"/>
  <c r="U29" i="7" s="1"/>
  <c r="W29" i="7" s="1"/>
  <c r="Y29" i="7" s="1"/>
  <c r="AA29" i="7" s="1"/>
  <c r="AC29" i="7" s="1"/>
  <c r="AE29" i="7" s="1"/>
  <c r="AG29" i="7" s="1"/>
  <c r="B100" i="4"/>
  <c r="E100" i="4" s="1"/>
  <c r="R100" i="4" s="1"/>
  <c r="S100" i="4" s="1"/>
  <c r="E100" i="13" s="1"/>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s="1"/>
  <c r="BH718" i="3" s="1"/>
  <c r="BI718" i="3" s="1"/>
  <c r="E5" i="21"/>
  <c r="AB228" i="20"/>
  <c r="AB230" i="20" s="1"/>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T789" i="20" s="1"/>
  <c r="AO59" i="20"/>
  <c r="AO58" i="20"/>
  <c r="AO57" i="20"/>
  <c r="AO29" i="20"/>
  <c r="AO28" i="20"/>
  <c r="AO27" i="20"/>
  <c r="AO26" i="20"/>
  <c r="AO25" i="20"/>
  <c r="AO24" i="20"/>
  <c r="AO23" i="20"/>
  <c r="AO20" i="20"/>
  <c r="AO21" i="20"/>
  <c r="AO15" i="20"/>
  <c r="AO14" i="20"/>
  <c r="AO13" i="20"/>
  <c r="AO12" i="20"/>
  <c r="T794" i="20"/>
  <c r="AF794" i="20" s="1"/>
  <c r="W860" i="3"/>
  <c r="E17" i="7" s="1"/>
  <c r="G17" i="7" s="1"/>
  <c r="I17" i="7" s="1"/>
  <c r="K17" i="7" s="1"/>
  <c r="M17" i="7" s="1"/>
  <c r="O17" i="7" s="1"/>
  <c r="Q17" i="7" s="1"/>
  <c r="S17" i="7" s="1"/>
  <c r="U17" i="7" s="1"/>
  <c r="W17" i="7" s="1"/>
  <c r="Y17" i="7" s="1"/>
  <c r="AA17" i="7" s="1"/>
  <c r="AC17" i="7" s="1"/>
  <c r="AE17" i="7" s="1"/>
  <c r="AG17" i="7" s="1"/>
  <c r="A3" i="15"/>
  <c r="BA1000" i="3"/>
  <c r="AD64" i="15"/>
  <c r="T11" i="4"/>
  <c r="T25" i="15"/>
  <c r="AI7" i="15" s="1"/>
  <c r="AG440" i="3"/>
  <c r="AG443" i="3"/>
  <c r="B59" i="4"/>
  <c r="E59" i="4" s="1"/>
  <c r="R59" i="4" s="1"/>
  <c r="I96" i="13"/>
  <c r="J96" i="13"/>
  <c r="J81" i="13"/>
  <c r="I81" i="13"/>
  <c r="G81" i="13"/>
  <c r="F81" i="13"/>
  <c r="D81" i="13"/>
  <c r="C81" i="13"/>
  <c r="H80" i="13"/>
  <c r="F81" i="4"/>
  <c r="G81" i="4"/>
  <c r="H81" i="4"/>
  <c r="I81" i="4"/>
  <c r="J81" i="4"/>
  <c r="K81" i="4"/>
  <c r="L81" i="4"/>
  <c r="M81" i="4"/>
  <c r="N81" i="4"/>
  <c r="O81" i="4"/>
  <c r="P81" i="4"/>
  <c r="Q81" i="4"/>
  <c r="T81" i="4"/>
  <c r="H81" i="13"/>
  <c r="C9" i="7"/>
  <c r="C7" i="7"/>
  <c r="C5" i="7"/>
  <c r="A76" i="13"/>
  <c r="A61" i="13"/>
  <c r="A37" i="13"/>
  <c r="A25" i="13"/>
  <c r="A103" i="13"/>
  <c r="A95" i="13"/>
  <c r="A94" i="13"/>
  <c r="A93" i="13"/>
  <c r="AD68" i="15"/>
  <c r="B5" i="8"/>
  <c r="F5" i="8"/>
  <c r="F6" i="8"/>
  <c r="F7" i="8"/>
  <c r="F8" i="8"/>
  <c r="F9" i="8"/>
  <c r="F10" i="8"/>
  <c r="F11" i="8"/>
  <c r="F12" i="8"/>
  <c r="F13" i="8"/>
  <c r="F14" i="8"/>
  <c r="F15" i="8"/>
  <c r="F16" i="8"/>
  <c r="B17" i="8"/>
  <c r="F17" i="8" s="1"/>
  <c r="B18" i="8"/>
  <c r="F18" i="8" s="1"/>
  <c r="B19" i="8"/>
  <c r="F19" i="8" s="1"/>
  <c r="B20" i="8"/>
  <c r="F20" i="8"/>
  <c r="B21" i="8"/>
  <c r="F21" i="8" s="1"/>
  <c r="B22" i="8"/>
  <c r="F22" i="8" s="1"/>
  <c r="B23" i="8"/>
  <c r="F23" i="8" s="1"/>
  <c r="B24" i="8"/>
  <c r="F24" i="8" s="1"/>
  <c r="B25" i="8"/>
  <c r="F25" i="8"/>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65" i="13"/>
  <c r="E49" i="13"/>
  <c r="E48" i="13"/>
  <c r="E47" i="13"/>
  <c r="E46" i="13"/>
  <c r="E41" i="13"/>
  <c r="E37"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76" i="13"/>
  <c r="B74" i="13"/>
  <c r="B73" i="13"/>
  <c r="B72" i="13"/>
  <c r="B65" i="13"/>
  <c r="B61" i="13"/>
  <c r="B60" i="13"/>
  <c r="B59" i="13"/>
  <c r="B58" i="13"/>
  <c r="B57" i="13"/>
  <c r="B56" i="13"/>
  <c r="B53" i="13"/>
  <c r="B52" i="13"/>
  <c r="B51" i="13"/>
  <c r="B50" i="13"/>
  <c r="B48" i="13"/>
  <c r="B47" i="13"/>
  <c r="B46" i="13"/>
  <c r="C42" i="4"/>
  <c r="B42" i="13" s="1"/>
  <c r="B41" i="13"/>
  <c r="B40" i="13"/>
  <c r="B37" i="13"/>
  <c r="B35" i="13"/>
  <c r="B34" i="13"/>
  <c r="B33" i="13"/>
  <c r="B32" i="13"/>
  <c r="B31"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F63" i="13" s="1"/>
  <c r="F97" i="13" s="1"/>
  <c r="D42" i="13"/>
  <c r="C42" i="13"/>
  <c r="J38" i="13"/>
  <c r="I38" i="13"/>
  <c r="G38" i="13"/>
  <c r="D38" i="13"/>
  <c r="C38" i="13"/>
  <c r="J26" i="13"/>
  <c r="J63" i="13" s="1"/>
  <c r="I26" i="13"/>
  <c r="I11" i="13"/>
  <c r="G26" i="13"/>
  <c r="G63" i="13" s="1"/>
  <c r="G97" i="13" s="1"/>
  <c r="G105" i="13" s="1"/>
  <c r="G107" i="13" s="1"/>
  <c r="D26" i="13"/>
  <c r="C26" i="13"/>
  <c r="J11" i="13"/>
  <c r="D11" i="13"/>
  <c r="C11" i="13"/>
  <c r="C8" i="13"/>
  <c r="C12" i="13" s="1"/>
  <c r="D8" i="13"/>
  <c r="T104" i="4"/>
  <c r="H104" i="13" s="1"/>
  <c r="R69" i="4"/>
  <c r="S69" i="4" s="1"/>
  <c r="S70" i="4" s="1"/>
  <c r="E70" i="13" s="1"/>
  <c r="R34" i="4"/>
  <c r="S34" i="4" s="1"/>
  <c r="E34" i="13" s="1"/>
  <c r="R27" i="4"/>
  <c r="R25" i="4"/>
  <c r="R23" i="4"/>
  <c r="R22" i="4"/>
  <c r="R21" i="4"/>
  <c r="R20" i="4"/>
  <c r="R19" i="4"/>
  <c r="R18" i="4"/>
  <c r="R26" i="4" s="1"/>
  <c r="R17" i="4"/>
  <c r="B5" i="11"/>
  <c r="C5" i="11"/>
  <c r="B6" i="11"/>
  <c r="C6" i="11"/>
  <c r="B7" i="11"/>
  <c r="B9" i="11" s="1"/>
  <c r="C7" i="11"/>
  <c r="C8" i="11"/>
  <c r="D8" i="11" s="1"/>
  <c r="B8" i="11"/>
  <c r="B10" i="11"/>
  <c r="B11" i="11"/>
  <c r="C10" i="11"/>
  <c r="C11" i="11"/>
  <c r="C12" i="11" s="1"/>
  <c r="B14" i="11"/>
  <c r="D14" i="11" s="1"/>
  <c r="C14" i="11"/>
  <c r="B15" i="11"/>
  <c r="D15" i="11" s="1"/>
  <c r="C15" i="11"/>
  <c r="B16" i="11"/>
  <c r="C16" i="11"/>
  <c r="B18" i="11"/>
  <c r="C18" i="11"/>
  <c r="D18" i="11" s="1"/>
  <c r="B19" i="11"/>
  <c r="D19" i="11" s="1"/>
  <c r="C19" i="11"/>
  <c r="B20" i="11"/>
  <c r="D20" i="11" s="1"/>
  <c r="C20" i="11"/>
  <c r="B21" i="11"/>
  <c r="C21" i="11"/>
  <c r="B22" i="11"/>
  <c r="C22" i="11"/>
  <c r="B23" i="11"/>
  <c r="D23" i="11" s="1"/>
  <c r="C23" i="11"/>
  <c r="B24" i="11"/>
  <c r="B28" i="11"/>
  <c r="C28" i="11"/>
  <c r="B30" i="11"/>
  <c r="C30" i="11"/>
  <c r="B41" i="11"/>
  <c r="B43" i="11" s="1"/>
  <c r="C41" i="11"/>
  <c r="C43" i="11" s="1"/>
  <c r="C42" i="11"/>
  <c r="B42" i="11"/>
  <c r="B47" i="11"/>
  <c r="C47" i="11"/>
  <c r="B48" i="11"/>
  <c r="B49" i="11"/>
  <c r="B51" i="11"/>
  <c r="B52" i="11"/>
  <c r="B53" i="11"/>
  <c r="C48" i="11"/>
  <c r="D48" i="11" s="1"/>
  <c r="C49" i="11"/>
  <c r="C51" i="11"/>
  <c r="C52" i="11"/>
  <c r="C53" i="11"/>
  <c r="B57" i="11"/>
  <c r="C57" i="11"/>
  <c r="D57" i="11" s="1"/>
  <c r="B58" i="11"/>
  <c r="C58" i="11"/>
  <c r="D58" i="11" s="1"/>
  <c r="B59" i="11"/>
  <c r="C59" i="11"/>
  <c r="B60" i="11"/>
  <c r="C60" i="11"/>
  <c r="B61" i="11"/>
  <c r="C61" i="11"/>
  <c r="D61" i="11" s="1"/>
  <c r="B62" i="11"/>
  <c r="C62" i="11"/>
  <c r="B66" i="11"/>
  <c r="C66" i="11"/>
  <c r="B73" i="11"/>
  <c r="C73" i="11"/>
  <c r="B74" i="11"/>
  <c r="C74" i="11"/>
  <c r="D74" i="11" s="1"/>
  <c r="B75" i="11"/>
  <c r="C75" i="11"/>
  <c r="D75" i="11" s="1"/>
  <c r="B77" i="11"/>
  <c r="C77" i="11"/>
  <c r="B100" i="11"/>
  <c r="C100" i="11"/>
  <c r="A4" i="8"/>
  <c r="B4" i="8"/>
  <c r="F4" i="8" s="1"/>
  <c r="C4" i="8"/>
  <c r="H4" i="8"/>
  <c r="A5" i="8"/>
  <c r="C5" i="8"/>
  <c r="H5" i="8" s="1"/>
  <c r="I5" i="8" s="1"/>
  <c r="A6" i="8"/>
  <c r="C6" i="8"/>
  <c r="H6" i="8"/>
  <c r="I6" i="8"/>
  <c r="A7" i="8"/>
  <c r="C7" i="8"/>
  <c r="H7" i="8"/>
  <c r="I7" i="8"/>
  <c r="A8" i="8"/>
  <c r="C8" i="8"/>
  <c r="H8" i="8"/>
  <c r="I8" i="8"/>
  <c r="A9" i="8"/>
  <c r="C9" i="8"/>
  <c r="H9" i="8" s="1"/>
  <c r="I9" i="8" s="1"/>
  <c r="A10" i="8"/>
  <c r="C10" i="8"/>
  <c r="H10" i="8"/>
  <c r="I10" i="8"/>
  <c r="A11" i="8"/>
  <c r="C11" i="8"/>
  <c r="H11" i="8"/>
  <c r="I11" i="8"/>
  <c r="A12" i="8"/>
  <c r="C12" i="8"/>
  <c r="H12" i="8"/>
  <c r="I12" i="8"/>
  <c r="A13" i="8"/>
  <c r="C13" i="8"/>
  <c r="H13" i="8" s="1"/>
  <c r="I13" i="8" s="1"/>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A32" i="7"/>
  <c r="E32" i="7"/>
  <c r="G32" i="7" s="1"/>
  <c r="I32" i="7" s="1"/>
  <c r="K32" i="7" s="1"/>
  <c r="M32" i="7" s="1"/>
  <c r="O32" i="7" s="1"/>
  <c r="Q32" i="7" s="1"/>
  <c r="S32" i="7" s="1"/>
  <c r="U32" i="7" s="1"/>
  <c r="W32" i="7" s="1"/>
  <c r="Y32" i="7" s="1"/>
  <c r="AA32" i="7" s="1"/>
  <c r="AC32" i="7" s="1"/>
  <c r="AE32" i="7" s="1"/>
  <c r="AG32" i="7" s="1"/>
  <c r="A39" i="7"/>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66" i="7"/>
  <c r="H11" i="13"/>
  <c r="T26" i="4"/>
  <c r="H26" i="13" s="1"/>
  <c r="T38" i="4"/>
  <c r="H38" i="13"/>
  <c r="T42" i="4"/>
  <c r="H42" i="13" s="1"/>
  <c r="T54" i="4"/>
  <c r="H54" i="13" s="1"/>
  <c r="T70" i="4"/>
  <c r="H70" i="13" s="1"/>
  <c r="T96" i="4"/>
  <c r="H96" i="13"/>
  <c r="CB799" i="3"/>
  <c r="R972"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c r="BN624" i="3"/>
  <c r="DX624" i="3" s="1"/>
  <c r="BN625" i="3"/>
  <c r="DX625" i="3" s="1"/>
  <c r="BN626" i="3"/>
  <c r="DX626" i="3" s="1"/>
  <c r="BN627" i="3"/>
  <c r="DX627" i="3"/>
  <c r="BN628" i="3"/>
  <c r="DX628" i="3" s="1"/>
  <c r="BN629" i="3"/>
  <c r="DX629" i="3"/>
  <c r="BN630" i="3"/>
  <c r="DX630" i="3" s="1"/>
  <c r="BN631" i="3"/>
  <c r="DX631" i="3"/>
  <c r="BN632" i="3"/>
  <c r="DX632" i="3" s="1"/>
  <c r="BN633" i="3"/>
  <c r="DX633" i="3" s="1"/>
  <c r="BN634" i="3"/>
  <c r="DX634" i="3" s="1"/>
  <c r="BN640" i="3"/>
  <c r="BN641" i="3"/>
  <c r="BN642" i="3"/>
  <c r="BN643" i="3"/>
  <c r="BN648" i="3"/>
  <c r="CS648" i="3" s="1"/>
  <c r="BN649" i="3"/>
  <c r="CS649" i="3" s="1"/>
  <c r="BN650" i="3"/>
  <c r="CS650" i="3" s="1"/>
  <c r="BN651" i="3"/>
  <c r="CS651" i="3" s="1"/>
  <c r="BN652" i="3"/>
  <c r="CS652" i="3"/>
  <c r="BN653" i="3"/>
  <c r="CS653" i="3"/>
  <c r="BN654" i="3"/>
  <c r="CS654" i="3" s="1"/>
  <c r="BN655" i="3"/>
  <c r="CS655" i="3" s="1"/>
  <c r="BN656" i="3"/>
  <c r="CS656" i="3"/>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c r="BS624" i="3"/>
  <c r="EC624" i="3" s="1"/>
  <c r="BS625" i="3"/>
  <c r="EC625" i="3" s="1"/>
  <c r="BS626" i="3"/>
  <c r="EC626" i="3" s="1"/>
  <c r="BS627" i="3"/>
  <c r="EC627" i="3"/>
  <c r="BS628" i="3"/>
  <c r="EC628" i="3" s="1"/>
  <c r="BS629" i="3"/>
  <c r="EC629" i="3" s="1"/>
  <c r="BS630" i="3"/>
  <c r="EC630" i="3" s="1"/>
  <c r="BS631" i="3"/>
  <c r="EC631" i="3" s="1"/>
  <c r="BS632" i="3"/>
  <c r="EC632" i="3" s="1"/>
  <c r="BS633" i="3"/>
  <c r="EC633" i="3"/>
  <c r="BS634" i="3"/>
  <c r="EC634" i="3"/>
  <c r="BS640" i="3"/>
  <c r="BS641" i="3"/>
  <c r="BS642" i="3"/>
  <c r="BS643" i="3"/>
  <c r="BS648" i="3"/>
  <c r="CX648" i="3"/>
  <c r="BS649" i="3"/>
  <c r="CX649" i="3"/>
  <c r="BS650" i="3"/>
  <c r="CX650" i="3" s="1"/>
  <c r="BS651" i="3"/>
  <c r="CX651" i="3" s="1"/>
  <c r="BS652" i="3"/>
  <c r="CX652" i="3"/>
  <c r="BS653" i="3"/>
  <c r="CX653" i="3" s="1"/>
  <c r="BS654" i="3"/>
  <c r="CX654" i="3" s="1"/>
  <c r="BS655" i="3"/>
  <c r="CX655" i="3" s="1"/>
  <c r="BS656" i="3"/>
  <c r="CX656" i="3" s="1"/>
  <c r="BS657" i="3"/>
  <c r="CX657" i="3"/>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c r="BX625" i="3"/>
  <c r="EH625" i="3" s="1"/>
  <c r="BX626" i="3"/>
  <c r="EH626" i="3" s="1"/>
  <c r="BX627" i="3"/>
  <c r="EH627" i="3" s="1"/>
  <c r="BX628" i="3"/>
  <c r="EH628" i="3"/>
  <c r="BX629" i="3"/>
  <c r="EH629" i="3"/>
  <c r="BX630" i="3"/>
  <c r="EH630" i="3"/>
  <c r="BX631" i="3"/>
  <c r="EH631" i="3" s="1"/>
  <c r="BX632" i="3"/>
  <c r="EH632" i="3" s="1"/>
  <c r="BX633" i="3"/>
  <c r="EH633" i="3"/>
  <c r="BX634" i="3"/>
  <c r="EH634" i="3" s="1"/>
  <c r="BX640" i="3"/>
  <c r="BX644" i="3" s="1"/>
  <c r="CB645" i="3" s="1"/>
  <c r="BX641" i="3"/>
  <c r="BX642" i="3"/>
  <c r="BX643" i="3"/>
  <c r="BX648" i="3"/>
  <c r="DC648" i="3"/>
  <c r="BX649" i="3"/>
  <c r="DC649" i="3" s="1"/>
  <c r="BX650" i="3"/>
  <c r="DC650" i="3" s="1"/>
  <c r="BX651" i="3"/>
  <c r="DC651" i="3" s="1"/>
  <c r="BX652" i="3"/>
  <c r="DC652" i="3"/>
  <c r="BX653" i="3"/>
  <c r="DC653" i="3"/>
  <c r="BX654" i="3"/>
  <c r="DC654" i="3" s="1"/>
  <c r="BX655" i="3"/>
  <c r="DC655" i="3" s="1"/>
  <c r="BX656" i="3"/>
  <c r="DC656" i="3" s="1"/>
  <c r="BX657" i="3"/>
  <c r="DC657" i="3"/>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c r="CC625" i="3"/>
  <c r="EM625" i="3" s="1"/>
  <c r="CC626" i="3"/>
  <c r="EM626" i="3" s="1"/>
  <c r="CC627" i="3"/>
  <c r="EM627" i="3" s="1"/>
  <c r="CC628" i="3"/>
  <c r="EM628" i="3"/>
  <c r="CC629" i="3"/>
  <c r="EM629" i="3"/>
  <c r="CC630" i="3"/>
  <c r="EM630" i="3"/>
  <c r="CC631" i="3"/>
  <c r="EM631" i="3" s="1"/>
  <c r="CC632" i="3"/>
  <c r="EM632" i="3" s="1"/>
  <c r="CC633" i="3"/>
  <c r="EM633" i="3"/>
  <c r="CC634" i="3"/>
  <c r="EM634" i="3"/>
  <c r="CC640" i="3"/>
  <c r="CC641" i="3"/>
  <c r="CC642" i="3"/>
  <c r="CC643" i="3"/>
  <c r="CC648" i="3"/>
  <c r="DH648" i="3"/>
  <c r="CC649" i="3"/>
  <c r="DH649" i="3"/>
  <c r="CC650" i="3"/>
  <c r="DH650" i="3" s="1"/>
  <c r="CC651" i="3"/>
  <c r="DH651" i="3" s="1"/>
  <c r="CC652" i="3"/>
  <c r="DH652" i="3" s="1"/>
  <c r="CC653" i="3"/>
  <c r="DH653" i="3"/>
  <c r="CC654" i="3"/>
  <c r="DH654" i="3" s="1"/>
  <c r="CC655" i="3"/>
  <c r="DH655" i="3"/>
  <c r="CC656" i="3"/>
  <c r="DH656" i="3" s="1"/>
  <c r="CC657" i="3"/>
  <c r="DH657" i="3"/>
  <c r="CM648" i="3"/>
  <c r="CM649" i="3"/>
  <c r="DR649" i="3" s="1"/>
  <c r="CM650" i="3"/>
  <c r="DR650" i="3" s="1"/>
  <c r="CM651" i="3"/>
  <c r="DR651" i="3" s="1"/>
  <c r="CM652" i="3"/>
  <c r="DR652" i="3" s="1"/>
  <c r="CM653" i="3"/>
  <c r="DR653" i="3" s="1"/>
  <c r="CM654" i="3"/>
  <c r="DR654" i="3" s="1"/>
  <c r="CM655" i="3"/>
  <c r="DR655" i="3" s="1"/>
  <c r="CM656" i="3"/>
  <c r="DR656" i="3" s="1"/>
  <c r="CM657" i="3"/>
  <c r="DR657" i="3"/>
  <c r="CM640" i="3"/>
  <c r="CM641" i="3"/>
  <c r="CM644" i="3" s="1"/>
  <c r="CQ645" i="3" s="1"/>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c r="CM624" i="3"/>
  <c r="EW624" i="3" s="1"/>
  <c r="CM625" i="3"/>
  <c r="EW625" i="3" s="1"/>
  <c r="CM626" i="3"/>
  <c r="EW626" i="3"/>
  <c r="CM627" i="3"/>
  <c r="EW627" i="3" s="1"/>
  <c r="CM628" i="3"/>
  <c r="EW628" i="3" s="1"/>
  <c r="CM629" i="3"/>
  <c r="EW629" i="3" s="1"/>
  <c r="CM630" i="3"/>
  <c r="EW630" i="3"/>
  <c r="CM631" i="3"/>
  <c r="EW631" i="3"/>
  <c r="CM632" i="3"/>
  <c r="EW632" i="3" s="1"/>
  <c r="CM633" i="3"/>
  <c r="EW633" i="3" s="1"/>
  <c r="CM634" i="3"/>
  <c r="EW634" i="3" s="1"/>
  <c r="CH610" i="3"/>
  <c r="ER610" i="3" s="1"/>
  <c r="CH611" i="3"/>
  <c r="ER611" i="3"/>
  <c r="CH612" i="3"/>
  <c r="ER612" i="3" s="1"/>
  <c r="CH613" i="3"/>
  <c r="ER613" i="3" s="1"/>
  <c r="CH614" i="3"/>
  <c r="ER614" i="3" s="1"/>
  <c r="CH615" i="3"/>
  <c r="ER615" i="3" s="1"/>
  <c r="CH616" i="3"/>
  <c r="ER616" i="3" s="1"/>
  <c r="CH617" i="3"/>
  <c r="ER617" i="3"/>
  <c r="CH618" i="3"/>
  <c r="ER618" i="3" s="1"/>
  <c r="CH619" i="3"/>
  <c r="ER619" i="3" s="1"/>
  <c r="CH620" i="3"/>
  <c r="ER620" i="3" s="1"/>
  <c r="CH621" i="3"/>
  <c r="ER621" i="3" s="1"/>
  <c r="CH622" i="3"/>
  <c r="ER622" i="3" s="1"/>
  <c r="CH623" i="3"/>
  <c r="ER623" i="3" s="1"/>
  <c r="CH624" i="3"/>
  <c r="ER624" i="3" s="1"/>
  <c r="CH625" i="3"/>
  <c r="ER625" i="3"/>
  <c r="CH626" i="3"/>
  <c r="ER626" i="3" s="1"/>
  <c r="CH627" i="3"/>
  <c r="ER627" i="3" s="1"/>
  <c r="CH628" i="3"/>
  <c r="ER628" i="3" s="1"/>
  <c r="CH629" i="3"/>
  <c r="ER629" i="3" s="1"/>
  <c r="CH630" i="3"/>
  <c r="ER630" i="3" s="1"/>
  <c r="CH631" i="3"/>
  <c r="ER631" i="3"/>
  <c r="CH632" i="3"/>
  <c r="ER632" i="3" s="1"/>
  <c r="CH633" i="3"/>
  <c r="ER633" i="3" s="1"/>
  <c r="CH634" i="3"/>
  <c r="ER634" i="3" s="1"/>
  <c r="CH640" i="3"/>
  <c r="CH641" i="3"/>
  <c r="CH642" i="3"/>
  <c r="CH644" i="3" s="1"/>
  <c r="CL645" i="3" s="1"/>
  <c r="CH643" i="3"/>
  <c r="CH648" i="3"/>
  <c r="DM648" i="3" s="1"/>
  <c r="CH649" i="3"/>
  <c r="DM649" i="3" s="1"/>
  <c r="CH650" i="3"/>
  <c r="DM650" i="3"/>
  <c r="CH651" i="3"/>
  <c r="DM651" i="3" s="1"/>
  <c r="CH652" i="3"/>
  <c r="DM652" i="3" s="1"/>
  <c r="CH653" i="3"/>
  <c r="DM653" i="3" s="1"/>
  <c r="CH654" i="3"/>
  <c r="DM654" i="3" s="1"/>
  <c r="CH655" i="3"/>
  <c r="DM655" i="3" s="1"/>
  <c r="CH656" i="3"/>
  <c r="DM656" i="3"/>
  <c r="CH657" i="3"/>
  <c r="DM657" i="3"/>
  <c r="AJ980" i="3"/>
  <c r="BE610" i="3"/>
  <c r="BG610" i="3" s="1"/>
  <c r="BE611" i="3"/>
  <c r="BG611" i="3" s="1"/>
  <c r="BE612" i="3"/>
  <c r="BG612" i="3" s="1"/>
  <c r="BE613" i="3"/>
  <c r="BG613" i="3" s="1"/>
  <c r="BE614" i="3"/>
  <c r="BG614" i="3" s="1"/>
  <c r="BE615" i="3"/>
  <c r="BG615" i="3" s="1"/>
  <c r="BE616" i="3"/>
  <c r="BG616" i="3"/>
  <c r="BE617" i="3"/>
  <c r="BG617" i="3" s="1"/>
  <c r="BE618" i="3"/>
  <c r="BG618" i="3" s="1"/>
  <c r="BE619" i="3"/>
  <c r="BG619" i="3" s="1"/>
  <c r="BE620" i="3"/>
  <c r="BG620" i="3" s="1"/>
  <c r="BE621" i="3"/>
  <c r="BG621" i="3" s="1"/>
  <c r="BE622" i="3"/>
  <c r="BG622" i="3"/>
  <c r="BE623" i="3"/>
  <c r="BG623" i="3" s="1"/>
  <c r="BE624" i="3"/>
  <c r="BG624" i="3" s="1"/>
  <c r="BE625" i="3"/>
  <c r="BG625" i="3"/>
  <c r="BE626" i="3"/>
  <c r="BG626" i="3" s="1"/>
  <c r="BE627" i="3"/>
  <c r="BG627" i="3" s="1"/>
  <c r="BE628" i="3"/>
  <c r="BG628" i="3" s="1"/>
  <c r="BE629" i="3"/>
  <c r="BG629" i="3"/>
  <c r="BE630" i="3"/>
  <c r="BG630" i="3"/>
  <c r="BE631" i="3"/>
  <c r="BG631" i="3"/>
  <c r="BE632" i="3"/>
  <c r="BG632" i="3" s="1"/>
  <c r="BE633" i="3"/>
  <c r="BG633" i="3" s="1"/>
  <c r="BE634" i="3"/>
  <c r="BG634" i="3"/>
  <c r="BI610" i="3"/>
  <c r="BK610" i="3" s="1"/>
  <c r="BI611" i="3"/>
  <c r="BK611" i="3"/>
  <c r="BI612" i="3"/>
  <c r="BK612" i="3" s="1"/>
  <c r="BI613" i="3"/>
  <c r="BK613" i="3" s="1"/>
  <c r="BI614" i="3"/>
  <c r="BK614" i="3"/>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c r="BI631" i="3"/>
  <c r="BK631" i="3"/>
  <c r="BI632" i="3"/>
  <c r="BK632" i="3"/>
  <c r="BI633" i="3"/>
  <c r="BK633" i="3" s="1"/>
  <c r="BI634" i="3"/>
  <c r="BK634" i="3" s="1"/>
  <c r="C11" i="4"/>
  <c r="B11" i="13" s="1"/>
  <c r="C26" i="4"/>
  <c r="B26" i="13"/>
  <c r="C62" i="4"/>
  <c r="B62" i="13" s="1"/>
  <c r="B104" i="13"/>
  <c r="D8" i="4"/>
  <c r="B8" i="4" s="1"/>
  <c r="N158" i="25" s="1"/>
  <c r="D11" i="4"/>
  <c r="D26" i="4"/>
  <c r="D42" i="4"/>
  <c r="D62" i="4"/>
  <c r="D77" i="4"/>
  <c r="D96" i="4"/>
  <c r="S26" i="4"/>
  <c r="E26" i="13" s="1"/>
  <c r="F2" i="4"/>
  <c r="G2" i="4"/>
  <c r="H2" i="4"/>
  <c r="I2" i="4"/>
  <c r="J2" i="4"/>
  <c r="K2" i="4"/>
  <c r="L2" i="4"/>
  <c r="M2" i="4"/>
  <c r="N2" i="4"/>
  <c r="O2" i="4"/>
  <c r="P2" i="4"/>
  <c r="Q2" i="4"/>
  <c r="B4" i="4"/>
  <c r="E4" i="4" s="1"/>
  <c r="R4" i="4" s="1"/>
  <c r="B5" i="4"/>
  <c r="E5" i="4" s="1"/>
  <c r="R5" i="4" s="1"/>
  <c r="B6" i="4"/>
  <c r="E6" i="4" s="1"/>
  <c r="R6" i="4" s="1"/>
  <c r="B7" i="4"/>
  <c r="E7" i="4" s="1"/>
  <c r="R7" i="4" s="1"/>
  <c r="F8" i="4"/>
  <c r="G8" i="4"/>
  <c r="G12" i="4" s="1"/>
  <c r="G11" i="4"/>
  <c r="H8" i="4"/>
  <c r="H11" i="4"/>
  <c r="I8" i="4"/>
  <c r="I63" i="4" s="1"/>
  <c r="I97" i="4" s="1"/>
  <c r="I105" i="4" s="1"/>
  <c r="I11" i="4"/>
  <c r="J8" i="4"/>
  <c r="J11" i="4"/>
  <c r="J26" i="4"/>
  <c r="J38" i="4"/>
  <c r="J42" i="4"/>
  <c r="J54" i="4"/>
  <c r="J62" i="4"/>
  <c r="J70" i="4"/>
  <c r="J77" i="4"/>
  <c r="J96" i="4"/>
  <c r="K8" i="4"/>
  <c r="K11" i="4"/>
  <c r="L8" i="4"/>
  <c r="L11" i="4"/>
  <c r="M8" i="4"/>
  <c r="M12" i="4" s="1"/>
  <c r="M11" i="4"/>
  <c r="N8" i="4"/>
  <c r="N12" i="4" s="1"/>
  <c r="O8" i="4"/>
  <c r="Q8" i="4"/>
  <c r="Q12" i="4" s="1"/>
  <c r="Q11" i="4"/>
  <c r="B9" i="4"/>
  <c r="E9" i="4" s="1"/>
  <c r="R9" i="4" s="1"/>
  <c r="B10" i="4"/>
  <c r="E10" i="4" s="1"/>
  <c r="R10" i="4" s="1"/>
  <c r="F11" i="4"/>
  <c r="F26" i="4"/>
  <c r="F42" i="4"/>
  <c r="F54" i="4"/>
  <c r="F62" i="4"/>
  <c r="N11" i="4"/>
  <c r="O11" i="4"/>
  <c r="B13" i="4"/>
  <c r="E13" i="4" s="1"/>
  <c r="R13" i="4" s="1"/>
  <c r="B14" i="4"/>
  <c r="E14" i="4" s="1"/>
  <c r="R14" i="4" s="1"/>
  <c r="B15" i="4"/>
  <c r="E15" i="4" s="1"/>
  <c r="R15" i="4"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3" i="4" s="1"/>
  <c r="N62" i="4"/>
  <c r="N70" i="4"/>
  <c r="N77" i="4"/>
  <c r="N96" i="4"/>
  <c r="N104" i="4"/>
  <c r="O26" i="4"/>
  <c r="P26" i="4"/>
  <c r="Q26" i="4"/>
  <c r="B27" i="4"/>
  <c r="B29" i="4"/>
  <c r="E29" i="4" s="1"/>
  <c r="R29" i="4" s="1"/>
  <c r="B31" i="4"/>
  <c r="E31" i="4" s="1"/>
  <c r="R31" i="4" s="1"/>
  <c r="S31" i="4" s="1"/>
  <c r="E31" i="13" s="1"/>
  <c r="B32" i="4"/>
  <c r="E32" i="4" s="1"/>
  <c r="R32" i="4" s="1"/>
  <c r="S32" i="4" s="1"/>
  <c r="E32" i="13" s="1"/>
  <c r="B33" i="4"/>
  <c r="E33" i="4" s="1"/>
  <c r="R33" i="4" s="1"/>
  <c r="S33" i="4" s="1"/>
  <c r="E33" i="13" s="1"/>
  <c r="B34" i="4"/>
  <c r="E34" i="4" s="1"/>
  <c r="B35" i="4"/>
  <c r="E35" i="4" s="1"/>
  <c r="R35" i="4" s="1"/>
  <c r="S35" i="4" s="1"/>
  <c r="E35" i="13" s="1"/>
  <c r="B37" i="4"/>
  <c r="E37" i="4" s="1"/>
  <c r="R37" i="4" s="1"/>
  <c r="G38" i="4"/>
  <c r="H38" i="4"/>
  <c r="L38" i="4"/>
  <c r="O38" i="4"/>
  <c r="P38" i="4"/>
  <c r="P42" i="4"/>
  <c r="P54" i="4"/>
  <c r="P62" i="4"/>
  <c r="P63" i="4" s="1"/>
  <c r="P70" i="4"/>
  <c r="P77" i="4"/>
  <c r="P96" i="4"/>
  <c r="P104" i="4"/>
  <c r="Q38" i="4"/>
  <c r="B40" i="4"/>
  <c r="E40" i="4" s="1"/>
  <c r="R40" i="4" s="1"/>
  <c r="B41" i="4"/>
  <c r="E41" i="4" s="1"/>
  <c r="R41" i="4" s="1"/>
  <c r="G42" i="4"/>
  <c r="H42" i="4"/>
  <c r="K42" i="4"/>
  <c r="L42" i="4"/>
  <c r="O42" i="4"/>
  <c r="Q42" i="4"/>
  <c r="B46" i="4"/>
  <c r="E46" i="4" s="1"/>
  <c r="R46" i="4" s="1"/>
  <c r="B47" i="4"/>
  <c r="E47" i="4" s="1"/>
  <c r="R47" i="4" s="1"/>
  <c r="B48" i="4"/>
  <c r="E48" i="4" s="1"/>
  <c r="R48" i="4" s="1"/>
  <c r="B50" i="4"/>
  <c r="E50" i="4" s="1"/>
  <c r="R50" i="4" s="1"/>
  <c r="S50" i="4" s="1"/>
  <c r="E50" i="13" s="1"/>
  <c r="B51" i="4"/>
  <c r="E51" i="4" s="1"/>
  <c r="R51" i="4" s="1"/>
  <c r="S51" i="4" s="1"/>
  <c r="E51" i="13" s="1"/>
  <c r="B52" i="4"/>
  <c r="E52" i="4" s="1"/>
  <c r="R52" i="4" s="1"/>
  <c r="S52" i="4" s="1"/>
  <c r="E52" i="13" s="1"/>
  <c r="B53" i="4"/>
  <c r="E53" i="4" s="1"/>
  <c r="R53" i="4" s="1"/>
  <c r="S53" i="4" s="1"/>
  <c r="E53" i="13"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6" i="4"/>
  <c r="E76" i="4" s="1"/>
  <c r="R76" i="4" s="1"/>
  <c r="F77" i="4"/>
  <c r="G77" i="4"/>
  <c r="H77" i="4"/>
  <c r="I77" i="4"/>
  <c r="K77" i="4"/>
  <c r="L77" i="4"/>
  <c r="Q77" i="4"/>
  <c r="B84" i="4"/>
  <c r="E84" i="4" s="1"/>
  <c r="R84" i="4" s="1"/>
  <c r="S84" i="4" s="1"/>
  <c r="B85" i="4"/>
  <c r="B86" i="4"/>
  <c r="E86" i="4" s="1"/>
  <c r="R86" i="4" s="1"/>
  <c r="S86" i="4" s="1"/>
  <c r="E86" i="13" s="1"/>
  <c r="B87" i="4"/>
  <c r="E87" i="4" s="1"/>
  <c r="R87" i="4" s="1"/>
  <c r="S87" i="4" s="1"/>
  <c r="E87" i="13" s="1"/>
  <c r="B88" i="4"/>
  <c r="E88" i="4" s="1"/>
  <c r="R88" i="4" s="1"/>
  <c r="B89" i="4"/>
  <c r="E89" i="4" s="1"/>
  <c r="R89" i="4" s="1"/>
  <c r="S89" i="4" s="1"/>
  <c r="E89" i="13" s="1"/>
  <c r="B90" i="4"/>
  <c r="E90" i="4" s="1"/>
  <c r="R90" i="4" s="1"/>
  <c r="B91" i="4"/>
  <c r="E91" i="4" s="1"/>
  <c r="R91" i="4" s="1"/>
  <c r="B92" i="4"/>
  <c r="E92" i="4" s="1"/>
  <c r="R92" i="4" s="1"/>
  <c r="S92" i="4" s="1"/>
  <c r="E92" i="13" s="1"/>
  <c r="B93" i="4"/>
  <c r="E93" i="4" s="1"/>
  <c r="R93" i="4" s="1"/>
  <c r="S93" i="4" s="1"/>
  <c r="E93" i="13" s="1"/>
  <c r="B94" i="4"/>
  <c r="E94" i="4" s="1"/>
  <c r="R94" i="4" s="1"/>
  <c r="S94" i="4" s="1"/>
  <c r="E94" i="13"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H108" i="4"/>
  <c r="I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M740" i="3" s="1"/>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E6" i="21" s="1"/>
  <c r="O796" i="3"/>
  <c r="O776" i="3"/>
  <c r="M830" i="3"/>
  <c r="Q830" i="3"/>
  <c r="U830" i="3"/>
  <c r="Y830" i="3"/>
  <c r="AC830" i="3"/>
  <c r="AG830" i="3"/>
  <c r="BI844" i="3"/>
  <c r="Z899" i="3"/>
  <c r="BA997" i="3"/>
  <c r="BA998" i="3"/>
  <c r="BA995" i="3" s="1"/>
  <c r="BA999" i="3"/>
  <c r="BA1001" i="3"/>
  <c r="BA1002" i="3"/>
  <c r="BA1003" i="3"/>
  <c r="BA1004" i="3"/>
  <c r="BA1005" i="3"/>
  <c r="AF1000" i="3"/>
  <c r="D49" i="11"/>
  <c r="L12" i="4"/>
  <c r="R970" i="3"/>
  <c r="R973" i="3"/>
  <c r="D5" i="11"/>
  <c r="I12" i="4"/>
  <c r="D10" i="11"/>
  <c r="D36" i="11"/>
  <c r="D102" i="11"/>
  <c r="D94" i="11"/>
  <c r="K12" i="4"/>
  <c r="D22" i="11"/>
  <c r="H12" i="4"/>
  <c r="D73" i="11"/>
  <c r="Q63" i="4"/>
  <c r="Q97" i="4" s="1"/>
  <c r="Q105" i="4" s="1"/>
  <c r="D60" i="11"/>
  <c r="D12" i="13"/>
  <c r="D101" i="11"/>
  <c r="D90" i="11"/>
  <c r="D66" i="11"/>
  <c r="D42" i="11"/>
  <c r="D21" i="11"/>
  <c r="D86" i="11"/>
  <c r="AD193" i="20"/>
  <c r="D47" i="11"/>
  <c r="M63" i="4"/>
  <c r="M97" i="4" s="1"/>
  <c r="M105" i="4" s="1"/>
  <c r="AD7" i="15"/>
  <c r="Y7" i="15"/>
  <c r="T7" i="15"/>
  <c r="K27" i="7"/>
  <c r="O27" i="7"/>
  <c r="I27" i="7"/>
  <c r="W27" i="7"/>
  <c r="S27" i="7"/>
  <c r="Y27" i="7"/>
  <c r="AC27" i="7"/>
  <c r="AG27" i="7"/>
  <c r="M27" i="7"/>
  <c r="G27" i="7"/>
  <c r="AA27" i="7"/>
  <c r="Q27" i="7"/>
  <c r="U27" i="7"/>
  <c r="AC776" i="3"/>
  <c r="C12" i="4"/>
  <c r="B12" i="13" s="1"/>
  <c r="D96" i="11"/>
  <c r="AJ1015" i="3"/>
  <c r="AJ1011" i="3"/>
  <c r="AJ1020" i="3"/>
  <c r="AJ995" i="3"/>
  <c r="AJ992" i="3"/>
  <c r="CS658" i="3" l="1"/>
  <c r="R971" i="3"/>
  <c r="B11" i="4"/>
  <c r="B12" i="4" s="1"/>
  <c r="D77" i="11"/>
  <c r="D28" i="11"/>
  <c r="F12" i="4"/>
  <c r="CC644" i="3"/>
  <c r="CG645" i="3" s="1"/>
  <c r="D63" i="13"/>
  <c r="D97" i="13" s="1"/>
  <c r="D105" i="13" s="1"/>
  <c r="C63" i="13"/>
  <c r="C97" i="13" s="1"/>
  <c r="C105" i="13" s="1"/>
  <c r="G66" i="7"/>
  <c r="J28" i="25"/>
  <c r="D25" i="11"/>
  <c r="AG444" i="3"/>
  <c r="AD27" i="15" s="1"/>
  <c r="CM658" i="3"/>
  <c r="CQ659" i="3" s="1"/>
  <c r="R969" i="3"/>
  <c r="T63" i="4"/>
  <c r="D53" i="11"/>
  <c r="AB217" i="20"/>
  <c r="AB233" i="20" s="1"/>
  <c r="AB235" i="20" s="1"/>
  <c r="AB237" i="20" s="1"/>
  <c r="AB243" i="20" s="1"/>
  <c r="AD192" i="20" s="1"/>
  <c r="AD194" i="20" s="1"/>
  <c r="D24" i="11"/>
  <c r="D27" i="11" s="1"/>
  <c r="D38" i="11"/>
  <c r="B26" i="4"/>
  <c r="D16" i="11"/>
  <c r="B12" i="11"/>
  <c r="AO16" i="20"/>
  <c r="AO30" i="20"/>
  <c r="AK551" i="20"/>
  <c r="T797" i="20" s="1"/>
  <c r="AK166" i="20"/>
  <c r="DM658" i="3"/>
  <c r="I66" i="7"/>
  <c r="K63" i="7"/>
  <c r="BG696" i="3"/>
  <c r="BH678" i="3" s="1"/>
  <c r="BI678" i="3" s="1"/>
  <c r="C63" i="11"/>
  <c r="B27" i="11"/>
  <c r="AK750" i="20"/>
  <c r="T793" i="20" s="1"/>
  <c r="AF793" i="20" s="1"/>
  <c r="E70" i="4"/>
  <c r="L63" i="4"/>
  <c r="L97" i="4" s="1"/>
  <c r="L105" i="4" s="1"/>
  <c r="O12" i="4"/>
  <c r="O63" i="4"/>
  <c r="O97" i="4" s="1"/>
  <c r="O105" i="4" s="1"/>
  <c r="J63" i="4"/>
  <c r="J97" i="4" s="1"/>
  <c r="DH658" i="3"/>
  <c r="DC658" i="3"/>
  <c r="C27" i="11"/>
  <c r="B71" i="11"/>
  <c r="I63" i="13"/>
  <c r="I97" i="13" s="1"/>
  <c r="I105" i="13" s="1"/>
  <c r="I107" i="13" s="1"/>
  <c r="J97" i="13"/>
  <c r="J105" i="13" s="1"/>
  <c r="J107" i="13" s="1"/>
  <c r="P97" i="4"/>
  <c r="P105" i="4" s="1"/>
  <c r="CH658" i="3"/>
  <c r="CL659" i="3" s="1"/>
  <c r="BX658" i="3"/>
  <c r="CB659" i="3" s="1"/>
  <c r="T788" i="20"/>
  <c r="AF788" i="20" s="1"/>
  <c r="O61" i="7"/>
  <c r="D104" i="11"/>
  <c r="T97" i="4"/>
  <c r="H63" i="13"/>
  <c r="BN644" i="3"/>
  <c r="BR645" i="3" s="1"/>
  <c r="BS658" i="3"/>
  <c r="BW659" i="3" s="1"/>
  <c r="AP590" i="20"/>
  <c r="AQ590" i="20" s="1"/>
  <c r="CX658" i="3"/>
  <c r="AC796" i="3"/>
  <c r="F105" i="13"/>
  <c r="F107" i="13" s="1"/>
  <c r="N97" i="4"/>
  <c r="N105" i="4" s="1"/>
  <c r="BN658" i="3"/>
  <c r="J12" i="4"/>
  <c r="CC658" i="3"/>
  <c r="CG659" i="3" s="1"/>
  <c r="H63" i="4"/>
  <c r="H97" i="4" s="1"/>
  <c r="H105" i="4" s="1"/>
  <c r="DR648" i="3"/>
  <c r="DR658" i="3" s="1"/>
  <c r="C105" i="11"/>
  <c r="D105" i="11" s="1"/>
  <c r="BS644" i="3"/>
  <c r="CS644" i="3" s="1"/>
  <c r="AO60" i="20"/>
  <c r="AP279" i="20"/>
  <c r="AK320" i="20" s="1"/>
  <c r="G63" i="4"/>
  <c r="G97" i="4" s="1"/>
  <c r="G105" i="4" s="1"/>
  <c r="I4" i="8"/>
  <c r="R62" i="4"/>
  <c r="B70" i="4"/>
  <c r="B105" i="11"/>
  <c r="B63" i="11"/>
  <c r="D62" i="11"/>
  <c r="E62" i="4"/>
  <c r="S40" i="4"/>
  <c r="R42" i="4"/>
  <c r="S10" i="4"/>
  <c r="E10" i="13" s="1"/>
  <c r="R11" i="4"/>
  <c r="E84" i="13"/>
  <c r="N157" i="25"/>
  <c r="N164" i="25" s="1"/>
  <c r="R85" i="4"/>
  <c r="S85" i="4" s="1"/>
  <c r="E85" i="13" s="1"/>
  <c r="E69" i="13"/>
  <c r="R8" i="4"/>
  <c r="E42" i="4"/>
  <c r="E8" i="4"/>
  <c r="R70" i="4"/>
  <c r="E11" i="4"/>
  <c r="D34" i="11"/>
  <c r="D88" i="11"/>
  <c r="T796" i="20"/>
  <c r="D52" i="11"/>
  <c r="D32" i="11"/>
  <c r="D51" i="11"/>
  <c r="C9" i="11"/>
  <c r="C13" i="11" s="1"/>
  <c r="D12" i="4"/>
  <c r="D87" i="11"/>
  <c r="D100" i="11"/>
  <c r="D91" i="11"/>
  <c r="D93" i="11"/>
  <c r="D85" i="11"/>
  <c r="D89" i="11"/>
  <c r="D70" i="11"/>
  <c r="D59" i="11"/>
  <c r="B42" i="4"/>
  <c r="D7" i="11"/>
  <c r="D11" i="11"/>
  <c r="C71" i="11"/>
  <c r="B62" i="4"/>
  <c r="D12" i="11"/>
  <c r="D6" i="11"/>
  <c r="D43" i="11"/>
  <c r="D30" i="11"/>
  <c r="D33" i="11"/>
  <c r="D41" i="11"/>
  <c r="B13" i="11"/>
  <c r="M28" i="7"/>
  <c r="AG28" i="7"/>
  <c r="S28" i="7"/>
  <c r="G28" i="7"/>
  <c r="Y28" i="7"/>
  <c r="U28" i="7"/>
  <c r="K28" i="7"/>
  <c r="AC28" i="7"/>
  <c r="O28" i="7"/>
  <c r="Q28" i="7"/>
  <c r="AE28" i="7"/>
  <c r="W28" i="7"/>
  <c r="I28" i="7"/>
  <c r="AC881" i="3"/>
  <c r="E21" i="7"/>
  <c r="G14" i="7"/>
  <c r="E9" i="7"/>
  <c r="G8" i="7"/>
  <c r="AM733" i="3"/>
  <c r="AM728" i="3"/>
  <c r="AP581" i="20"/>
  <c r="AQ581" i="20" s="1"/>
  <c r="AS577" i="20" s="1"/>
  <c r="AS573" i="20" s="1"/>
  <c r="AK684" i="20" s="1"/>
  <c r="T798" i="20" s="1"/>
  <c r="AF798" i="20" s="1"/>
  <c r="AM739" i="3"/>
  <c r="AM738" i="3"/>
  <c r="AM737" i="3"/>
  <c r="AM736" i="3"/>
  <c r="AM735" i="3"/>
  <c r="AM734" i="3"/>
  <c r="AM732" i="3"/>
  <c r="AM731" i="3"/>
  <c r="AM730" i="3"/>
  <c r="AM729" i="3"/>
  <c r="CC635" i="3"/>
  <c r="EM651" i="3" s="1"/>
  <c r="BH688" i="3"/>
  <c r="BI688" i="3" s="1"/>
  <c r="BH690" i="3"/>
  <c r="BI690" i="3" s="1"/>
  <c r="BH683" i="3"/>
  <c r="BI683" i="3" s="1"/>
  <c r="CH635" i="3"/>
  <c r="ER661" i="3" s="1"/>
  <c r="T753" i="3"/>
  <c r="BH675" i="3"/>
  <c r="BI675" i="3" s="1"/>
  <c r="BH693" i="3"/>
  <c r="BI693" i="3" s="1"/>
  <c r="BH676" i="3"/>
  <c r="BI676" i="3" s="1"/>
  <c r="BH691" i="3"/>
  <c r="BI691" i="3" s="1"/>
  <c r="BH680" i="3"/>
  <c r="BI680" i="3" s="1"/>
  <c r="BH673" i="3"/>
  <c r="BI673" i="3" s="1"/>
  <c r="BH692" i="3"/>
  <c r="BI692" i="3" s="1"/>
  <c r="BH685" i="3"/>
  <c r="BI685" i="3" s="1"/>
  <c r="F30" i="8"/>
  <c r="BH694" i="3"/>
  <c r="BI694" i="3" s="1"/>
  <c r="I30" i="8"/>
  <c r="Z807" i="3" s="1"/>
  <c r="E6" i="7" s="1"/>
  <c r="E7" i="7" s="1"/>
  <c r="BA987" i="3"/>
  <c r="E93" i="20"/>
  <c r="BH709" i="3"/>
  <c r="E92" i="20"/>
  <c r="BH724" i="3"/>
  <c r="BI724" i="3" s="1"/>
  <c r="AC882" i="3"/>
  <c r="BH705" i="3"/>
  <c r="BH710" i="3"/>
  <c r="BH708" i="3"/>
  <c r="BI708" i="3" s="1"/>
  <c r="BH723" i="3"/>
  <c r="BI723" i="3" s="1"/>
  <c r="BH722" i="3"/>
  <c r="BI722" i="3" s="1"/>
  <c r="BH714" i="3"/>
  <c r="BI714" i="3" s="1"/>
  <c r="BH706" i="3"/>
  <c r="BH716" i="3"/>
  <c r="BI716" i="3" s="1"/>
  <c r="BH727" i="3"/>
  <c r="BI727" i="3" s="1"/>
  <c r="BH711" i="3"/>
  <c r="BI711" i="3" s="1"/>
  <c r="BH671" i="3"/>
  <c r="BH689" i="3"/>
  <c r="BI689" i="3" s="1"/>
  <c r="BH704" i="3"/>
  <c r="BH717" i="3"/>
  <c r="BI717" i="3" s="1"/>
  <c r="BH725" i="3"/>
  <c r="BI725" i="3" s="1"/>
  <c r="BH726" i="3"/>
  <c r="BI726" i="3" s="1"/>
  <c r="BH719" i="3"/>
  <c r="BI719" i="3" s="1"/>
  <c r="BH715" i="3"/>
  <c r="BI715" i="3" s="1"/>
  <c r="BH707" i="3"/>
  <c r="BH720" i="3"/>
  <c r="BI720" i="3" s="1"/>
  <c r="BH721" i="3"/>
  <c r="BI721" i="3" s="1"/>
  <c r="BH713" i="3"/>
  <c r="BI713" i="3" s="1"/>
  <c r="BH712" i="3"/>
  <c r="BH703" i="3"/>
  <c r="ER641" i="3"/>
  <c r="BX635" i="3"/>
  <c r="EH640" i="3" s="1"/>
  <c r="DM635" i="3"/>
  <c r="CM635" i="3"/>
  <c r="EW658" i="3" s="1"/>
  <c r="DX635" i="3"/>
  <c r="BK635" i="3"/>
  <c r="X1031" i="3" s="1"/>
  <c r="BG635" i="3"/>
  <c r="X1027" i="3" s="1"/>
  <c r="J27" i="25"/>
  <c r="CS635" i="3"/>
  <c r="BW645" i="3"/>
  <c r="CS645" i="3" s="1"/>
  <c r="BN635" i="3"/>
  <c r="DX638" i="3" s="1"/>
  <c r="ER635" i="3"/>
  <c r="J21" i="25"/>
  <c r="EC635" i="3"/>
  <c r="CL637" i="3"/>
  <c r="ER651" i="3"/>
  <c r="DR635" i="3"/>
  <c r="AB29" i="25"/>
  <c r="EM645" i="3"/>
  <c r="ER645" i="3"/>
  <c r="EM662" i="3"/>
  <c r="DH635" i="3"/>
  <c r="BS635" i="3"/>
  <c r="EC654" i="3" s="1"/>
  <c r="ER660" i="3"/>
  <c r="EM643" i="3"/>
  <c r="DC635" i="3"/>
  <c r="EW635" i="3"/>
  <c r="J24" i="25"/>
  <c r="ER644" i="3"/>
  <c r="CX635" i="3"/>
  <c r="ER659" i="3"/>
  <c r="ER639" i="3"/>
  <c r="ER657" i="3"/>
  <c r="EH635" i="3"/>
  <c r="AV110" i="20"/>
  <c r="AW104" i="20" s="1"/>
  <c r="AH29" i="25"/>
  <c r="AN29" i="25"/>
  <c r="J23" i="25"/>
  <c r="J20" i="25"/>
  <c r="J26" i="25"/>
  <c r="J22" i="25"/>
  <c r="J19" i="25"/>
  <c r="P29" i="25"/>
  <c r="J25" i="25"/>
  <c r="EM635" i="3"/>
  <c r="V29" i="25"/>
  <c r="EM646" i="3"/>
  <c r="EM648" i="3"/>
  <c r="EM649" i="3"/>
  <c r="EM653" i="3"/>
  <c r="CH663" i="3"/>
  <c r="ER655" i="3"/>
  <c r="ER643" i="3"/>
  <c r="EM639" i="3"/>
  <c r="ER649" i="3"/>
  <c r="ER654" i="3"/>
  <c r="ER650" i="3"/>
  <c r="ER647" i="3"/>
  <c r="EM658" i="3"/>
  <c r="ER656" i="3"/>
  <c r="EM642" i="3"/>
  <c r="T27" i="15"/>
  <c r="AI27" i="15"/>
  <c r="Y27" i="15"/>
  <c r="BG243" i="3"/>
  <c r="BO245" i="3" s="1"/>
  <c r="T266" i="3" s="1"/>
  <c r="AD1035" i="3"/>
  <c r="AD1037" i="3" s="1"/>
  <c r="E4" i="21" s="1"/>
  <c r="AK553" i="20" l="1"/>
  <c r="T795" i="20" s="1"/>
  <c r="AF795" i="20" s="1"/>
  <c r="ER658" i="3"/>
  <c r="AK72" i="20"/>
  <c r="EM656" i="3"/>
  <c r="DR660" i="3"/>
  <c r="EM652" i="3"/>
  <c r="CG637" i="3"/>
  <c r="EM659" i="3"/>
  <c r="Y799" i="3"/>
  <c r="E4" i="7" s="1"/>
  <c r="G4" i="7" s="1"/>
  <c r="D71" i="11"/>
  <c r="AS575" i="20"/>
  <c r="D63" i="11"/>
  <c r="AO32" i="20"/>
  <c r="AK51" i="20" s="1"/>
  <c r="T784" i="20" s="1"/>
  <c r="AF784" i="20" s="1"/>
  <c r="CS660" i="3"/>
  <c r="BR659" i="3"/>
  <c r="CS661" i="3" s="1"/>
  <c r="EM657" i="3"/>
  <c r="EM638" i="3"/>
  <c r="CC663" i="3"/>
  <c r="AB972" i="3" s="1"/>
  <c r="AJ972" i="3" s="1"/>
  <c r="BH684" i="3"/>
  <c r="BI684" i="3" s="1"/>
  <c r="BH674" i="3"/>
  <c r="BI674" i="3" s="1"/>
  <c r="BH679" i="3"/>
  <c r="BI679" i="3" s="1"/>
  <c r="K66" i="7"/>
  <c r="M63" i="7"/>
  <c r="BH672" i="3"/>
  <c r="BI672" i="3" s="1"/>
  <c r="BH687" i="3"/>
  <c r="BI687" i="3" s="1"/>
  <c r="H97" i="13"/>
  <c r="T105" i="4"/>
  <c r="EM641" i="3"/>
  <c r="EM655" i="3"/>
  <c r="EM644" i="3"/>
  <c r="EM647" i="3"/>
  <c r="EM650" i="3"/>
  <c r="EM661" i="3"/>
  <c r="EM654" i="3"/>
  <c r="E14" i="21"/>
  <c r="EM640" i="3"/>
  <c r="EM663" i="3" s="1"/>
  <c r="T118" i="20" s="1"/>
  <c r="T121" i="20" s="1"/>
  <c r="T124" i="20" s="1"/>
  <c r="BH682" i="3"/>
  <c r="BI682" i="3" s="1"/>
  <c r="BH677" i="3"/>
  <c r="BI677" i="3" s="1"/>
  <c r="BH695" i="3"/>
  <c r="BI695" i="3" s="1"/>
  <c r="BH681" i="3"/>
  <c r="BI681" i="3" s="1"/>
  <c r="EM660" i="3"/>
  <c r="BH686" i="3"/>
  <c r="BI686" i="3" s="1"/>
  <c r="Q61" i="7"/>
  <c r="E12" i="4"/>
  <c r="S96" i="4"/>
  <c r="E96" i="13" s="1"/>
  <c r="D9" i="11"/>
  <c r="R12" i="4"/>
  <c r="S42" i="4"/>
  <c r="E42" i="13" s="1"/>
  <c r="E40" i="13"/>
  <c r="D13" i="11"/>
  <c r="AC883" i="3"/>
  <c r="G21" i="7"/>
  <c r="I14" i="7"/>
  <c r="I8" i="7"/>
  <c r="G9" i="7"/>
  <c r="BI704" i="3"/>
  <c r="BI712" i="3"/>
  <c r="BI710" i="3"/>
  <c r="BI709" i="3"/>
  <c r="BI707" i="3"/>
  <c r="BI706" i="3"/>
  <c r="BI705" i="3"/>
  <c r="G6" i="7"/>
  <c r="G7" i="7" s="1"/>
  <c r="EW654" i="3"/>
  <c r="EW644" i="3"/>
  <c r="EW656" i="3"/>
  <c r="EW643" i="3"/>
  <c r="EW655" i="3"/>
  <c r="E15" i="21"/>
  <c r="EW648" i="3"/>
  <c r="EW659" i="3"/>
  <c r="EC643" i="3"/>
  <c r="EW641" i="3"/>
  <c r="EW660" i="3"/>
  <c r="EW647" i="3"/>
  <c r="EW651" i="3"/>
  <c r="EW650" i="3"/>
  <c r="EW661" i="3"/>
  <c r="EW639" i="3"/>
  <c r="EW645" i="3"/>
  <c r="CQ637" i="3"/>
  <c r="EW657" i="3"/>
  <c r="EW653" i="3"/>
  <c r="EW646" i="3"/>
  <c r="EW638" i="3"/>
  <c r="ER646" i="3"/>
  <c r="EH638" i="3"/>
  <c r="ER652" i="3"/>
  <c r="EC647" i="3"/>
  <c r="ER653" i="3"/>
  <c r="BS663" i="3"/>
  <c r="AB970" i="3" s="1"/>
  <c r="AJ970" i="3" s="1"/>
  <c r="EH641" i="3"/>
  <c r="EH648" i="3"/>
  <c r="EH651" i="3"/>
  <c r="EH642" i="3"/>
  <c r="EH650" i="3"/>
  <c r="EH644" i="3"/>
  <c r="EH639" i="3"/>
  <c r="EH659" i="3"/>
  <c r="EC657" i="3"/>
  <c r="EW640" i="3"/>
  <c r="ER640" i="3"/>
  <c r="BW637" i="3"/>
  <c r="EC641" i="3"/>
  <c r="EC639" i="3"/>
  <c r="BX663" i="3"/>
  <c r="AB971" i="3" s="1"/>
  <c r="AJ971" i="3" s="1"/>
  <c r="DX647" i="3"/>
  <c r="EH660" i="3"/>
  <c r="EH654" i="3"/>
  <c r="ER638" i="3"/>
  <c r="EH658" i="3"/>
  <c r="EH657" i="3"/>
  <c r="ER662" i="3"/>
  <c r="ER642" i="3"/>
  <c r="ER648" i="3"/>
  <c r="C30" i="8"/>
  <c r="Y798" i="3"/>
  <c r="Z816" i="3"/>
  <c r="EC656" i="3"/>
  <c r="EC645" i="3"/>
  <c r="EC642" i="3"/>
  <c r="EC648" i="3"/>
  <c r="DX655" i="3"/>
  <c r="EH647" i="3"/>
  <c r="I1031" i="3"/>
  <c r="BA990" i="3" s="1"/>
  <c r="I1027" i="3"/>
  <c r="BA989" i="3" s="1"/>
  <c r="E13" i="21"/>
  <c r="I13" i="21" s="1"/>
  <c r="EW642" i="3"/>
  <c r="BI671" i="3"/>
  <c r="EH661" i="3"/>
  <c r="BH728" i="3"/>
  <c r="BI703" i="3"/>
  <c r="CM663" i="3"/>
  <c r="AB973" i="3" s="1"/>
  <c r="AJ973" i="3" s="1"/>
  <c r="EW662" i="3"/>
  <c r="DX662" i="3"/>
  <c r="E11" i="21"/>
  <c r="I11" i="21" s="1"/>
  <c r="DX657" i="3"/>
  <c r="DX653" i="3"/>
  <c r="DX654" i="3"/>
  <c r="DX650" i="3"/>
  <c r="BN663" i="3"/>
  <c r="AB969" i="3" s="1"/>
  <c r="BR637" i="3"/>
  <c r="DX659" i="3"/>
  <c r="DX642" i="3"/>
  <c r="DX661" i="3"/>
  <c r="EW649" i="3"/>
  <c r="DX645" i="3"/>
  <c r="DX646" i="3"/>
  <c r="CM636" i="3"/>
  <c r="EW652" i="3"/>
  <c r="EH645" i="3"/>
  <c r="EH656" i="3"/>
  <c r="EH655" i="3"/>
  <c r="EH653" i="3"/>
  <c r="CB637" i="3"/>
  <c r="EH649" i="3"/>
  <c r="EH646" i="3"/>
  <c r="EH643" i="3"/>
  <c r="EH652" i="3"/>
  <c r="EH662" i="3"/>
  <c r="DX658" i="3"/>
  <c r="DX652" i="3"/>
  <c r="DX660" i="3"/>
  <c r="AW105" i="20"/>
  <c r="AW107" i="20"/>
  <c r="AW109" i="20"/>
  <c r="AG1024" i="3"/>
  <c r="AG1028" i="3"/>
  <c r="DX651" i="3"/>
  <c r="DX643" i="3"/>
  <c r="DX639" i="3"/>
  <c r="DX641" i="3"/>
  <c r="DX656" i="3"/>
  <c r="DX648" i="3"/>
  <c r="DX640" i="3"/>
  <c r="DX644" i="3"/>
  <c r="DX649" i="3"/>
  <c r="EC660" i="3"/>
  <c r="EC655" i="3"/>
  <c r="EC653" i="3"/>
  <c r="E12" i="21"/>
  <c r="I12" i="21" s="1"/>
  <c r="EC644" i="3"/>
  <c r="EC662" i="3"/>
  <c r="EC661" i="3"/>
  <c r="EC651" i="3"/>
  <c r="EC649" i="3"/>
  <c r="EC652" i="3"/>
  <c r="EC638" i="3"/>
  <c r="EC659" i="3"/>
  <c r="EC650" i="3"/>
  <c r="EC658" i="3"/>
  <c r="EC646" i="3"/>
  <c r="EC640" i="3"/>
  <c r="AW108" i="20"/>
  <c r="AW106" i="20"/>
  <c r="J29" i="25"/>
  <c r="AT20" i="25" s="1"/>
  <c r="T785" i="20" l="1"/>
  <c r="AF785" i="20" s="1"/>
  <c r="AK174" i="20"/>
  <c r="T791" i="20" s="1"/>
  <c r="AF791" i="20" s="1"/>
  <c r="BH696" i="3"/>
  <c r="S61" i="7"/>
  <c r="O63" i="7"/>
  <c r="M66" i="7"/>
  <c r="H105" i="13"/>
  <c r="T107" i="4"/>
  <c r="H107" i="13" s="1"/>
  <c r="BI696" i="3"/>
  <c r="AH753" i="3" s="1"/>
  <c r="E91" i="20" s="1"/>
  <c r="E94" i="20" s="1"/>
  <c r="AP94" i="20" s="1"/>
  <c r="K14" i="7"/>
  <c r="I21" i="7"/>
  <c r="I9" i="7"/>
  <c r="K8" i="7"/>
  <c r="I6" i="7"/>
  <c r="K6" i="7" s="1"/>
  <c r="BI728" i="3"/>
  <c r="AM753" i="3" s="1"/>
  <c r="E5" i="7"/>
  <c r="E10" i="7" s="1"/>
  <c r="ER663" i="3"/>
  <c r="Y118" i="20" s="1"/>
  <c r="Y121" i="20" s="1"/>
  <c r="Y124" i="20" s="1"/>
  <c r="EH663" i="3"/>
  <c r="O118" i="20" s="1"/>
  <c r="O121" i="20" s="1"/>
  <c r="O124" i="20" s="1"/>
  <c r="AW110" i="20"/>
  <c r="AB974" i="3"/>
  <c r="EW663" i="3"/>
  <c r="AD118" i="20" s="1"/>
  <c r="AD121" i="20" s="1"/>
  <c r="AD124" i="20" s="1"/>
  <c r="CS637" i="3"/>
  <c r="CS663" i="3" s="1"/>
  <c r="U588" i="20" s="1"/>
  <c r="AJ969" i="3"/>
  <c r="AJ975" i="3" s="1"/>
  <c r="DX663" i="3"/>
  <c r="E118" i="20" s="1"/>
  <c r="E121" i="20" s="1"/>
  <c r="E124" i="20" s="1"/>
  <c r="I4" i="7"/>
  <c r="G5" i="7"/>
  <c r="G10" i="7" s="1"/>
  <c r="AT19" i="25"/>
  <c r="AT25" i="25"/>
  <c r="E16" i="21"/>
  <c r="AT26" i="25"/>
  <c r="EC663" i="3"/>
  <c r="J118" i="20" s="1"/>
  <c r="J121" i="20" s="1"/>
  <c r="J124" i="20" s="1"/>
  <c r="AT23" i="25"/>
  <c r="AT22" i="25"/>
  <c r="AU40" i="25"/>
  <c r="AU44" i="25"/>
  <c r="AU46" i="25"/>
  <c r="AT28" i="25"/>
  <c r="AT29" i="25"/>
  <c r="AU43" i="25"/>
  <c r="AU37" i="25"/>
  <c r="AU45" i="25"/>
  <c r="AU39" i="25"/>
  <c r="AU41" i="25"/>
  <c r="AU47" i="25"/>
  <c r="AU42" i="25"/>
  <c r="AU38" i="25"/>
  <c r="AU36" i="25"/>
  <c r="AT27" i="25"/>
  <c r="AT21" i="25"/>
  <c r="AT24" i="25"/>
  <c r="AJ1024" i="3" l="1"/>
  <c r="AP767" i="20" s="1"/>
  <c r="AJ977" i="3"/>
  <c r="AJ986" i="3"/>
  <c r="AJ990" i="3"/>
  <c r="AJ1032" i="3" s="1"/>
  <c r="T24" i="15" s="1"/>
  <c r="AJ1008" i="3"/>
  <c r="E81" i="20"/>
  <c r="E82" i="20" s="1"/>
  <c r="E83" i="20" s="1"/>
  <c r="AP83" i="20" s="1"/>
  <c r="AK97" i="20" s="1"/>
  <c r="T786" i="20" s="1"/>
  <c r="AF786" i="20" s="1"/>
  <c r="AD11" i="15"/>
  <c r="AD23" i="15" s="1"/>
  <c r="AD26" i="15" s="1"/>
  <c r="AD28" i="15" s="1"/>
  <c r="AI11" i="15"/>
  <c r="AI23" i="15" s="1"/>
  <c r="AI26" i="15" s="1"/>
  <c r="AI28" i="15" s="1"/>
  <c r="Q63" i="7"/>
  <c r="O66" i="7"/>
  <c r="U61" i="7"/>
  <c r="I7" i="7"/>
  <c r="M14" i="7"/>
  <c r="K21" i="7"/>
  <c r="M8" i="7"/>
  <c r="K9" i="7"/>
  <c r="P420" i="3"/>
  <c r="O756" i="3"/>
  <c r="M6" i="7"/>
  <c r="K7" i="7"/>
  <c r="E126" i="20"/>
  <c r="E127" i="20" s="1"/>
  <c r="AK131" i="20" s="1"/>
  <c r="T787" i="20" s="1"/>
  <c r="AF787" i="20" s="1"/>
  <c r="B1039" i="3"/>
  <c r="AJ1028" i="3"/>
  <c r="AP768" i="20" s="1"/>
  <c r="AP765" i="20"/>
  <c r="K4" i="7"/>
  <c r="I5" i="7"/>
  <c r="I15" i="21"/>
  <c r="I14" i="21"/>
  <c r="AZ846" i="3" l="1"/>
  <c r="AZ849" i="3"/>
  <c r="AZ854" i="3" s="1"/>
  <c r="W61" i="7"/>
  <c r="S63" i="7"/>
  <c r="Q66" i="7"/>
  <c r="I10" i="7"/>
  <c r="M21" i="7"/>
  <c r="O14" i="7"/>
  <c r="O8" i="7"/>
  <c r="M9" i="7"/>
  <c r="AP769" i="20"/>
  <c r="M7" i="7"/>
  <c r="O6" i="7"/>
  <c r="AP772" i="20"/>
  <c r="AP771" i="20" s="1"/>
  <c r="I16" i="21"/>
  <c r="K5" i="7"/>
  <c r="K10" i="7" s="1"/>
  <c r="M4" i="7"/>
  <c r="U63" i="7" l="1"/>
  <c r="S66" i="7"/>
  <c r="Y61" i="7"/>
  <c r="O21" i="7"/>
  <c r="Q14" i="7"/>
  <c r="O9" i="7"/>
  <c r="Q8" i="7"/>
  <c r="AP774" i="20"/>
  <c r="AF767" i="20" s="1"/>
  <c r="Q6" i="7"/>
  <c r="O7" i="7"/>
  <c r="O4" i="7"/>
  <c r="M5" i="7"/>
  <c r="M10" i="7" s="1"/>
  <c r="AA61" i="7" l="1"/>
  <c r="W63" i="7"/>
  <c r="U66" i="7"/>
  <c r="S14" i="7"/>
  <c r="Q21" i="7"/>
  <c r="Q9" i="7"/>
  <c r="S8" i="7"/>
  <c r="Q7" i="7"/>
  <c r="S6" i="7"/>
  <c r="O5" i="7"/>
  <c r="O10" i="7" s="1"/>
  <c r="Q4" i="7"/>
  <c r="Y63" i="7" l="1"/>
  <c r="W66" i="7"/>
  <c r="AC61" i="7"/>
  <c r="U14" i="7"/>
  <c r="S21" i="7"/>
  <c r="U8" i="7"/>
  <c r="S9" i="7"/>
  <c r="U6" i="7"/>
  <c r="S7" i="7"/>
  <c r="S4" i="7"/>
  <c r="Q5" i="7"/>
  <c r="Q10" i="7" s="1"/>
  <c r="AE61" i="7" l="1"/>
  <c r="AA63" i="7"/>
  <c r="Y66" i="7"/>
  <c r="U21" i="7"/>
  <c r="W14" i="7"/>
  <c r="U9" i="7"/>
  <c r="W8" i="7"/>
  <c r="U7" i="7"/>
  <c r="W6" i="7"/>
  <c r="U4" i="7"/>
  <c r="S5" i="7"/>
  <c r="S10" i="7" s="1"/>
  <c r="AC63" i="7" l="1"/>
  <c r="AA66" i="7"/>
  <c r="AG61" i="7"/>
  <c r="W21" i="7"/>
  <c r="Y14" i="7"/>
  <c r="Y8" i="7"/>
  <c r="W9" i="7"/>
  <c r="W7" i="7"/>
  <c r="Y6" i="7"/>
  <c r="W4" i="7"/>
  <c r="U5" i="7"/>
  <c r="U10" i="7" s="1"/>
  <c r="AE63" i="7" l="1"/>
  <c r="AC66" i="7"/>
  <c r="AA14" i="7"/>
  <c r="Y21" i="7"/>
  <c r="Y9" i="7"/>
  <c r="AA8" i="7"/>
  <c r="AA6" i="7"/>
  <c r="Y7" i="7"/>
  <c r="Y4" i="7"/>
  <c r="W5" i="7"/>
  <c r="W10" i="7" s="1"/>
  <c r="AG63" i="7" l="1"/>
  <c r="AG66" i="7" s="1"/>
  <c r="AE66" i="7"/>
  <c r="AA21" i="7"/>
  <c r="AC14" i="7"/>
  <c r="AC8" i="7"/>
  <c r="AA9" i="7"/>
  <c r="AA7" i="7"/>
  <c r="AC6" i="7"/>
  <c r="AA4" i="7"/>
  <c r="Y5" i="7"/>
  <c r="Y10" i="7" s="1"/>
  <c r="AE14" i="7" l="1"/>
  <c r="AC21" i="7"/>
  <c r="AE8" i="7"/>
  <c r="AC9" i="7"/>
  <c r="AC7" i="7"/>
  <c r="AE6" i="7"/>
  <c r="AA5" i="7"/>
  <c r="AA10" i="7" s="1"/>
  <c r="AC4" i="7"/>
  <c r="AG14" i="7" l="1"/>
  <c r="AG21" i="7" s="1"/>
  <c r="AE21" i="7"/>
  <c r="AG8" i="7"/>
  <c r="AG9" i="7" s="1"/>
  <c r="AE9" i="7"/>
  <c r="AG6" i="7"/>
  <c r="AG7" i="7" s="1"/>
  <c r="AE7" i="7"/>
  <c r="AE4" i="7"/>
  <c r="AC5" i="7"/>
  <c r="AC10" i="7" s="1"/>
  <c r="AE5" i="7" l="1"/>
  <c r="AE10" i="7" s="1"/>
  <c r="AG4" i="7"/>
  <c r="AG5" i="7" s="1"/>
  <c r="AG10" i="7" s="1"/>
  <c r="AM564" i="3"/>
  <c r="D30" i="4" l="1"/>
  <c r="D38" i="4" s="1"/>
  <c r="D79" i="4" l="1"/>
  <c r="C79" i="4"/>
  <c r="C43" i="4"/>
  <c r="D43" i="4"/>
  <c r="C30" i="4" l="1"/>
  <c r="B44" i="11"/>
  <c r="C44" i="11"/>
  <c r="D44" i="11" s="1"/>
  <c r="B43" i="13"/>
  <c r="B43" i="4"/>
  <c r="E43" i="4" s="1"/>
  <c r="R43" i="4" s="1"/>
  <c r="S43" i="4" s="1"/>
  <c r="E43" i="13" s="1"/>
  <c r="B80" i="11"/>
  <c r="B79" i="13"/>
  <c r="C80" i="11"/>
  <c r="B79" i="4"/>
  <c r="E79" i="4" s="1"/>
  <c r="M944" i="3"/>
  <c r="M945" i="3" s="1"/>
  <c r="R79" i="4" l="1"/>
  <c r="D80" i="11"/>
  <c r="B30" i="4"/>
  <c r="C31" i="11"/>
  <c r="B31" i="11"/>
  <c r="B39" i="11" s="1"/>
  <c r="C38" i="4"/>
  <c r="B30" i="13"/>
  <c r="D31" i="11" l="1"/>
  <c r="C39" i="11"/>
  <c r="B38" i="13"/>
  <c r="B38" i="4"/>
  <c r="S79" i="4"/>
  <c r="E79" i="13" l="1"/>
  <c r="D39" i="11"/>
  <c r="AM565" i="3"/>
  <c r="AM576" i="3" s="1"/>
  <c r="AM568" i="3"/>
  <c r="AM569" i="3"/>
  <c r="AF637" i="3"/>
  <c r="E39" i="7" s="1"/>
  <c r="AO637" i="3"/>
  <c r="AO641" i="3"/>
  <c r="J99" i="4" s="1"/>
  <c r="J104" i="4" s="1"/>
  <c r="J105" i="4" s="1"/>
  <c r="AO642" i="3"/>
  <c r="K108" i="4" s="1"/>
  <c r="AO649" i="3"/>
  <c r="AO651" i="3" s="1"/>
  <c r="AO650" i="3"/>
  <c r="AC891" i="3"/>
  <c r="E31" i="7" s="1"/>
  <c r="AA915" i="3"/>
  <c r="AB50" i="15"/>
  <c r="N10" i="25"/>
  <c r="C50" i="11"/>
  <c r="B84" i="11"/>
  <c r="B97" i="11" s="1"/>
  <c r="C84" i="11"/>
  <c r="D84" i="11" s="1"/>
  <c r="E45" i="13"/>
  <c r="B49" i="13"/>
  <c r="E54" i="13"/>
  <c r="F30" i="4"/>
  <c r="F38" i="4"/>
  <c r="C45" i="4"/>
  <c r="B45" i="13" s="1"/>
  <c r="D45" i="4"/>
  <c r="D54" i="4" s="1"/>
  <c r="D63" i="4" s="1"/>
  <c r="D97" i="4" s="1"/>
  <c r="D105" i="4" s="1"/>
  <c r="S45" i="4"/>
  <c r="B49" i="4"/>
  <c r="E49" i="4" s="1"/>
  <c r="R49" i="4" s="1"/>
  <c r="C49" i="4"/>
  <c r="B50" i="11" s="1"/>
  <c r="C54" i="4"/>
  <c r="B54" i="4" s="1"/>
  <c r="B63" i="4" s="1"/>
  <c r="S54" i="4"/>
  <c r="F63" i="4"/>
  <c r="F97" i="4" s="1"/>
  <c r="F105" i="4" s="1"/>
  <c r="C75" i="4"/>
  <c r="AC884" i="3" s="1"/>
  <c r="C80" i="4"/>
  <c r="B80" i="13" s="1"/>
  <c r="D80" i="4"/>
  <c r="D81" i="4" s="1"/>
  <c r="B83" i="4"/>
  <c r="E83" i="4" s="1"/>
  <c r="C83" i="4"/>
  <c r="B83" i="13" s="1"/>
  <c r="C96" i="4"/>
  <c r="B96" i="4" s="1"/>
  <c r="B99" i="4"/>
  <c r="E99" i="4" s="1"/>
  <c r="D99" i="4"/>
  <c r="D104" i="4"/>
  <c r="B104" i="4" s="1"/>
  <c r="E108" i="4"/>
  <c r="F108" i="4"/>
  <c r="J108" i="4"/>
  <c r="D50" i="11" l="1"/>
  <c r="E34" i="7"/>
  <c r="E36" i="7" s="1"/>
  <c r="G31" i="7"/>
  <c r="E96" i="4"/>
  <c r="R83" i="4"/>
  <c r="R96" i="4" s="1"/>
  <c r="E104" i="4"/>
  <c r="R99" i="4"/>
  <c r="G39" i="7"/>
  <c r="G42" i="7" s="1"/>
  <c r="W39" i="7"/>
  <c r="W42" i="7" s="1"/>
  <c r="I39" i="7"/>
  <c r="I42" i="7" s="1"/>
  <c r="Y39" i="7"/>
  <c r="Y42" i="7" s="1"/>
  <c r="K39" i="7"/>
  <c r="K42" i="7" s="1"/>
  <c r="AA39" i="7"/>
  <c r="AA42" i="7" s="1"/>
  <c r="M39" i="7"/>
  <c r="M42" i="7" s="1"/>
  <c r="AC39" i="7"/>
  <c r="AC42" i="7" s="1"/>
  <c r="O39" i="7"/>
  <c r="O42" i="7" s="1"/>
  <c r="AE39" i="7"/>
  <c r="AE42" i="7" s="1"/>
  <c r="Q39" i="7"/>
  <c r="Q42" i="7" s="1"/>
  <c r="AG39" i="7"/>
  <c r="AG42" i="7" s="1"/>
  <c r="S39" i="7"/>
  <c r="S42" i="7" s="1"/>
  <c r="E42" i="7"/>
  <c r="U39" i="7"/>
  <c r="U42" i="7" s="1"/>
  <c r="B80" i="4"/>
  <c r="E80" i="4" s="1"/>
  <c r="B75" i="4"/>
  <c r="E75" i="4" s="1"/>
  <c r="K30" i="4"/>
  <c r="C81" i="4"/>
  <c r="B75" i="13"/>
  <c r="C76" i="11"/>
  <c r="AB48" i="15"/>
  <c r="B96" i="13"/>
  <c r="B76" i="11"/>
  <c r="B78" i="11" s="1"/>
  <c r="C97" i="11"/>
  <c r="D97" i="11" s="1"/>
  <c r="C77" i="4"/>
  <c r="C81" i="11"/>
  <c r="B81" i="11"/>
  <c r="B82" i="11" s="1"/>
  <c r="B54" i="13"/>
  <c r="C46" i="11"/>
  <c r="B46" i="11"/>
  <c r="B55" i="11" s="1"/>
  <c r="B64" i="11" s="1"/>
  <c r="C63" i="4"/>
  <c r="B45" i="4"/>
  <c r="E45" i="4" s="1"/>
  <c r="B81" i="13" l="1"/>
  <c r="B81" i="4"/>
  <c r="E48" i="7"/>
  <c r="E44" i="7"/>
  <c r="R45" i="4"/>
  <c r="R54" i="4" s="1"/>
  <c r="E54" i="4"/>
  <c r="R75" i="4"/>
  <c r="R77" i="4" s="1"/>
  <c r="E77" i="4"/>
  <c r="B63" i="13"/>
  <c r="C97" i="4"/>
  <c r="R80" i="4"/>
  <c r="E81" i="4"/>
  <c r="S99" i="4"/>
  <c r="R104" i="4"/>
  <c r="C82" i="11"/>
  <c r="D82" i="11" s="1"/>
  <c r="D81" i="11"/>
  <c r="G34" i="7"/>
  <c r="G36" i="7" s="1"/>
  <c r="I31" i="7"/>
  <c r="B98" i="11"/>
  <c r="B106" i="11" s="1"/>
  <c r="C55" i="11"/>
  <c r="D46" i="11"/>
  <c r="K38" i="4"/>
  <c r="K63" i="4" s="1"/>
  <c r="K97" i="4" s="1"/>
  <c r="K105" i="4" s="1"/>
  <c r="E30" i="4"/>
  <c r="D76" i="11"/>
  <c r="C78" i="11"/>
  <c r="D78" i="11" s="1"/>
  <c r="B77" i="4"/>
  <c r="B77" i="13"/>
  <c r="E99" i="13" l="1"/>
  <c r="S104" i="4"/>
  <c r="E104" i="13" s="1"/>
  <c r="D55" i="11"/>
  <c r="C64" i="11"/>
  <c r="E68" i="7"/>
  <c r="E47" i="7"/>
  <c r="E46" i="7"/>
  <c r="G48" i="7"/>
  <c r="G44" i="7"/>
  <c r="S80" i="4"/>
  <c r="R81" i="4"/>
  <c r="E38" i="4"/>
  <c r="E63" i="4" s="1"/>
  <c r="E97" i="4" s="1"/>
  <c r="E105" i="4" s="1"/>
  <c r="R30" i="4"/>
  <c r="I34" i="7"/>
  <c r="I36" i="7" s="1"/>
  <c r="K31" i="7"/>
  <c r="C105" i="4"/>
  <c r="B97" i="4"/>
  <c r="B97" i="13"/>
  <c r="S30" i="4" l="1"/>
  <c r="R38" i="4"/>
  <c r="R63" i="4" s="1"/>
  <c r="R97" i="4" s="1"/>
  <c r="R105" i="4" s="1"/>
  <c r="B105" i="13"/>
  <c r="AG252" i="20"/>
  <c r="AC454" i="3"/>
  <c r="B105" i="4"/>
  <c r="I48" i="7"/>
  <c r="I44" i="7"/>
  <c r="E70" i="7"/>
  <c r="E75" i="7"/>
  <c r="E74" i="7"/>
  <c r="E78" i="7" s="1"/>
  <c r="G68" i="7"/>
  <c r="G47" i="7"/>
  <c r="G46" i="7"/>
  <c r="K34" i="7"/>
  <c r="K36" i="7" s="1"/>
  <c r="M31" i="7"/>
  <c r="D64" i="11"/>
  <c r="C98" i="11"/>
  <c r="E80" i="13"/>
  <c r="S81" i="4"/>
  <c r="E81" i="13" s="1"/>
  <c r="E80" i="7" l="1"/>
  <c r="K44" i="7"/>
  <c r="K48" i="7"/>
  <c r="AB47" i="15"/>
  <c r="AB49" i="15" s="1"/>
  <c r="AC453" i="3"/>
  <c r="N154" i="25"/>
  <c r="AB249" i="20"/>
  <c r="AG251" i="20" s="1"/>
  <c r="AG253" i="20" s="1"/>
  <c r="AK256" i="20" s="1"/>
  <c r="T792" i="20" s="1"/>
  <c r="AF792" i="20" s="1"/>
  <c r="I68" i="7"/>
  <c r="I47" i="7"/>
  <c r="I46" i="7"/>
  <c r="M34" i="7"/>
  <c r="M36" i="7" s="1"/>
  <c r="O31" i="7"/>
  <c r="D98" i="11"/>
  <c r="C106" i="11"/>
  <c r="D106" i="11" s="1"/>
  <c r="E30" i="13"/>
  <c r="S38" i="4"/>
  <c r="G74" i="7"/>
  <c r="G70" i="7"/>
  <c r="G75" i="7"/>
  <c r="G78" i="7" l="1"/>
  <c r="G80" i="7" s="1"/>
  <c r="N155" i="25"/>
  <c r="N165" i="25"/>
  <c r="E38" i="13"/>
  <c r="S63" i="4"/>
  <c r="AB54" i="15"/>
  <c r="AB55" i="15" s="1"/>
  <c r="Q31" i="7"/>
  <c r="O34" i="7"/>
  <c r="O36" i="7" s="1"/>
  <c r="M44" i="7"/>
  <c r="M48" i="7"/>
  <c r="I75" i="7"/>
  <c r="I74" i="7"/>
  <c r="I78" i="7" s="1"/>
  <c r="I80" i="7" s="1"/>
  <c r="I70" i="7"/>
  <c r="K68" i="7"/>
  <c r="K47" i="7"/>
  <c r="K46" i="7"/>
  <c r="E63" i="13" l="1"/>
  <c r="S97" i="4"/>
  <c r="M46" i="7"/>
  <c r="M68" i="7"/>
  <c r="M47" i="7"/>
  <c r="O44" i="7"/>
  <c r="O48" i="7"/>
  <c r="K75" i="7"/>
  <c r="K74" i="7"/>
  <c r="K70" i="7"/>
  <c r="S31" i="7"/>
  <c r="Q34" i="7"/>
  <c r="Q36" i="7" s="1"/>
  <c r="O47" i="7" l="1"/>
  <c r="O46" i="7"/>
  <c r="O68" i="7"/>
  <c r="Q48" i="7"/>
  <c r="Q44" i="7"/>
  <c r="S34" i="7"/>
  <c r="S36" i="7" s="1"/>
  <c r="U31" i="7"/>
  <c r="M80" i="7"/>
  <c r="M75" i="7"/>
  <c r="M74" i="7"/>
  <c r="M78" i="7" s="1"/>
  <c r="M70" i="7"/>
  <c r="E97" i="13"/>
  <c r="S105" i="4"/>
  <c r="K78" i="7"/>
  <c r="K80" i="7" s="1"/>
  <c r="U34" i="7" l="1"/>
  <c r="U36" i="7" s="1"/>
  <c r="W31" i="7"/>
  <c r="S48" i="7"/>
  <c r="S44" i="7"/>
  <c r="E105" i="13"/>
  <c r="S107" i="4"/>
  <c r="Q47" i="7"/>
  <c r="Q46" i="7"/>
  <c r="Q68" i="7"/>
  <c r="O75" i="7"/>
  <c r="O74" i="7"/>
  <c r="O78" i="7" s="1"/>
  <c r="O70" i="7"/>
  <c r="O80" i="7" l="1"/>
  <c r="AC455" i="3"/>
  <c r="AF766" i="20"/>
  <c r="AF768" i="20" s="1"/>
  <c r="AK774" i="20" s="1"/>
  <c r="T799" i="20" s="1"/>
  <c r="AF799" i="20" s="1"/>
  <c r="AF801" i="20" s="1"/>
  <c r="E107" i="13"/>
  <c r="S68" i="7"/>
  <c r="S47" i="7"/>
  <c r="S46" i="7"/>
  <c r="W34" i="7"/>
  <c r="W36" i="7" s="1"/>
  <c r="Y31" i="7"/>
  <c r="Q75" i="7"/>
  <c r="Q74" i="7"/>
  <c r="Q78" i="7" s="1"/>
  <c r="Q70" i="7"/>
  <c r="Q80" i="7" s="1"/>
  <c r="U48" i="7"/>
  <c r="U44" i="7"/>
  <c r="W48" i="7" l="1"/>
  <c r="W44" i="7"/>
  <c r="Y34" i="7"/>
  <c r="Y36" i="7" s="1"/>
  <c r="AA31" i="7"/>
  <c r="U68" i="7"/>
  <c r="U47" i="7"/>
  <c r="U46" i="7"/>
  <c r="Y11" i="15"/>
  <c r="Y23" i="15" s="1"/>
  <c r="Y26" i="15" s="1"/>
  <c r="Y28" i="15" s="1"/>
  <c r="T11" i="15"/>
  <c r="T23" i="15" s="1"/>
  <c r="S75" i="7"/>
  <c r="S74" i="7"/>
  <c r="S78" i="7" s="1"/>
  <c r="S70" i="7"/>
  <c r="S80" i="7" s="1"/>
  <c r="Y48" i="7" l="1"/>
  <c r="Y44" i="7"/>
  <c r="U70" i="7"/>
  <c r="U75" i="7"/>
  <c r="U74" i="7"/>
  <c r="U78" i="7" s="1"/>
  <c r="U80" i="7" s="1"/>
  <c r="AA34" i="7"/>
  <c r="AA36" i="7" s="1"/>
  <c r="AC31" i="7"/>
  <c r="W68" i="7"/>
  <c r="W47" i="7"/>
  <c r="W46" i="7"/>
  <c r="AD38" i="15"/>
  <c r="AD40" i="15" s="1"/>
  <c r="T26" i="15"/>
  <c r="T28" i="15" s="1"/>
  <c r="T29" i="15" s="1"/>
  <c r="Y64" i="15"/>
  <c r="Y68" i="15" s="1"/>
  <c r="Y38" i="15" l="1"/>
  <c r="Y40" i="15" s="1"/>
  <c r="Y41" i="15" s="1"/>
  <c r="AB56" i="15" s="1"/>
  <c r="M26" i="3" s="1"/>
  <c r="P203" i="3" s="1"/>
  <c r="AC34" i="7"/>
  <c r="AC36" i="7" s="1"/>
  <c r="AE31" i="7"/>
  <c r="AA44" i="7"/>
  <c r="AA48" i="7"/>
  <c r="Y68" i="7"/>
  <c r="Y47" i="7"/>
  <c r="Y46" i="7"/>
  <c r="W74" i="7"/>
  <c r="W70" i="7"/>
  <c r="W75" i="7"/>
  <c r="AB57" i="15" l="1"/>
  <c r="AA68" i="7"/>
  <c r="AA47" i="7"/>
  <c r="AA46" i="7"/>
  <c r="W78" i="7"/>
  <c r="W80" i="7" s="1"/>
  <c r="AB59" i="15"/>
  <c r="AB76" i="15" s="1"/>
  <c r="AB77" i="15" s="1"/>
  <c r="AG31" i="7"/>
  <c r="AG34" i="7" s="1"/>
  <c r="AG36" i="7" s="1"/>
  <c r="AE34" i="7"/>
  <c r="AE36" i="7" s="1"/>
  <c r="Y75" i="7"/>
  <c r="Y74" i="7"/>
  <c r="Y70" i="7"/>
  <c r="AC44" i="7"/>
  <c r="AC48" i="7"/>
  <c r="Y78" i="7" l="1"/>
  <c r="Y80" i="7" s="1"/>
  <c r="AE44" i="7"/>
  <c r="AE48" i="7"/>
  <c r="AC46" i="7"/>
  <c r="AC68" i="7"/>
  <c r="AC47" i="7"/>
  <c r="E3" i="21"/>
  <c r="E7" i="21" s="1"/>
  <c r="E18" i="21" s="1"/>
  <c r="AB78" i="15"/>
  <c r="AB80" i="15" s="1"/>
  <c r="J81" i="15" s="1"/>
  <c r="M27" i="3"/>
  <c r="P204" i="3" s="1"/>
  <c r="AG48" i="7"/>
  <c r="AG44" i="7"/>
  <c r="AA75" i="7"/>
  <c r="AA74" i="7"/>
  <c r="AA78" i="7" s="1"/>
  <c r="AA70" i="7"/>
  <c r="AA80" i="7" l="1"/>
  <c r="AC75" i="7"/>
  <c r="AC74" i="7"/>
  <c r="AC78" i="7" s="1"/>
  <c r="AC70" i="7"/>
  <c r="AG47" i="7"/>
  <c r="AG46" i="7"/>
  <c r="AG68" i="7"/>
  <c r="AE47" i="7"/>
  <c r="AE46" i="7"/>
  <c r="AE68" i="7"/>
  <c r="AC80" i="7" l="1"/>
  <c r="AG75" i="7"/>
  <c r="AG74" i="7"/>
  <c r="AG78" i="7" s="1"/>
  <c r="AG70" i="7"/>
  <c r="AG80" i="7" s="1"/>
  <c r="AE75" i="7"/>
  <c r="AE74" i="7"/>
  <c r="AE78" i="7" s="1"/>
  <c r="AE70" i="7"/>
  <c r="AE8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70" authorId="0" shapeId="0" xr:uid="{00000000-0006-0000-0B00-000001000000}">
      <text>
        <r>
          <rPr>
            <sz val="9"/>
            <color indexed="81"/>
            <rFont val="Tahoma"/>
            <family val="2"/>
          </rPr>
          <t>INSERT PERCENTAGE SHARE OF RESIDUAL RECEIPTS CASH FLOW</t>
        </r>
      </text>
    </comment>
    <comment ref="C73" authorId="0" shapeId="0" xr:uid="{00000000-0006-0000-0B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<sst xmlns="http://schemas.openxmlformats.org/spreadsheetml/2006/main" count="5081" uniqueCount="2682">
  <si>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</si>
  <si>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</si>
  <si>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</si>
  <si>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</si>
  <si>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</si>
  <si>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</si>
  <si>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</si>
  <si>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</si>
  <si>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</si>
  <si>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</si>
  <si>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</si>
  <si>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</si>
  <si>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</si>
  <si>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</si>
  <si>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</si>
  <si>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</si>
  <si>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</si>
  <si>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</si>
  <si>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</si>
  <si>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</si>
  <si>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</si>
  <si>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</si>
  <si>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</si>
  <si>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</si>
  <si>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</si>
  <si>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</si>
  <si>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</si>
  <si>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</si>
  <si>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</si>
  <si>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</si>
  <si>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</si>
  <si>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</si>
  <si>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</si>
  <si>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</si>
  <si>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</si>
  <si>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</si>
  <si>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</si>
  <si>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</si>
  <si>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</si>
  <si>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</si>
  <si>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</si>
  <si>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</si>
  <si>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</si>
  <si>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</si>
  <si>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</si>
  <si>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</si>
  <si>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</si>
  <si>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</si>
  <si>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</si>
  <si>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</si>
  <si>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</si>
  <si>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</si>
  <si>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</si>
  <si>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</si>
  <si>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</si>
  <si>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</si>
  <si>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</si>
  <si>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</si>
  <si>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</si>
  <si>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</si>
  <si>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</si>
  <si>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</si>
  <si>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</si>
  <si>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</si>
  <si>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</si>
  <si>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</si>
  <si>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</si>
  <si>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</si>
  <si>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</si>
  <si>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</si>
  <si>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</si>
  <si>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</si>
  <si>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</si>
  <si>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</si>
  <si>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</si>
  <si>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</si>
  <si>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</si>
  <si>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</si>
  <si>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</si>
  <si>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</si>
  <si>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</si>
  <si>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</si>
  <si>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</si>
  <si>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</si>
  <si>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</si>
  <si>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</si>
  <si>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</si>
  <si>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</si>
  <si>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</si>
  <si>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</si>
  <si>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</si>
  <si>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</si>
  <si>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</si>
  <si>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</si>
  <si>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</si>
  <si>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</si>
  <si>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</si>
  <si>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</si>
  <si>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</si>
  <si>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</si>
  <si>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</si>
  <si>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</si>
  <si>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</si>
  <si>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</si>
  <si>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</si>
  <si>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</si>
  <si>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</si>
  <si>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</si>
  <si>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</si>
  <si>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</si>
  <si>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</si>
  <si>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</si>
  <si>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</si>
  <si>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</si>
  <si>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</si>
  <si>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</si>
  <si>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</si>
  <si>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</si>
  <si>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</si>
  <si>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</si>
  <si>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</si>
  <si>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</si>
  <si>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</si>
  <si>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</si>
  <si>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</si>
  <si>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</si>
  <si>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</si>
  <si>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</si>
  <si>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</si>
  <si>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</si>
  <si>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</si>
  <si>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</si>
  <si>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</si>
  <si>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</si>
  <si>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</si>
  <si>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</si>
  <si>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</si>
  <si>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</si>
  <si>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</si>
  <si>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</si>
  <si>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</si>
  <si>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</si>
  <si>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</si>
  <si>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</si>
  <si>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</si>
  <si>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</si>
  <si>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</si>
  <si>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</si>
  <si>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</si>
  <si>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</si>
  <si>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</si>
  <si>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</si>
  <si>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</si>
  <si>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</si>
  <si>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</si>
  <si>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</si>
  <si>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</si>
  <si>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</si>
  <si>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</si>
  <si>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</si>
  <si>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</si>
  <si>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</si>
  <si>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</si>
  <si>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</si>
  <si>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</si>
  <si>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</si>
  <si>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</si>
  <si>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</si>
  <si>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</si>
  <si>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</si>
  <si>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</si>
  <si>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</si>
  <si>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</si>
  <si>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</si>
  <si>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</si>
  <si>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</si>
  <si>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</si>
  <si>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</si>
  <si>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</si>
  <si>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</si>
  <si>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</si>
  <si>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</si>
  <si>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</si>
  <si>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</si>
  <si>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</si>
  <si>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</si>
  <si>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</si>
  <si>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</si>
  <si>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</si>
  <si>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</si>
  <si>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</si>
  <si>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</si>
  <si>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</si>
  <si>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</si>
  <si>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</si>
  <si>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</si>
  <si>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</si>
  <si>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</si>
  <si>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</si>
  <si>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</si>
  <si>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</si>
  <si>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</si>
  <si>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</si>
  <si>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</si>
  <si>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</si>
  <si>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</si>
  <si>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</si>
  <si>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</si>
  <si>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</si>
  <si>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</si>
  <si>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</si>
  <si>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</si>
  <si>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</si>
  <si>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</si>
  <si>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</si>
  <si>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</si>
  <si>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</si>
  <si>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</si>
  <si>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</si>
  <si>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</si>
  <si>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</si>
  <si>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</si>
  <si>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</si>
  <si>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</si>
  <si>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</si>
  <si>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</si>
  <si>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</si>
  <si>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</si>
  <si>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</si>
  <si>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</si>
  <si>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</si>
  <si>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</si>
  <si>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</si>
  <si>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</si>
  <si>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</si>
  <si>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</si>
  <si>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</si>
  <si>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</si>
  <si>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</si>
  <si>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</si>
  <si>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</si>
  <si>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</si>
  <si>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</si>
  <si>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</si>
  <si>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</si>
  <si>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</si>
  <si>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</si>
  <si>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</si>
  <si>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</si>
  <si>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</si>
  <si>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</si>
  <si>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</si>
  <si>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</si>
  <si>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</si>
  <si>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</si>
  <si>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</si>
  <si>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</si>
  <si>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</si>
  <si>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</si>
  <si>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</si>
  <si>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</si>
  <si>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</si>
  <si>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</si>
  <si>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</si>
  <si>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</si>
  <si>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</si>
  <si>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</si>
  <si>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</si>
  <si>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</si>
  <si>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</si>
  <si>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</si>
  <si>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</si>
  <si>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</si>
  <si>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</si>
  <si>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</si>
  <si>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</si>
  <si>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</si>
  <si>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</si>
  <si>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</si>
  <si>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</si>
  <si>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</si>
  <si>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</si>
  <si>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</si>
  <si>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</si>
  <si>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</si>
  <si>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</si>
  <si>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</si>
  <si>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</si>
  <si>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</si>
  <si>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</si>
  <si>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</si>
  <si>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</si>
  <si>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</si>
  <si>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</si>
  <si>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</si>
  <si>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</si>
  <si>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</si>
  <si>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</si>
  <si>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</si>
  <si>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</si>
  <si>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</si>
  <si>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</si>
  <si>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</si>
  <si>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</si>
  <si>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</si>
  <si>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</si>
  <si>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</si>
  <si>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</si>
  <si>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</si>
  <si>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</si>
  <si>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</si>
  <si>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</si>
  <si>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</si>
  <si>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</si>
  <si>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</si>
  <si>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</si>
  <si>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</si>
  <si>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</si>
  <si>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</si>
  <si>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</si>
  <si>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</si>
  <si>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</si>
  <si>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</si>
  <si>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</si>
  <si>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</si>
  <si>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</si>
  <si>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</si>
  <si>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</si>
  <si>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</si>
  <si>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</si>
  <si>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</si>
  <si>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</si>
  <si>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</si>
  <si>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</si>
  <si>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</si>
  <si>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</si>
  <si>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</si>
  <si>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</si>
  <si>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</si>
  <si>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</si>
  <si>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</si>
  <si>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</si>
  <si>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</si>
  <si>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</si>
  <si>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</si>
  <si>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</si>
  <si>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</si>
  <si>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</si>
  <si>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</si>
  <si>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</si>
  <si>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</si>
  <si>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</si>
  <si>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</si>
  <si>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</si>
  <si>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</si>
  <si>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</si>
  <si>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</si>
  <si>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</si>
  <si>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</si>
  <si>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</si>
  <si>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</si>
  <si>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</si>
  <si>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</si>
  <si>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</si>
  <si>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</si>
  <si>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</si>
  <si>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</si>
  <si>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</si>
  <si>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</si>
  <si>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</si>
  <si>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</si>
  <si>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</si>
  <si>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</si>
  <si>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</si>
  <si>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</si>
  <si>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</si>
  <si>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</si>
  <si>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</si>
  <si>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</si>
  <si>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</si>
  <si>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</si>
  <si>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</si>
  <si>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</si>
  <si>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</si>
  <si>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</si>
  <si>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</si>
  <si>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</si>
  <si>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</si>
  <si>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</si>
  <si>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</si>
  <si>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</si>
  <si>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</si>
  <si>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</si>
  <si>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</si>
  <si>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</si>
  <si>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</si>
  <si>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</si>
  <si>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</si>
  <si>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</si>
  <si>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</si>
  <si>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</si>
  <si>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</si>
  <si>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</si>
  <si>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</si>
  <si>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</si>
  <si>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</si>
  <si>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</si>
  <si>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</si>
  <si>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</si>
  <si>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</si>
  <si>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</si>
  <si>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</si>
  <si>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</si>
  <si>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</si>
  <si>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</si>
  <si>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</si>
  <si>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</si>
  <si>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</si>
  <si>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</si>
  <si>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</si>
  <si>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</si>
  <si>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</si>
  <si>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</si>
  <si>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</si>
  <si>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</si>
  <si>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</si>
  <si>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</si>
  <si>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</si>
  <si>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</si>
  <si>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</si>
  <si>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</si>
  <si>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</si>
  <si>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</si>
  <si>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</si>
  <si>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</si>
  <si>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</si>
  <si>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</si>
  <si>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</si>
  <si>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</si>
  <si>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</si>
  <si>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</si>
  <si>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</si>
  <si>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</si>
  <si>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</si>
  <si>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</si>
  <si>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</si>
  <si>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</si>
  <si>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</si>
  <si>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</si>
  <si>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</si>
  <si>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</si>
  <si>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</si>
  <si>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</si>
  <si>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</si>
  <si>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</si>
  <si>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</si>
  <si>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</si>
  <si>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</si>
  <si>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</si>
  <si>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</si>
  <si>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</si>
  <si>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</si>
  <si>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</si>
  <si>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</si>
  <si>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</si>
  <si>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</si>
  <si>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</si>
  <si>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</si>
  <si>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</si>
  <si>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</si>
  <si>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</si>
  <si>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</si>
  <si>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</si>
  <si>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</si>
  <si>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</si>
  <si>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</si>
  <si>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</si>
  <si>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</si>
  <si>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</si>
  <si>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</si>
  <si>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</si>
  <si>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</si>
  <si>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</si>
  <si>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</si>
  <si>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</si>
  <si>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</si>
  <si>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</si>
  <si>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</si>
  <si>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</si>
  <si>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</si>
  <si>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</si>
  <si>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</si>
  <si>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</si>
  <si>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</si>
  <si>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</si>
  <si>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</si>
  <si>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</si>
  <si>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</si>
  <si>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</si>
  <si>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</si>
  <si>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</si>
  <si>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</si>
  <si>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</si>
  <si>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</si>
  <si>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</si>
  <si>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</si>
  <si>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</si>
  <si>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</si>
  <si>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</si>
  <si>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</si>
  <si>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</si>
  <si>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</si>
  <si>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</si>
  <si>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</si>
  <si>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</si>
  <si>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</si>
  <si>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</si>
  <si>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</si>
  <si>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</si>
  <si>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</si>
  <si>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</si>
  <si>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</si>
  <si>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</si>
  <si>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</si>
  <si>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</si>
  <si>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</si>
  <si>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</si>
  <si>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</si>
  <si>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</si>
  <si>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</si>
  <si>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</si>
  <si>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</si>
  <si>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</si>
  <si>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</si>
  <si>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</si>
  <si>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</si>
  <si>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</si>
  <si>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</si>
  <si>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</si>
  <si>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</si>
  <si>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</si>
  <si>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</si>
  <si>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</si>
  <si>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</si>
  <si>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</si>
  <si>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</si>
  <si>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</si>
  <si>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</si>
  <si>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</si>
  <si>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</si>
  <si>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</si>
  <si>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</si>
  <si>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</si>
  <si>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</si>
  <si>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</si>
  <si>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</si>
  <si>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</si>
  <si>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</si>
  <si>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</si>
  <si>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</si>
  <si>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</si>
  <si>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</si>
  <si>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</si>
  <si>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</si>
  <si>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</si>
  <si>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</si>
  <si>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</si>
  <si>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</si>
  <si>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</si>
  <si>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</si>
  <si>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</si>
  <si>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</si>
  <si>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</si>
  <si>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</si>
  <si>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</si>
  <si>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</si>
  <si>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</si>
  <si>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</si>
  <si>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</si>
  <si>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</si>
  <si>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</si>
  <si>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</si>
  <si>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</si>
  <si>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</si>
  <si>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</si>
  <si>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</si>
  <si>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</si>
  <si>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</si>
  <si>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</si>
  <si>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</si>
  <si>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</si>
  <si>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</si>
  <si>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</si>
  <si>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</si>
  <si>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</si>
  <si>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</si>
  <si>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</si>
  <si>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</si>
  <si>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</si>
  <si>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</si>
  <si>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</si>
  <si>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</si>
  <si>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</si>
  <si>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</si>
  <si>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</si>
  <si>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</si>
  <si>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</si>
  <si>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</si>
  <si>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</si>
  <si>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</si>
  <si>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</si>
  <si>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</si>
  <si>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</si>
  <si>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</si>
  <si>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</si>
  <si>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</si>
  <si>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</si>
  <si>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</si>
  <si>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</si>
  <si>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</si>
  <si>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</si>
  <si>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</si>
  <si>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</si>
  <si>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</si>
  <si>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</si>
  <si>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</si>
  <si>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</si>
  <si>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</si>
  <si>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</si>
  <si>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</si>
  <si>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</si>
  <si>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</si>
  <si>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</si>
  <si>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</si>
  <si>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</si>
  <si>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</si>
  <si>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</si>
  <si>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</si>
  <si>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</si>
  <si>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</si>
  <si>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</si>
  <si>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</si>
  <si>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</si>
  <si>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</si>
  <si>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</si>
  <si>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</si>
  <si>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</si>
  <si>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</si>
  <si>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</si>
  <si>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</si>
  <si>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</si>
  <si>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</si>
  <si>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</si>
  <si>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</si>
  <si>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</si>
  <si>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</si>
  <si>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</si>
  <si>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</si>
  <si>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</si>
  <si>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</si>
  <si>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</si>
  <si>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</si>
  <si>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</si>
  <si>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</si>
  <si>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</si>
  <si>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</si>
  <si>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</si>
  <si>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</si>
  <si>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</si>
  <si>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</si>
  <si>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</si>
  <si>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</si>
  <si>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</si>
  <si>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</si>
  <si>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</si>
  <si>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</si>
  <si>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</si>
  <si>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</si>
  <si>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</si>
  <si>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</si>
  <si>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</si>
  <si>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</si>
  <si>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</si>
  <si>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</si>
  <si>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</si>
  <si>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</si>
  <si>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</si>
  <si>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</si>
  <si>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</si>
  <si>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</si>
  <si>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</si>
  <si>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</si>
  <si>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</si>
  <si>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</si>
  <si>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</si>
  <si>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</si>
  <si>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</si>
  <si>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</si>
  <si>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</si>
  <si>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</si>
  <si>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</si>
  <si>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</si>
  <si>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</si>
  <si>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</si>
  <si>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</si>
  <si>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</si>
  <si>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</si>
  <si>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</si>
  <si>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</si>
  <si>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</si>
  <si>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</si>
  <si>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</si>
  <si>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</si>
  <si>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</si>
  <si>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</si>
  <si>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</si>
  <si>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</si>
  <si>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</si>
  <si>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</si>
  <si>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</si>
  <si>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</si>
  <si>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</si>
  <si>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</si>
  <si>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</si>
  <si>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</si>
  <si>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</si>
  <si>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</si>
  <si>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</si>
  <si>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</si>
  <si>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</si>
  <si>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</si>
  <si>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</si>
  <si>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</si>
  <si>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</si>
  <si>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</si>
  <si>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</si>
  <si>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</si>
  <si>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</si>
  <si>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</si>
  <si>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</si>
  <si>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</si>
  <si>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</si>
  <si>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</si>
  <si>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</si>
  <si>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</si>
  <si>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</si>
  <si>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</si>
  <si>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</si>
  <si>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</si>
  <si>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</si>
  <si>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</si>
  <si>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</si>
  <si>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</si>
  <si>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</si>
  <si>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</si>
  <si>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</si>
  <si>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</si>
  <si>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</si>
  <si>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</si>
  <si>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</si>
  <si>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</si>
  <si>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</si>
  <si>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</si>
  <si>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</si>
  <si>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</si>
  <si>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</si>
  <si>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</si>
  <si>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</si>
  <si>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</si>
  <si>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</si>
  <si>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</si>
  <si>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</si>
  <si>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</si>
  <si>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</si>
  <si>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</si>
  <si>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</si>
  <si>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</si>
  <si>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</si>
  <si>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</si>
  <si>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</si>
  <si>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</si>
  <si>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</si>
  <si>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</si>
  <si>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</si>
  <si>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</si>
  <si>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</si>
  <si>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</si>
  <si>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</si>
  <si>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</si>
  <si>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</si>
  <si>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</si>
  <si>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</si>
  <si>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</si>
  <si>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</si>
  <si>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</si>
  <si>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</si>
  <si>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</si>
  <si>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</si>
  <si>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</si>
  <si>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</si>
  <si>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</si>
  <si>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</si>
  <si>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</si>
  <si>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</si>
  <si>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</si>
  <si>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</si>
  <si>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</si>
  <si>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</si>
  <si>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</si>
  <si>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</si>
  <si>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</si>
  <si>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</si>
  <si>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</si>
  <si>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</si>
  <si>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</si>
  <si>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</si>
  <si>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</si>
  <si>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</si>
  <si>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</si>
  <si>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</si>
  <si>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</si>
  <si>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</si>
  <si>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</si>
  <si>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</si>
  <si>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</si>
  <si>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</si>
  <si>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</si>
  <si>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</si>
  <si>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</si>
  <si>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</si>
  <si>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</si>
  <si>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</si>
  <si>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</si>
  <si>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</si>
  <si>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</si>
  <si>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</si>
  <si>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</si>
  <si>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</si>
  <si>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</si>
  <si>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</si>
  <si>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</si>
  <si>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</si>
  <si>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</si>
  <si>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</si>
  <si>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</si>
  <si>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</si>
  <si>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</si>
  <si>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</si>
  <si>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</si>
  <si>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</si>
  <si>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</si>
  <si>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</si>
  <si>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</si>
  <si>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</si>
  <si>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</si>
  <si>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</si>
  <si>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</si>
  <si>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</si>
  <si>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</si>
  <si>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</si>
  <si>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</si>
  <si>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</si>
  <si>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</si>
  <si>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</si>
  <si>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</si>
  <si>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</si>
  <si>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</si>
  <si>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</si>
  <si>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</si>
  <si>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</si>
  <si>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</si>
  <si>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</si>
  <si>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</si>
  <si>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</si>
  <si>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</si>
  <si>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</si>
  <si>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</si>
  <si>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</si>
  <si>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</si>
  <si>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</si>
  <si>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</si>
  <si>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</si>
  <si>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</si>
  <si>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</si>
  <si>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</si>
  <si>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</si>
  <si>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</si>
  <si>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</si>
  <si>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</si>
  <si>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</si>
  <si>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</si>
  <si>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</si>
  <si>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</si>
  <si>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</si>
  <si>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</si>
  <si>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</si>
  <si>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</si>
  <si>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</si>
  <si>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</si>
  <si>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</si>
  <si>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</si>
  <si>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</si>
  <si>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</si>
  <si>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</si>
  <si>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</si>
  <si>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</si>
  <si>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</si>
  <si>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</si>
  <si>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</si>
  <si>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</si>
  <si>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</si>
  <si>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</si>
  <si>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</si>
  <si>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</si>
  <si>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</si>
  <si>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</si>
  <si>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</si>
  <si>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</si>
  <si>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</si>
  <si>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</si>
  <si>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</si>
  <si>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</si>
  <si>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</si>
  <si>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</si>
  <si>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</si>
  <si>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</si>
  <si>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</si>
  <si>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</si>
  <si>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</si>
  <si>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</si>
  <si>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</si>
  <si>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</si>
  <si>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</si>
  <si>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</si>
  <si>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</si>
  <si>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</si>
  <si>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</si>
  <si>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</si>
  <si>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</si>
  <si>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</si>
  <si>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</si>
  <si>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</si>
  <si>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</si>
  <si>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</si>
  <si>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</si>
  <si>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</si>
  <si>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</si>
  <si>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</si>
  <si>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</si>
  <si>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</si>
  <si>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</si>
  <si>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</si>
  <si>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</si>
  <si>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</si>
  <si>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</si>
  <si>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</si>
  <si>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</si>
  <si>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</si>
  <si>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</si>
  <si>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</si>
  <si>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</si>
  <si>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</si>
  <si>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</si>
  <si>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</si>
  <si>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</si>
  <si>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</si>
  <si>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</si>
  <si>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</si>
  <si>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</si>
  <si>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</si>
  <si>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</si>
  <si>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</si>
  <si>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</si>
  <si>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</si>
  <si>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</si>
  <si>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</si>
  <si>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</si>
  <si>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</si>
  <si>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</si>
  <si>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</si>
  <si>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</si>
  <si>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</si>
  <si>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</si>
  <si>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</si>
  <si>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</si>
  <si>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</si>
  <si>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</si>
  <si>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</si>
  <si>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</si>
  <si>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</si>
  <si>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</si>
  <si>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</si>
  <si>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</si>
  <si>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</si>
  <si>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</si>
  <si>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</si>
  <si>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</si>
  <si>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</si>
  <si>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</si>
  <si>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</si>
  <si>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</si>
  <si>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</si>
  <si>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</si>
  <si>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</si>
  <si>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</si>
  <si>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</si>
  <si>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</si>
  <si>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</si>
  <si>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</si>
  <si>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</si>
  <si>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</si>
  <si>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</si>
  <si>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</si>
  <si>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</si>
  <si>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</si>
  <si>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</si>
  <si>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</si>
  <si>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</si>
  <si>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</si>
  <si>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</si>
  <si>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</si>
  <si>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</si>
  <si>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</si>
  <si>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</si>
  <si>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</si>
  <si>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</si>
  <si>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</si>
  <si>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</si>
  <si>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</si>
  <si>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</si>
  <si>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</si>
  <si>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</si>
  <si>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</si>
  <si>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</si>
  <si>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</si>
  <si>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</si>
  <si>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</si>
  <si>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</si>
  <si>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</si>
  <si>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</si>
  <si>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</si>
  <si>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</si>
  <si>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</si>
  <si>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</si>
  <si>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</si>
  <si>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</si>
  <si>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</si>
  <si>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</si>
  <si>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</si>
  <si>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</si>
  <si>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</si>
  <si>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</si>
  <si>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</si>
  <si>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</si>
  <si>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</si>
  <si>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</si>
  <si>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</si>
  <si>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</si>
  <si>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</si>
  <si>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</si>
  <si>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</si>
  <si>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</si>
  <si>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</si>
  <si>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</si>
  <si>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</si>
  <si>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</si>
  <si>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</si>
  <si>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</si>
  <si>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</si>
  <si>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</si>
  <si>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</si>
  <si>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</si>
  <si>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</si>
  <si>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</si>
  <si>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</si>
  <si>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</si>
  <si>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</si>
  <si>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</si>
  <si>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</si>
  <si>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</si>
  <si>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</si>
  <si>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</si>
  <si>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</si>
  <si>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</si>
  <si>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</si>
  <si>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</si>
  <si>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</si>
  <si>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</si>
  <si>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</si>
  <si>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</si>
  <si>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</si>
  <si>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</si>
  <si>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</si>
  <si>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</si>
  <si>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</si>
  <si>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</si>
  <si>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</si>
  <si>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</si>
  <si>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</si>
  <si>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</si>
  <si>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</si>
  <si>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</si>
  <si>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</si>
  <si>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</si>
  <si>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</si>
  <si>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</si>
  <si>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</si>
  <si>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</si>
  <si>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</si>
  <si>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</si>
  <si>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</si>
  <si>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</si>
  <si>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</si>
  <si>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</si>
  <si>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</si>
  <si>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</si>
  <si>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</si>
  <si>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</si>
  <si>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</si>
  <si>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</si>
  <si>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</si>
  <si>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</si>
  <si>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</si>
  <si>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</si>
  <si>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</si>
  <si>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</si>
  <si>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</si>
  <si>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</si>
  <si>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</si>
  <si>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</si>
  <si>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</si>
  <si>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</si>
  <si>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</si>
  <si>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</si>
  <si>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</si>
  <si>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</si>
  <si>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</si>
  <si>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</si>
  <si>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</si>
  <si>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</si>
  <si>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</si>
  <si>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</si>
  <si>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</si>
  <si>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</si>
  <si>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</si>
  <si>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</si>
  <si>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</si>
  <si>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</si>
  <si>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</si>
  <si>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</si>
  <si>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</si>
  <si>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</si>
  <si>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</si>
  <si>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</si>
  <si>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</si>
  <si>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</si>
  <si>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</si>
  <si>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</si>
  <si>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</si>
  <si>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</si>
  <si>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</si>
  <si>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</si>
  <si>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</si>
  <si>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</si>
  <si>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</si>
  <si>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</si>
  <si>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</si>
  <si>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</si>
  <si>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</si>
  <si>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</si>
  <si>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</si>
  <si>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</si>
  <si>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</si>
  <si>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</si>
  <si>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</si>
  <si>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</si>
  <si>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</si>
  <si>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</si>
  <si>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</si>
  <si>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</si>
  <si>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</si>
  <si>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</si>
  <si>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</si>
  <si>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</si>
  <si>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</si>
  <si>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</si>
  <si>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</si>
  <si>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</si>
  <si>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</si>
  <si>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</si>
  <si>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</si>
  <si>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</si>
  <si>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</si>
  <si>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</si>
  <si>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</si>
  <si>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</si>
  <si>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</si>
  <si>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</si>
  <si>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</si>
  <si>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</si>
  <si>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</si>
  <si>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</si>
  <si>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</si>
  <si>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</si>
  <si>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</si>
  <si>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</si>
  <si>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</si>
  <si>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</si>
  <si>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</si>
  <si>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</si>
  <si>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</si>
  <si>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</si>
  <si>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</si>
  <si>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</si>
  <si>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</si>
  <si>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</si>
  <si>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</si>
  <si>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</si>
  <si>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</si>
  <si>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</si>
  <si>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</si>
  <si>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</si>
  <si>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</si>
  <si>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</si>
  <si>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</si>
  <si>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</si>
  <si>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</si>
  <si>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</si>
  <si>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</si>
  <si>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</si>
  <si>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</si>
  <si>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</si>
  <si>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</si>
  <si>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</si>
  <si>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</si>
  <si>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</si>
  <si>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</si>
  <si>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</si>
  <si>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</si>
  <si>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</si>
  <si>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</si>
  <si>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</si>
  <si>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</si>
  <si>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</si>
  <si>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</si>
  <si>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</si>
  <si>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</si>
  <si>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</si>
  <si>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</si>
  <si>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</si>
  <si>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</si>
  <si>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</si>
  <si>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</si>
  <si>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</si>
  <si>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</si>
  <si>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</si>
  <si>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</si>
  <si>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</si>
  <si>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</si>
  <si>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</si>
  <si>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</si>
  <si>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</si>
  <si>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</si>
  <si>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</si>
  <si>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</si>
  <si>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</si>
  <si>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</si>
  <si>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</si>
  <si>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</si>
  <si>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</si>
  <si>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</si>
  <si>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</si>
  <si>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</si>
  <si>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</si>
  <si>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</si>
  <si>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</si>
  <si>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</si>
  <si>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</si>
  <si>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</si>
  <si>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</si>
  <si>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</si>
  <si>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</si>
  <si>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</si>
  <si>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</si>
  <si>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</si>
  <si>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</si>
  <si>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</si>
  <si>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</si>
  <si>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</si>
  <si>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</si>
  <si>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</si>
  <si>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</si>
  <si>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</si>
  <si>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</si>
  <si>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</si>
  <si>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</si>
  <si>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</si>
  <si>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</si>
  <si>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</si>
  <si>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</si>
  <si>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</si>
  <si>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</si>
  <si>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</si>
  <si>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</si>
  <si>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</si>
  <si>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</si>
  <si>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</si>
  <si>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</si>
  <si>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</si>
  <si>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</si>
  <si>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</si>
  <si>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</si>
  <si>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</si>
  <si>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</si>
  <si>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</si>
  <si>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</si>
  <si>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</si>
  <si>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</si>
  <si>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</si>
  <si>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</si>
  <si>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</si>
  <si>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</si>
  <si>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</si>
  <si>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</si>
  <si>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</si>
  <si>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</si>
  <si>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</si>
  <si>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</si>
  <si>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</si>
  <si>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</si>
  <si>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</si>
  <si>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</si>
  <si>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</si>
  <si>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</si>
  <si>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</si>
  <si>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</si>
  <si>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</si>
  <si>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</si>
  <si>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</si>
  <si>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</si>
  <si>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</si>
  <si>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</si>
  <si>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</si>
  <si>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</si>
  <si>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</si>
  <si>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</si>
  <si>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</si>
  <si>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</si>
  <si>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</si>
  <si>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</si>
  <si>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</si>
  <si>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</si>
  <si>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</si>
  <si>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</si>
  <si>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</si>
  <si>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</si>
  <si>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</si>
  <si>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</si>
  <si>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</si>
  <si>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</si>
  <si>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</si>
  <si>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</si>
  <si>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</si>
  <si>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</si>
  <si>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</si>
  <si>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</si>
  <si>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</si>
  <si>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</si>
  <si>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</si>
  <si>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</si>
  <si>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</si>
  <si>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</si>
  <si>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</si>
  <si>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</si>
  <si>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</si>
  <si>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</si>
  <si>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</si>
  <si>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</si>
  <si>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</si>
  <si>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</si>
  <si>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</si>
  <si>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</si>
  <si>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</si>
  <si>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</si>
  <si>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</si>
  <si>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</si>
  <si>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</si>
  <si>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</si>
  <si>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</si>
  <si>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</si>
  <si>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</si>
  <si>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</si>
  <si>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</si>
  <si>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</si>
  <si>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</si>
  <si>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</si>
  <si>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</si>
  <si>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</si>
  <si>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</si>
  <si>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</si>
  <si>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</si>
  <si>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</si>
  <si>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</si>
  <si>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</si>
  <si>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</si>
  <si>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</si>
  <si>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</si>
  <si>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</si>
  <si>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</si>
  <si>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</si>
  <si>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</si>
  <si>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</si>
  <si>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</si>
  <si>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</si>
  <si>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</si>
  <si>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</si>
  <si>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</si>
  <si>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</si>
  <si>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</si>
  <si>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</si>
  <si>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</si>
  <si>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</si>
  <si>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</si>
  <si>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</si>
  <si>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</si>
  <si>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</si>
  <si>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</si>
  <si>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</si>
  <si>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</si>
  <si>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</si>
  <si>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</si>
  <si>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</si>
  <si>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</si>
  <si>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</si>
  <si>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</si>
  <si>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</si>
  <si>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</si>
  <si>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</si>
  <si>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</si>
  <si>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</si>
  <si>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</si>
  <si>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</si>
  <si>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</si>
  <si>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</si>
  <si>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</si>
  <si>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</si>
  <si>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</si>
  <si>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</si>
  <si>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</si>
  <si>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</si>
  <si>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</si>
  <si>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</si>
  <si>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</si>
  <si>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</si>
  <si>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</si>
  <si>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</si>
  <si>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</si>
  <si>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</si>
  <si>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</si>
  <si>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</si>
  <si>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</si>
  <si>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</si>
  <si>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</si>
  <si>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</si>
  <si>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</si>
  <si>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</si>
  <si>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</si>
  <si>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</si>
  <si>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</si>
  <si>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</si>
  <si>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</si>
  <si>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</si>
  <si>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</si>
  <si>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</si>
  <si>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</si>
  <si>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</si>
  <si>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</si>
  <si>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</si>
  <si>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</si>
  <si>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</si>
  <si>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</si>
  <si>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</si>
  <si>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</si>
  <si>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</si>
  <si>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</si>
  <si>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</si>
  <si>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</si>
  <si>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</si>
  <si>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</si>
  <si>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</si>
  <si>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</si>
  <si>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</si>
  <si>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</si>
  <si>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</si>
  <si>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</si>
  <si>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</si>
  <si>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</si>
  <si>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</si>
  <si>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</si>
  <si>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</si>
  <si>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</si>
  <si>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</si>
  <si>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</si>
  <si>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</si>
  <si>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</si>
  <si>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</si>
  <si>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</si>
  <si>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</si>
  <si>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</si>
  <si>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</si>
  <si>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</si>
  <si>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</si>
  <si>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</si>
  <si>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</si>
  <si>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</si>
  <si>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</si>
  <si>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</si>
  <si>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</si>
  <si>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</si>
  <si>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</si>
  <si>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</si>
  <si>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</si>
  <si>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</si>
  <si>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</si>
  <si>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</si>
  <si>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</si>
  <si>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</si>
  <si>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</si>
  <si>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</si>
  <si>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</si>
  <si>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</si>
  <si>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</si>
  <si>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</si>
  <si>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</si>
  <si>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</si>
  <si>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</si>
  <si>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</si>
  <si>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</si>
  <si>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</si>
  <si>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</si>
  <si>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</si>
  <si>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</si>
  <si>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</si>
  <si>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</si>
  <si>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</si>
  <si>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</si>
  <si>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</si>
  <si>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</si>
  <si>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</si>
  <si>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</si>
  <si>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</si>
  <si>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</si>
  <si>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</si>
  <si>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</si>
  <si>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</si>
  <si>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</si>
  <si>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</si>
  <si>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</si>
  <si>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</si>
  <si>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</si>
  <si>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</si>
  <si>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</si>
  <si>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</si>
  <si>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</si>
  <si>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</si>
  <si>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</si>
  <si>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</si>
  <si>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</si>
  <si>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</si>
  <si>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</si>
  <si>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</si>
  <si>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</si>
  <si>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</si>
  <si>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</si>
  <si>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</si>
  <si>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</si>
  <si>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</si>
  <si>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</si>
  <si>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</si>
  <si>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</si>
  <si>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</si>
  <si>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</si>
  <si>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</si>
  <si>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</si>
  <si>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</si>
  <si>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</si>
  <si>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</si>
  <si>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</si>
  <si>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</si>
  <si>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</si>
  <si>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</si>
  <si>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</si>
  <si>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</si>
  <si>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</si>
  <si>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</si>
  <si>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</si>
  <si>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</si>
  <si>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</si>
  <si>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</si>
  <si>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</si>
  <si>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</si>
  <si>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</si>
  <si>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</si>
  <si>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</si>
  <si>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</si>
  <si>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</si>
  <si>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</si>
  <si>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</si>
  <si>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</si>
  <si>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</si>
  <si>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</si>
  <si>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</si>
  <si>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</si>
  <si>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</si>
  <si>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</si>
  <si>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</si>
  <si>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</si>
  <si>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</si>
  <si>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</si>
  <si>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</si>
  <si>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</si>
  <si>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</si>
  <si>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</si>
  <si>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</si>
  <si>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</si>
  <si>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</si>
  <si>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</si>
  <si>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</si>
  <si>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</si>
  <si>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</si>
  <si>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</si>
  <si>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</si>
  <si>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</si>
  <si>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</si>
  <si>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</si>
  <si>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</si>
  <si>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</si>
  <si>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</si>
  <si>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</si>
  <si>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</si>
  <si>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</si>
  <si>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</si>
  <si>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</si>
  <si>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</si>
  <si>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</si>
  <si>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</si>
  <si>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</si>
  <si>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</si>
  <si>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</si>
  <si>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</si>
  <si>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</si>
  <si>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</si>
  <si>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</si>
  <si>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</si>
  <si>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</si>
  <si>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</si>
  <si>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</si>
  <si>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</si>
  <si>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</si>
  <si>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</si>
  <si>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</si>
  <si>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</si>
  <si>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</si>
  <si>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</si>
  <si>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</si>
  <si>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</si>
  <si>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</si>
  <si>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</si>
  <si>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</si>
  <si>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</si>
  <si>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</si>
  <si>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</si>
  <si>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</si>
  <si>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</si>
  <si>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</si>
  <si>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</si>
  <si>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</si>
  <si>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</si>
  <si>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</si>
  <si>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</si>
  <si>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</si>
  <si>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</si>
  <si>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</si>
  <si>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</si>
  <si>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</si>
  <si>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</si>
  <si>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</si>
  <si>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</si>
  <si>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</si>
  <si>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</si>
  <si>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</si>
  <si>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</si>
  <si>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</si>
  <si>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</si>
  <si>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</si>
  <si>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</si>
  <si>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</si>
  <si>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</si>
  <si>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</si>
  <si>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</si>
  <si>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</si>
  <si>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</si>
  <si>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</si>
  <si>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</si>
  <si>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</si>
  <si>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</si>
  <si>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</si>
  <si>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</si>
  <si>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</si>
  <si>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</si>
  <si>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</si>
  <si>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</si>
  <si>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</si>
  <si>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</si>
  <si>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</si>
  <si>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</si>
  <si>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</si>
  <si>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</si>
  <si>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</si>
  <si>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</si>
  <si>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</si>
  <si>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</si>
  <si>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</si>
  <si>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</si>
  <si>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</si>
  <si>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</si>
  <si>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</si>
  <si>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</si>
  <si>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</si>
  <si>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</si>
  <si>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</si>
  <si>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</si>
  <si>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</si>
  <si>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</si>
  <si>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</si>
  <si>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</si>
  <si>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</si>
  <si>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</si>
  <si>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</si>
  <si>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</si>
  <si>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</si>
  <si>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</si>
  <si>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</si>
  <si>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</si>
  <si>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</si>
  <si>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</si>
  <si>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</si>
  <si>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</si>
  <si>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</si>
  <si>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</si>
  <si>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</si>
  <si>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</si>
  <si>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</si>
  <si>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</si>
  <si>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</si>
  <si>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</si>
  <si>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</si>
  <si>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</si>
  <si>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</si>
  <si>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</si>
  <si>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</si>
  <si>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</si>
  <si>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</si>
  <si>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</si>
  <si>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</si>
  <si>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</si>
  <si>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</si>
  <si>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</si>
  <si>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</si>
  <si>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</si>
  <si>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</si>
  <si>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</si>
  <si>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</si>
  <si>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</si>
  <si>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</si>
  <si>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</si>
  <si>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</si>
  <si>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</si>
  <si>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</si>
  <si>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</si>
  <si>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</si>
  <si>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</si>
  <si>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</si>
  <si>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</si>
  <si>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</si>
  <si>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</si>
  <si>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</si>
  <si>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</si>
  <si>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</si>
  <si>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</si>
  <si>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</si>
  <si>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</si>
  <si>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</si>
  <si>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</si>
  <si>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</si>
  <si>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</si>
  <si>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</si>
  <si>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</si>
  <si>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</si>
  <si>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</si>
  <si>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</si>
  <si>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</si>
  <si>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</si>
  <si>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</si>
  <si>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</si>
  <si>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</si>
  <si>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</si>
  <si>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</si>
  <si>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</si>
  <si>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</si>
  <si>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</si>
  <si>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</si>
  <si>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</si>
  <si>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</si>
  <si>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</si>
  <si>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</si>
  <si>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</si>
  <si>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</si>
  <si>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</si>
  <si>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</si>
  <si>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</si>
  <si>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</si>
  <si>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</si>
  <si>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</si>
  <si>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</si>
  <si>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</si>
  <si>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</si>
  <si>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</si>
  <si>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</si>
  <si>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</si>
  <si>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</si>
  <si>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</si>
  <si>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</si>
  <si>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</si>
  <si>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</si>
  <si>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</si>
  <si>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</si>
  <si>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</si>
  <si>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</si>
  <si>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</si>
  <si>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</si>
  <si>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</si>
  <si>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</si>
  <si>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</si>
  <si>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</si>
  <si>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</si>
  <si>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</si>
  <si>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</si>
  <si>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</si>
  <si>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</si>
  <si>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</si>
  <si>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</si>
  <si>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</si>
  <si>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</si>
  <si>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</si>
  <si>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</si>
  <si>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</si>
  <si>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</si>
  <si>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</si>
  <si>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</si>
  <si>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</si>
  <si>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</si>
  <si>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</si>
  <si>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</si>
  <si>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</si>
  <si>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</si>
  <si>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</si>
  <si>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</si>
  <si>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</si>
  <si>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</si>
  <si>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</si>
  <si>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</si>
  <si>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</si>
  <si>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</si>
  <si>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</si>
  <si>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</si>
  <si>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</si>
  <si>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</si>
  <si>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</si>
  <si>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</si>
  <si>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</si>
  <si>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</si>
  <si>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</si>
  <si>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</si>
  <si>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</si>
  <si>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</si>
  <si>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</si>
  <si>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</si>
  <si>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</si>
  <si>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</si>
  <si>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</si>
  <si>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</si>
  <si>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</si>
  <si>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</si>
  <si>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</si>
  <si>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</si>
  <si>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</si>
  <si>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</si>
  <si>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</si>
  <si>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</si>
  <si>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</si>
  <si>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</si>
  <si>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</si>
  <si>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</si>
  <si>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</si>
  <si>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</si>
  <si>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</si>
  <si>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</si>
  <si>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</si>
  <si>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</si>
  <si>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</si>
  <si>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</si>
  <si>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</si>
  <si>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</si>
  <si>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</si>
  <si>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</si>
  <si>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</si>
  <si>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</si>
  <si>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</si>
  <si>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</si>
  <si>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</si>
  <si>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</si>
  <si>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</si>
  <si>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</si>
  <si>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</si>
  <si>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</si>
  <si>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</si>
  <si>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</si>
  <si>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</si>
  <si>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</si>
  <si>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</si>
  <si>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</si>
  <si>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</si>
  <si>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</si>
  <si>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</si>
  <si>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</si>
  <si>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</si>
  <si>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</si>
  <si>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</si>
  <si>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</si>
  <si>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</si>
  <si>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</si>
  <si>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</si>
  <si>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</si>
  <si>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</si>
  <si>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</si>
  <si>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</si>
  <si>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</si>
  <si>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</si>
  <si>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</si>
  <si>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</si>
  <si>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</si>
  <si>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</si>
  <si>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</si>
  <si>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</si>
  <si>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</si>
  <si>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</si>
  <si>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</si>
  <si>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</si>
  <si>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</si>
  <si>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</si>
  <si>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</si>
  <si>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</si>
  <si>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</si>
  <si>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</si>
  <si>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</si>
  <si>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</si>
  <si>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</si>
  <si>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</si>
  <si>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</si>
  <si>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</si>
  <si>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</si>
  <si>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</si>
  <si>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</si>
  <si>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</si>
  <si>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</si>
  <si>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</si>
  <si>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</si>
  <si>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</si>
  <si>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</si>
  <si>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</si>
  <si>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</si>
  <si>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</si>
  <si>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</si>
  <si>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</si>
  <si>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</si>
  <si>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</si>
  <si>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</si>
  <si>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</si>
  <si>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</si>
  <si>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</si>
  <si>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</si>
  <si>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</si>
  <si>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</si>
  <si>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</si>
  <si>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</si>
  <si>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</si>
  <si>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</si>
  <si>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</si>
  <si>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</si>
  <si>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</si>
  <si>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</si>
  <si>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</si>
  <si>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</si>
  <si>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</si>
  <si>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</si>
  <si>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</si>
  <si>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</si>
  <si>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</si>
  <si>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</si>
  <si>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</si>
  <si>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</si>
  <si>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</si>
  <si>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</si>
  <si>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</si>
  <si>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</si>
  <si>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</si>
  <si>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</si>
  <si>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</si>
  <si>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</si>
  <si>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</si>
  <si>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</si>
  <si>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</si>
  <si>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</si>
  <si>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</si>
  <si>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</si>
  <si>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</si>
  <si>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</si>
  <si>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</si>
  <si>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</si>
  <si>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</si>
  <si>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</si>
  <si>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</si>
  <si>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</si>
  <si>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</si>
  <si>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</si>
  <si>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</si>
  <si>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</si>
  <si>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</si>
  <si>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</si>
  <si>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</si>
  <si>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</si>
  <si>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</si>
  <si>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</si>
  <si>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</si>
  <si>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</si>
  <si>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</si>
  <si>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</si>
  <si>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</si>
  <si>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</si>
  <si>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</si>
  <si>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</si>
  <si>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</si>
  <si>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</si>
  <si>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</si>
  <si>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</si>
  <si>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</si>
  <si>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</si>
  <si>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</si>
  <si>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</si>
  <si>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</si>
  <si>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</si>
  <si>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</si>
  <si>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</si>
  <si>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</si>
  <si>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</si>
  <si>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</si>
  <si>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</si>
  <si>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</si>
  <si>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</si>
  <si>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</si>
  <si>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</si>
  <si>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</si>
  <si>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</si>
  <si>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</si>
  <si>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</si>
  <si>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</si>
  <si>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</si>
  <si>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</si>
  <si>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</si>
  <si>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</si>
  <si>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</si>
  <si>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</si>
  <si>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</si>
  <si>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</si>
  <si>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</si>
  <si>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</si>
  <si>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</si>
  <si>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</si>
  <si>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</si>
  <si>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</si>
  <si>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</si>
  <si>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</si>
  <si>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</si>
  <si>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</si>
  <si>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</si>
  <si>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</si>
  <si>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</si>
  <si>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</si>
  <si>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</si>
  <si>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</si>
  <si>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</si>
  <si>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</si>
  <si>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</si>
  <si>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</si>
  <si>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</si>
  <si>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</si>
  <si>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</si>
  <si>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</si>
  <si>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</si>
  <si>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</si>
  <si>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</si>
  <si>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</si>
  <si>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</si>
  <si>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</si>
  <si>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</si>
  <si>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</si>
  <si>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</si>
  <si>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</si>
  <si>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</si>
  <si>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</si>
  <si>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</si>
  <si>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</si>
  <si>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</si>
  <si>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</si>
  <si>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</si>
  <si>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</si>
  <si>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</si>
  <si>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</si>
  <si>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</si>
  <si>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</si>
  <si>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</si>
  <si>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</si>
  <si>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</si>
  <si>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</si>
  <si>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</si>
  <si>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</si>
  <si>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</si>
  <si>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</si>
  <si>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</si>
  <si>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</si>
  <si>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</si>
  <si>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</si>
  <si>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</si>
  <si>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</si>
  <si>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</si>
  <si>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</si>
  <si>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</si>
  <si>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</si>
  <si>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</si>
  <si>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</si>
  <si>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</si>
  <si>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</si>
  <si>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</si>
  <si>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</si>
  <si>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</si>
  <si>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</si>
  <si>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</si>
  <si>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</si>
  <si>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</si>
  <si>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</si>
  <si>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</si>
  <si>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</si>
  <si>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</si>
  <si>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</si>
  <si>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</si>
  <si>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</si>
  <si>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</si>
  <si>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</si>
  <si>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</si>
  <si>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</si>
  <si>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</si>
  <si>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</si>
  <si>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</si>
  <si>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</si>
  <si>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</si>
  <si>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</si>
  <si>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</si>
  <si>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</si>
  <si>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</si>
  <si>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</si>
  <si>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</si>
  <si>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</si>
  <si>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</si>
  <si>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</si>
  <si>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</si>
  <si>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</si>
  <si>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</si>
  <si>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</si>
  <si>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</si>
  <si>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</si>
  <si>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</si>
  <si>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</si>
  <si>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</si>
  <si>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</si>
  <si>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</si>
  <si>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</si>
  <si>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</si>
  <si>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</si>
  <si>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</si>
  <si>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</si>
  <si>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</si>
  <si>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</si>
  <si>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</si>
  <si>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</si>
  <si>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</si>
  <si>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</si>
  <si>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</si>
  <si>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</si>
  <si>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</si>
  <si>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</si>
  <si>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</si>
  <si>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</si>
  <si>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</si>
  <si>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</si>
  <si>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</si>
  <si>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</si>
  <si>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</si>
  <si>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</si>
  <si>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</si>
  <si>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</si>
  <si>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</si>
  <si>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</si>
  <si>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</si>
  <si>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</si>
  <si>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</si>
  <si>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</si>
  <si>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</si>
  <si>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</si>
  <si>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</si>
  <si>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</si>
  <si>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</si>
  <si>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</si>
  <si>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</si>
  <si>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</si>
  <si>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</si>
  <si>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</si>
  <si>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</si>
  <si>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</si>
  <si>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</si>
  <si>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</si>
  <si>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</si>
  <si>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</si>
  <si>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</si>
  <si>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</si>
  <si>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</si>
  <si>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</si>
  <si>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</si>
  <si>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</si>
  <si>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</si>
  <si>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</si>
  <si>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</si>
  <si>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</si>
  <si>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</si>
  <si>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</si>
  <si>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</si>
  <si>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</si>
  <si>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</si>
  <si>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</si>
  <si>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</si>
  <si>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</si>
  <si>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</si>
  <si>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</si>
  <si>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</si>
  <si>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</si>
  <si>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</si>
  <si>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</si>
  <si>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</si>
  <si>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</si>
  <si>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</si>
  <si>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</si>
  <si>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</si>
  <si>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</si>
  <si>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</si>
  <si>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</si>
  <si>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</si>
  <si>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</si>
  <si>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</si>
  <si>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</si>
  <si>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</si>
  <si>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</si>
  <si>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</si>
  <si>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</si>
  <si>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</si>
  <si>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</si>
  <si>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</si>
  <si>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</si>
  <si>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</si>
  <si>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</si>
  <si>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</si>
  <si>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</si>
  <si>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</si>
  <si>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</si>
  <si>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</si>
  <si>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</si>
  <si>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</si>
  <si>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</si>
  <si>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</si>
  <si>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</si>
  <si>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</si>
  <si>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</si>
  <si>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</si>
  <si>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</si>
  <si>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</si>
  <si>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</si>
  <si>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</si>
  <si>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</si>
  <si>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</si>
  <si>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</si>
  <si>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</si>
  <si>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</si>
  <si>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</si>
  <si>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</si>
  <si>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</si>
  <si>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</si>
  <si>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</si>
  <si>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</si>
  <si>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</si>
  <si>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</si>
  <si>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</si>
  <si>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</si>
  <si>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</si>
  <si>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</si>
  <si>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</si>
  <si>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</si>
  <si>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</si>
  <si>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</si>
  <si>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</si>
  <si>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</si>
  <si>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</si>
  <si>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</si>
  <si>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</si>
  <si>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</si>
  <si>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</si>
  <si>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</si>
  <si>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</si>
  <si>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</si>
  <si>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</si>
  <si>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</si>
  <si>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</si>
  <si>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</si>
  <si>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</si>
  <si>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</si>
  <si>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</si>
  <si>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</si>
  <si>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</si>
  <si>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</si>
  <si>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</si>
  <si>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</si>
  <si>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</si>
  <si>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</si>
  <si>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</si>
  <si>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</si>
  <si>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</si>
  <si>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</si>
  <si>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</si>
  <si>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</si>
  <si>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</si>
  <si>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</si>
  <si>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</si>
  <si>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</si>
  <si>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</si>
  <si>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</si>
  <si>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</si>
  <si>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</si>
  <si>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</si>
  <si>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</si>
  <si>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</si>
  <si>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</si>
  <si>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</si>
  <si>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</si>
  <si>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</si>
  <si>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</si>
  <si>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</si>
  <si>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</si>
  <si>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</si>
  <si>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</si>
  <si>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</si>
  <si>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</si>
  <si>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</si>
  <si>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</si>
  <si>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</si>
  <si>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</si>
  <si>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</si>
  <si>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</si>
  <si>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</si>
  <si>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</si>
  <si>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</si>
  <si>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</si>
  <si>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</si>
  <si>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</si>
  <si>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</si>
  <si>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</si>
  <si>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</si>
  <si>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</si>
  <si>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</si>
  <si>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</si>
  <si>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</si>
  <si>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</si>
  <si>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</si>
  <si>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</si>
  <si>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</si>
  <si>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</si>
  <si>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</si>
  <si>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</si>
  <si>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</si>
  <si>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</si>
  <si>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</si>
  <si>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</si>
  <si>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</si>
  <si>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</si>
  <si>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</si>
  <si>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</si>
  <si>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</si>
  <si>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</si>
  <si>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</si>
  <si>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</si>
  <si>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</si>
  <si>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</si>
  <si>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</si>
  <si>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</si>
  <si>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</si>
  <si>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</si>
  <si>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</si>
  <si>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</si>
  <si>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</si>
  <si>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</si>
  <si>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</si>
  <si>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</si>
  <si>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</si>
  <si>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</si>
  <si>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</si>
  <si>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</si>
  <si>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</si>
  <si>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</si>
  <si>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</si>
  <si>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</si>
  <si>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</si>
  <si>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</si>
  <si>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</si>
  <si>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</si>
  <si>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</si>
  <si>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</si>
  <si>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</si>
  <si>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</si>
  <si>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</si>
  <si>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</si>
  <si>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</si>
  <si>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</si>
  <si>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</si>
  <si>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</si>
  <si>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</si>
  <si>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</si>
  <si>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</si>
  <si>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</si>
  <si>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</si>
  <si>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</si>
  <si>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</si>
  <si>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</si>
  <si>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</si>
  <si>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</si>
  <si>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</si>
  <si>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</si>
  <si>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</si>
  <si>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</si>
  <si>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</si>
  <si>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</si>
  <si>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</si>
  <si>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</si>
  <si>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</si>
  <si>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</si>
  <si>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</si>
  <si>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</si>
  <si>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</si>
  <si>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</si>
  <si>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</si>
  <si>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</si>
  <si>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</si>
  <si>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</si>
  <si>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</si>
  <si>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</si>
  <si>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</si>
  <si>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</si>
  <si>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</si>
  <si>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</si>
  <si>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</si>
  <si>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</si>
  <si>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</si>
  <si>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</si>
  <si>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</si>
  <si>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</si>
  <si>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</si>
  <si>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</si>
  <si>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</si>
  <si>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</si>
  <si>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</si>
  <si>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</si>
  <si>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</si>
  <si>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</si>
  <si>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</si>
  <si>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</si>
  <si>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</si>
  <si>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</si>
  <si>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</si>
  <si>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</si>
  <si>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</si>
  <si>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</si>
  <si>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</si>
  <si>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</si>
  <si>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</si>
  <si>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</si>
  <si>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</si>
  <si>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</si>
  <si>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</si>
  <si>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</si>
  <si>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</si>
  <si>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</si>
  <si>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</si>
  <si>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</si>
  <si>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</si>
  <si>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</si>
  <si>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 xml:space="preserve">Mercy Housing California </t>
  </si>
  <si>
    <t>Middlefield Junction</t>
  </si>
  <si>
    <t>County of San Mateo</t>
  </si>
  <si>
    <t>Raymond Hodges</t>
  </si>
  <si>
    <t>262 Harbor Blvd. Bldg. A</t>
  </si>
  <si>
    <t>Belmont</t>
  </si>
  <si>
    <t>(650) 802-3369</t>
  </si>
  <si>
    <t>(650) 802-5049</t>
  </si>
  <si>
    <t>rhodges@smchousing.org</t>
  </si>
  <si>
    <t>Housing &amp; Community Development Supervisor</t>
  </si>
  <si>
    <t>Manager:</t>
  </si>
  <si>
    <t>CDLAC-TCAC Joint Application (submitting concurrently)</t>
  </si>
  <si>
    <t>2700 Middlefield Road</t>
  </si>
  <si>
    <t>Redwood City</t>
  </si>
  <si>
    <t>054-113-140</t>
  </si>
  <si>
    <t>Low Resource</t>
  </si>
  <si>
    <t>1256 Market Street</t>
  </si>
  <si>
    <t>San Francsico</t>
  </si>
  <si>
    <t>CA</t>
  </si>
  <si>
    <t>Kelly Hollywood</t>
  </si>
  <si>
    <t>kelly.hollywood@mercyhousing.org</t>
  </si>
  <si>
    <t>Managing GP</t>
  </si>
  <si>
    <t>Middlefield Junction LLC</t>
  </si>
  <si>
    <t>Senior Project Manager</t>
  </si>
  <si>
    <t>415.355.7116</t>
  </si>
  <si>
    <t>Not Applicable</t>
  </si>
  <si>
    <t>40%/60% Average Income</t>
  </si>
  <si>
    <t>Mercy Housing California 96, L.P.</t>
  </si>
  <si>
    <t>Mercy Housing Calwest</t>
  </si>
  <si>
    <t>bgualco@mercyhousing.org</t>
  </si>
  <si>
    <t>415.355.7100</t>
  </si>
  <si>
    <t>Barbara Gualco</t>
  </si>
  <si>
    <t>415.355.7101</t>
  </si>
  <si>
    <t>Mercy Housing California</t>
  </si>
  <si>
    <t>BAR Architects</t>
  </si>
  <si>
    <t>San Francisco, CA 94102</t>
  </si>
  <si>
    <t>901 Battery Street, Suite 300</t>
  </si>
  <si>
    <t>San Francisco, CA 94111</t>
  </si>
  <si>
    <t>pcenteno@bararch.com</t>
  </si>
  <si>
    <t>Patricia Centeno</t>
  </si>
  <si>
    <t>415.293.7180</t>
  </si>
  <si>
    <t>James E. Roberts-Obayashi</t>
  </si>
  <si>
    <t>925.820.0600</t>
  </si>
  <si>
    <t xml:space="preserve">20 Oak Court </t>
  </si>
  <si>
    <t>Danville, CA 94526</t>
  </si>
  <si>
    <t>Scott Smith</t>
  </si>
  <si>
    <t>scott@jerocorp.com</t>
  </si>
  <si>
    <t>Gubb &amp; Barshay</t>
  </si>
  <si>
    <t>505 14th Street, Suite 450</t>
  </si>
  <si>
    <t>Oakland, CA 94612</t>
  </si>
  <si>
    <t>415.781.6600</t>
  </si>
  <si>
    <t>To Be Determined</t>
  </si>
  <si>
    <t>CohnReznick, LLP</t>
  </si>
  <si>
    <t>2601 Chestnut Street</t>
  </si>
  <si>
    <t>San Francisco, CA, 94123</t>
  </si>
  <si>
    <t>Newport Realty Advisors</t>
  </si>
  <si>
    <t>Charlie Castro</t>
  </si>
  <si>
    <t>415.835.6060</t>
  </si>
  <si>
    <t>Charlie@NewportRealtyAdvisors.com</t>
  </si>
  <si>
    <t>Gubb &amp; Barshay LLP</t>
  </si>
  <si>
    <t>Mercy Housing Management Group</t>
  </si>
  <si>
    <t>Jacquie Hoffman</t>
  </si>
  <si>
    <t>415.355.7124</t>
  </si>
  <si>
    <t>jhoffman@mercyhousing.org</t>
  </si>
  <si>
    <t>Vacant Lot</t>
  </si>
  <si>
    <t>Inner City Infill Site</t>
  </si>
  <si>
    <t>Mobility = 28 Communication = 19</t>
  </si>
  <si>
    <t>$500M</t>
  </si>
  <si>
    <t>Secured by Leasehold Interest</t>
  </si>
  <si>
    <t>6 stories - 70 Feet</t>
  </si>
  <si>
    <t>Air Conditioning</t>
  </si>
  <si>
    <t>Housing Authority of San Mateo County</t>
  </si>
  <si>
    <t>Conventions/Office Expense/Admin</t>
  </si>
  <si>
    <t>Admin/Payroll Taxes</t>
  </si>
  <si>
    <t>Supplies/Equipment/Contract Labor</t>
  </si>
  <si>
    <t xml:space="preserve">Transit </t>
  </si>
  <si>
    <t>Project-based vouchers (PBVs)</t>
  </si>
  <si>
    <t>County San Mateo</t>
  </si>
  <si>
    <t>Construction Loan - Tax-exempt</t>
  </si>
  <si>
    <t>Construction Loan - Taxable</t>
  </si>
  <si>
    <t>Variable</t>
  </si>
  <si>
    <t>San Mateo County Loan</t>
  </si>
  <si>
    <t>Fixed</t>
  </si>
  <si>
    <t>San Mateo County Loan - HHC</t>
  </si>
  <si>
    <t>LP Equity</t>
  </si>
  <si>
    <t>GP Equity</t>
  </si>
  <si>
    <t>Permanent Mortgage</t>
  </si>
  <si>
    <t>HCD - AHSC</t>
  </si>
  <si>
    <t>AHSC</t>
  </si>
  <si>
    <t>County HHC</t>
  </si>
  <si>
    <t>Other: Local Lender Fees/Costs</t>
  </si>
  <si>
    <t>Other: Legal and Costs</t>
  </si>
  <si>
    <t>Other: Sponsor Legal</t>
  </si>
  <si>
    <t>Other: Transition Reserve</t>
  </si>
  <si>
    <t>Deferred Soft Loan Accrued Interest</t>
  </si>
  <si>
    <t>Other: Childcare Center Costs</t>
  </si>
  <si>
    <t>1 bedroom</t>
  </si>
  <si>
    <t>2 bedroom</t>
  </si>
  <si>
    <t>3 bedroom</t>
  </si>
  <si>
    <t>Commercial Cash Flow</t>
  </si>
  <si>
    <t>Vacancy Rate</t>
  </si>
  <si>
    <t>Commercial Expenses</t>
  </si>
  <si>
    <t>Other Issuer Fee</t>
  </si>
  <si>
    <t>Evan Gross</t>
  </si>
  <si>
    <t>egross@gubbandbarshay.com</t>
  </si>
  <si>
    <t>Charlotte, NC 28202</t>
  </si>
  <si>
    <t>525 North Tyson Street, Suite 1000</t>
  </si>
  <si>
    <t>Nic Mathias</t>
  </si>
  <si>
    <t>704-900-2013</t>
  </si>
  <si>
    <t>704-900-2014</t>
  </si>
  <si>
    <t>nic.mathias@cohnreznick.com</t>
  </si>
  <si>
    <t xml:space="preserve">The commercial spaces are located on the ground floor (Building A). The first space is a 10,777 s.f. Childcare Center that will serve low-income families accomodating around 84 children. The other space a 2,712 s.f. Community Room accessible for public use of community/private events. </t>
  </si>
  <si>
    <t xml:space="preserve">County of San Mateo </t>
  </si>
  <si>
    <t>Housing and Community Development - AHSC</t>
  </si>
  <si>
    <t>Construction Loan - Tax Exempt</t>
  </si>
  <si>
    <t>year 15</t>
  </si>
  <si>
    <t>Tenant Charges</t>
  </si>
  <si>
    <t xml:space="preserve">Middlefield Junction LLC </t>
  </si>
  <si>
    <t>Commercial Mixed Use, 120 units/acre</t>
  </si>
  <si>
    <t>Commercial Mixed Use, 56 units/acre</t>
  </si>
  <si>
    <t>Residential 0.75 sp:1 unit, Non-residental 1 sp: 1000 sq.ft.</t>
  </si>
  <si>
    <t>Other: County Mitigation Fee</t>
  </si>
  <si>
    <t>Community Economics</t>
  </si>
  <si>
    <t>Diana Downton</t>
  </si>
  <si>
    <t>538 9th Street, Suite 200</t>
  </si>
  <si>
    <t>Oakland, CA 94607</t>
  </si>
  <si>
    <t>diana@communityeconomics.org</t>
  </si>
  <si>
    <t>510.832.9300</t>
  </si>
  <si>
    <t>afrench@emeraldcityeng.com</t>
  </si>
  <si>
    <t>Emerald City Engineers</t>
  </si>
  <si>
    <t>21705 Highway 99</t>
  </si>
  <si>
    <t>Lynwood, WA 98036</t>
  </si>
  <si>
    <t>425.741.1200</t>
  </si>
  <si>
    <t>Adam French, P.E.</t>
  </si>
  <si>
    <t>2111 Palomar Airport Rd, Suite 320</t>
  </si>
  <si>
    <t>Carlsbad, CA 92011</t>
  </si>
  <si>
    <t>California Municipal Finance Authority</t>
  </si>
  <si>
    <t>Anthony Stubbs</t>
  </si>
  <si>
    <t>760.930.1333</t>
  </si>
  <si>
    <t>astubbs@cmfa-ca.com</t>
  </si>
  <si>
    <t>760.683.3390</t>
  </si>
  <si>
    <t>370 17th Street, Suite 5195</t>
  </si>
  <si>
    <t>Denver</t>
  </si>
  <si>
    <t>Patricia Horton</t>
  </si>
  <si>
    <t>303.546.1005</t>
  </si>
  <si>
    <t xml:space="preserve">SB 35 Approval </t>
  </si>
  <si>
    <t>264 Harbor Blvd, Building A</t>
  </si>
  <si>
    <t>Bryan Briggs</t>
  </si>
  <si>
    <t>650-802-3335</t>
  </si>
  <si>
    <t xml:space="preserve">Soft Loan </t>
  </si>
  <si>
    <t>TBD</t>
  </si>
  <si>
    <t>Barara Gualco</t>
  </si>
  <si>
    <t>415-355-7100</t>
  </si>
  <si>
    <t>2020 W. El Camino Ave, Suite 670</t>
  </si>
  <si>
    <t>Sacramento, CA</t>
  </si>
  <si>
    <t>Terri R. Wright</t>
  </si>
  <si>
    <t>916-776-7749</t>
  </si>
  <si>
    <t xml:space="preserve">Deferred Interest Soft Loan </t>
  </si>
  <si>
    <t xml:space="preserve">Deferred Costs </t>
  </si>
  <si>
    <t>Deferred Interst Soft Loan</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</si>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</sst>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11" fillId="0" borderId="0" xfId="0" applyFont="1" applyAlignment="1" applyProtection="1">
      <protection locked="0"/>
    </xf>
    <xf numFmtId="0" fontId="16" fillId="0" borderId="0" xfId="0" applyFont="1" applyBorder="1"/>
    <xf numFmtId="10" fontId="16" fillId="0" borderId="0" xfId="0" applyNumberFormat="1" applyFont="1" applyBorder="1" applyAlignment="1">
      <alignment horizontal="center"/>
    </xf>
    <xf numFmtId="3" fontId="16" fillId="0" borderId="0" xfId="0" applyNumberFormat="1" applyFont="1" applyBorder="1"/>
    <xf numFmtId="0" fontId="60" fillId="0" borderId="0" xfId="0" applyFont="1" applyBorder="1"/>
    <xf numFmtId="172" fontId="11" fillId="0" borderId="0" xfId="0" applyNumberFormat="1" applyFont="1" applyAlignment="1">
      <alignment horizontal="center"/>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0" fontId="18" fillId="0" borderId="0" xfId="0" applyFont="1" applyFill="1" applyAlignment="1">
      <alignment horizontal="left" vertical="top" wrapText="1"/>
    </xf>
    <xf numFmtId="49" fontId="11" fillId="0" borderId="0" xfId="0" applyNumberFormat="1" applyFont="1" applyAlignment="1">
      <alignment horizontal="lef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29" fillId="0" borderId="0" xfId="1193" applyFont="1" applyFill="1" applyAlignment="1">
      <alignment horizontal="left" vertical="top" wrapText="1"/>
    </xf>
    <xf numFmtId="0" fontId="18" fillId="0" borderId="0" xfId="1193" applyFont="1" applyFill="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1" fillId="0" borderId="0" xfId="570" applyFont="1" applyFill="1" applyAlignment="1">
      <alignment vertical="top" wrapText="1"/>
    </xf>
    <xf numFmtId="0" fontId="11" fillId="0" borderId="0" xfId="570" applyFont="1" applyAlignment="1">
      <alignment vertical="top" wrapText="1"/>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11" fillId="0" borderId="0" xfId="570" applyFont="1" applyFill="1" applyAlignment="1">
      <alignment horizontal="left" vertical="center" wrapText="1"/>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29" fillId="0" borderId="0" xfId="570" applyFont="1" applyAlignment="1" applyProtection="1">
      <alignment horizontal="left"/>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2" borderId="11" xfId="0" applyFont="1"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1" fillId="5" borderId="6" xfId="0" applyFont="1" applyFill="1" applyBorder="1" applyAlignment="1" applyProtection="1">
      <alignment horizontal="left"/>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6" fontId="20" fillId="5" borderId="4" xfId="0" applyNumberFormat="1"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1" xfId="543" applyNumberFormat="1" applyFont="1" applyFill="1" applyBorder="1" applyAlignment="1" applyProtection="1">
      <alignment horizontal="center"/>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168" fontId="0" fillId="5" borderId="11" xfId="0" applyNumberForma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20" fillId="5" borderId="6" xfId="271" applyFont="1" applyFill="1" applyBorder="1" applyAlignment="1" applyProtection="1">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 fontId="20" fillId="5" borderId="11" xfId="0" applyNumberFormat="1" applyFon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1" fillId="5" borderId="4" xfId="0" applyNumberFormat="1" applyFont="1" applyFill="1" applyBorder="1" applyAlignment="1" applyProtection="1">
      <alignment horizontal="left"/>
      <protection locked="0"/>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1" fillId="0" borderId="0" xfId="543" applyFont="1" applyFill="1" applyAlignment="1" applyProtection="1">
      <alignment horizontal="center"/>
    </xf>
    <xf numFmtId="0" fontId="20" fillId="5" borderId="6" xfId="0"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5" borderId="6" xfId="244" applyFont="1" applyFill="1" applyBorder="1" applyAlignment="1" applyProtection="1">
      <alignment horizontal="left"/>
      <protection locked="0"/>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8" fillId="0" borderId="11" xfId="0" applyFont="1" applyBorder="1" applyAlignment="1" applyProtection="1">
      <alignment horizontal="center" wrapText="1"/>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18" fillId="0" borderId="6" xfId="0" applyFont="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2" fontId="0" fillId="5" borderId="6" xfId="0" applyNumberFormat="1"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0" borderId="6" xfId="0" applyFont="1" applyBorder="1" applyAlignment="1" applyProtection="1">
      <alignment horizontal="left"/>
    </xf>
    <xf numFmtId="0" fontId="11" fillId="0" borderId="6" xfId="0" applyFont="1" applyFill="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0" xfId="244"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20" fillId="5" borderId="9" xfId="0" applyFon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20" fillId="5" borderId="11" xfId="0" applyNumberFormat="1" applyFon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47" fontId="11" fillId="5" borderId="3" xfId="0" applyNumberFormat="1" applyFont="1" applyFill="1" applyBorder="1" applyAlignment="1" applyProtection="1">
      <alignment horizontal="left"/>
      <protection locked="0"/>
    </xf>
    <xf numFmtId="1" fontId="20" fillId="5" borderId="6" xfId="0" applyNumberFormat="1"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1" fillId="0" borderId="0" xfId="0" applyFont="1" applyFill="1" applyAlignment="1" applyProtection="1">
      <alignment horizontal="left"/>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81"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6" borderId="5" xfId="8720" applyFont="1" applyFill="1" applyBorder="1" applyAlignment="1">
      <alignment horizontal="center"/>
    </xf>
    <xf numFmtId="168" fontId="48" fillId="44" borderId="11" xfId="8721" applyNumberFormat="1" applyFont="1" applyFill="1" applyBorder="1" applyAlignment="1" applyProtection="1">
      <alignment horizontal="center"/>
      <protection locked="0"/>
    </xf>
    <xf numFmtId="0" fontId="142" fillId="46" borderId="94"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4" borderId="11" xfId="8720"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14" fontId="147" fillId="44" borderId="75" xfId="8720" applyNumberFormat="1"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29" xfId="8720" applyFont="1" applyFill="1" applyBorder="1" applyAlignment="1">
      <alignment horizontal="center"/>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142" fillId="46" borderId="91"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0" fontId="97" fillId="44" borderId="10"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73"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97" fillId="44" borderId="97" xfId="8720" applyFont="1" applyFill="1" applyBorder="1" applyAlignment="1" applyProtection="1">
      <alignment horizontal="center"/>
      <protection locked="0"/>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42" fillId="46" borderId="11" xfId="8720" applyFont="1" applyFill="1" applyBorder="1" applyAlignment="1">
      <alignment horizontal="center"/>
    </xf>
    <xf numFmtId="0" fontId="142" fillId="46" borderId="93" xfId="8720" applyFont="1" applyFill="1" applyBorder="1" applyAlignment="1">
      <alignment horizontal="center"/>
    </xf>
    <xf numFmtId="0" fontId="97" fillId="46" borderId="104" xfId="8720" applyFont="1" applyFill="1" applyBorder="1" applyAlignment="1">
      <alignment horizontal="center"/>
    </xf>
    <xf numFmtId="0" fontId="97" fillId="44" borderId="95"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44" xfId="8720" applyFont="1" applyFill="1" applyBorder="1" applyAlignment="1">
      <alignment horizontal="center"/>
    </xf>
    <xf numFmtId="0" fontId="1" fillId="44" borderId="82" xfId="8720"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71" xfId="8720" applyFont="1" applyFill="1" applyBorder="1" applyAlignment="1">
      <alignment horizontal="center"/>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3" xfId="8720" applyFont="1" applyFill="1" applyBorder="1" applyAlignment="1">
      <alignment horizontal="center"/>
    </xf>
    <xf numFmtId="0" fontId="147" fillId="44" borderId="95" xfId="8720" applyFont="1" applyFill="1" applyBorder="1" applyAlignment="1" applyProtection="1">
      <alignment horizontal="center"/>
      <protection locked="0"/>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66" xfId="8720" applyFont="1" applyFill="1" applyBorder="1" applyAlignment="1">
      <alignment horizontal="center" vertical="center" wrapText="1"/>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1" fontId="1" fillId="44" borderId="11" xfId="8720" applyNumberForma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 fillId="44" borderId="5"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 fillId="44" borderId="13"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7" fillId="44" borderId="68" xfId="8720"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38"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43" borderId="2" xfId="4496" applyFont="1" applyFill="1" applyBorder="1" applyAlignment="1">
      <alignment horizontal="center"/>
    </xf>
    <xf numFmtId="0" fontId="27" fillId="43"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38"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00000000-0005-0000-0000-0000990A0000}"/>
    <cellStyle name="Currency 2" xfId="171" xr:uid="{00000000-0005-0000-0000-00009A0A0000}"/>
    <cellStyle name="Currency 2 2" xfId="172" xr:uid="{00000000-0005-0000-0000-00009B0A0000}"/>
    <cellStyle name="Currency 2 3" xfId="173" xr:uid="{00000000-0005-0000-0000-00009C0A0000}"/>
    <cellStyle name="Currency 2 3 2" xfId="174" xr:uid="{00000000-0005-0000-0000-00009D0A0000}"/>
    <cellStyle name="Currency 2 3 2 2" xfId="708" xr:uid="{00000000-0005-0000-0000-00009E0A0000}"/>
    <cellStyle name="Currency 2 3 3" xfId="175" xr:uid="{00000000-0005-0000-0000-00009F0A0000}"/>
    <cellStyle name="Currency 2 4" xfId="707" xr:uid="{00000000-0005-0000-0000-0000A00A0000}"/>
    <cellStyle name="Currency 3" xfId="176" xr:uid="{00000000-0005-0000-0000-0000A10A0000}"/>
    <cellStyle name="Currency 3 2" xfId="177" xr:uid="{00000000-0005-0000-0000-0000A20A0000}"/>
    <cellStyle name="Currency 3 2 2" xfId="178" xr:uid="{00000000-0005-0000-0000-0000A30A0000}"/>
    <cellStyle name="Currency 3 2 2 10" xfId="2793" xr:uid="{00000000-0005-0000-0000-0000A40A0000}"/>
    <cellStyle name="Currency 3 2 2 10 2" xfId="7017" xr:uid="{00000000-0005-0000-0000-0000A50A0000}"/>
    <cellStyle name="Currency 3 2 2 11" xfId="4634" xr:uid="{00000000-0005-0000-0000-0000A60A0000}"/>
    <cellStyle name="Currency 3 2 2 2" xfId="179" xr:uid="{00000000-0005-0000-0000-0000A70A0000}"/>
    <cellStyle name="Currency 3 2 2 2 10" xfId="4635" xr:uid="{00000000-0005-0000-0000-0000A80A0000}"/>
    <cellStyle name="Currency 3 2 2 2 2" xfId="180" xr:uid="{00000000-0005-0000-0000-0000A90A0000}"/>
    <cellStyle name="Currency 3 2 2 2 2 2" xfId="711" xr:uid="{00000000-0005-0000-0000-0000AA0A0000}"/>
    <cellStyle name="Currency 3 2 2 2 2 2 2" xfId="2972" xr:uid="{00000000-0005-0000-0000-0000AB0A0000}"/>
    <cellStyle name="Currency 3 2 2 2 2 2 2 2" xfId="7195" xr:uid="{00000000-0005-0000-0000-0000AC0A0000}"/>
    <cellStyle name="Currency 3 2 2 2 2 2 3" xfId="5050" xr:uid="{00000000-0005-0000-0000-0000AD0A0000}"/>
    <cellStyle name="Currency 3 2 2 2 2 3" xfId="1154" xr:uid="{00000000-0005-0000-0000-0000AE0A0000}"/>
    <cellStyle name="Currency 3 2 2 2 2 3 2" xfId="3385" xr:uid="{00000000-0005-0000-0000-0000AF0A0000}"/>
    <cellStyle name="Currency 3 2 2 2 2 3 2 2" xfId="7608" xr:uid="{00000000-0005-0000-0000-0000B00A0000}"/>
    <cellStyle name="Currency 3 2 2 2 2 3 3" xfId="5463" xr:uid="{00000000-0005-0000-0000-0000B10A0000}"/>
    <cellStyle name="Currency 3 2 2 2 2 4" xfId="1568" xr:uid="{00000000-0005-0000-0000-0000B20A0000}"/>
    <cellStyle name="Currency 3 2 2 2 2 4 2" xfId="3798" xr:uid="{00000000-0005-0000-0000-0000B30A0000}"/>
    <cellStyle name="Currency 3 2 2 2 2 4 2 2" xfId="8021" xr:uid="{00000000-0005-0000-0000-0000B40A0000}"/>
    <cellStyle name="Currency 3 2 2 2 2 4 3" xfId="5876" xr:uid="{00000000-0005-0000-0000-0000B50A0000}"/>
    <cellStyle name="Currency 3 2 2 2 2 5" xfId="1982" xr:uid="{00000000-0005-0000-0000-0000B60A0000}"/>
    <cellStyle name="Currency 3 2 2 2 2 5 2" xfId="4211" xr:uid="{00000000-0005-0000-0000-0000B70A0000}"/>
    <cellStyle name="Currency 3 2 2 2 2 5 2 2" xfId="8434" xr:uid="{00000000-0005-0000-0000-0000B80A0000}"/>
    <cellStyle name="Currency 3 2 2 2 2 5 3" xfId="6289" xr:uid="{00000000-0005-0000-0000-0000B90A0000}"/>
    <cellStyle name="Currency 3 2 2 2 2 6" xfId="2417" xr:uid="{00000000-0005-0000-0000-0000BA0A0000}"/>
    <cellStyle name="Currency 3 2 2 2 2 6 2" xfId="6702" xr:uid="{00000000-0005-0000-0000-0000BB0A0000}"/>
    <cellStyle name="Currency 3 2 2 2 2 7" xfId="2714" xr:uid="{00000000-0005-0000-0000-0000BC0A0000}"/>
    <cellStyle name="Currency 3 2 2 2 2 8" xfId="2795" xr:uid="{00000000-0005-0000-0000-0000BD0A0000}"/>
    <cellStyle name="Currency 3 2 2 2 2 8 2" xfId="7019" xr:uid="{00000000-0005-0000-0000-0000BE0A0000}"/>
    <cellStyle name="Currency 3 2 2 2 2 9" xfId="4636" xr:uid="{00000000-0005-0000-0000-0000BF0A0000}"/>
    <cellStyle name="Currency 3 2 2 2 3" xfId="710" xr:uid="{00000000-0005-0000-0000-0000C00A0000}"/>
    <cellStyle name="Currency 3 2 2 2 3 2" xfId="2971" xr:uid="{00000000-0005-0000-0000-0000C10A0000}"/>
    <cellStyle name="Currency 3 2 2 2 3 2 2" xfId="7194" xr:uid="{00000000-0005-0000-0000-0000C20A0000}"/>
    <cellStyle name="Currency 3 2 2 2 3 3" xfId="5049" xr:uid="{00000000-0005-0000-0000-0000C30A0000}"/>
    <cellStyle name="Currency 3 2 2 2 4" xfId="1153" xr:uid="{00000000-0005-0000-0000-0000C40A0000}"/>
    <cellStyle name="Currency 3 2 2 2 4 2" xfId="3384" xr:uid="{00000000-0005-0000-0000-0000C50A0000}"/>
    <cellStyle name="Currency 3 2 2 2 4 2 2" xfId="7607" xr:uid="{00000000-0005-0000-0000-0000C60A0000}"/>
    <cellStyle name="Currency 3 2 2 2 4 3" xfId="5462" xr:uid="{00000000-0005-0000-0000-0000C70A0000}"/>
    <cellStyle name="Currency 3 2 2 2 5" xfId="1567" xr:uid="{00000000-0005-0000-0000-0000C80A0000}"/>
    <cellStyle name="Currency 3 2 2 2 5 2" xfId="3797" xr:uid="{00000000-0005-0000-0000-0000C90A0000}"/>
    <cellStyle name="Currency 3 2 2 2 5 2 2" xfId="8020" xr:uid="{00000000-0005-0000-0000-0000CA0A0000}"/>
    <cellStyle name="Currency 3 2 2 2 5 3" xfId="5875" xr:uid="{00000000-0005-0000-0000-0000CB0A0000}"/>
    <cellStyle name="Currency 3 2 2 2 6" xfId="1981" xr:uid="{00000000-0005-0000-0000-0000CC0A0000}"/>
    <cellStyle name="Currency 3 2 2 2 6 2" xfId="4210" xr:uid="{00000000-0005-0000-0000-0000CD0A0000}"/>
    <cellStyle name="Currency 3 2 2 2 6 2 2" xfId="8433" xr:uid="{00000000-0005-0000-0000-0000CE0A0000}"/>
    <cellStyle name="Currency 3 2 2 2 6 3" xfId="6288" xr:uid="{00000000-0005-0000-0000-0000CF0A0000}"/>
    <cellStyle name="Currency 3 2 2 2 7" xfId="2416" xr:uid="{00000000-0005-0000-0000-0000D00A0000}"/>
    <cellStyle name="Currency 3 2 2 2 7 2" xfId="6701" xr:uid="{00000000-0005-0000-0000-0000D10A0000}"/>
    <cellStyle name="Currency 3 2 2 2 8" xfId="2713" xr:uid="{00000000-0005-0000-0000-0000D20A0000}"/>
    <cellStyle name="Currency 3 2 2 2 9" xfId="2794" xr:uid="{00000000-0005-0000-0000-0000D30A0000}"/>
    <cellStyle name="Currency 3 2 2 2 9 2" xfId="7018" xr:uid="{00000000-0005-0000-0000-0000D40A0000}"/>
    <cellStyle name="Currency 3 2 2 3" xfId="181" xr:uid="{00000000-0005-0000-0000-0000D50A0000}"/>
    <cellStyle name="Currency 3 2 2 3 2" xfId="712" xr:uid="{00000000-0005-0000-0000-0000D60A0000}"/>
    <cellStyle name="Currency 3 2 2 3 2 2" xfId="2973" xr:uid="{00000000-0005-0000-0000-0000D70A0000}"/>
    <cellStyle name="Currency 3 2 2 3 2 2 2" xfId="7196" xr:uid="{00000000-0005-0000-0000-0000D80A0000}"/>
    <cellStyle name="Currency 3 2 2 3 2 3" xfId="5051" xr:uid="{00000000-0005-0000-0000-0000D90A0000}"/>
    <cellStyle name="Currency 3 2 2 3 3" xfId="1155" xr:uid="{00000000-0005-0000-0000-0000DA0A0000}"/>
    <cellStyle name="Currency 3 2 2 3 3 2" xfId="3386" xr:uid="{00000000-0005-0000-0000-0000DB0A0000}"/>
    <cellStyle name="Currency 3 2 2 3 3 2 2" xfId="7609" xr:uid="{00000000-0005-0000-0000-0000DC0A0000}"/>
    <cellStyle name="Currency 3 2 2 3 3 3" xfId="5464" xr:uid="{00000000-0005-0000-0000-0000DD0A0000}"/>
    <cellStyle name="Currency 3 2 2 3 4" xfId="1569" xr:uid="{00000000-0005-0000-0000-0000DE0A0000}"/>
    <cellStyle name="Currency 3 2 2 3 4 2" xfId="3799" xr:uid="{00000000-0005-0000-0000-0000DF0A0000}"/>
    <cellStyle name="Currency 3 2 2 3 4 2 2" xfId="8022" xr:uid="{00000000-0005-0000-0000-0000E00A0000}"/>
    <cellStyle name="Currency 3 2 2 3 4 3" xfId="5877" xr:uid="{00000000-0005-0000-0000-0000E10A0000}"/>
    <cellStyle name="Currency 3 2 2 3 5" xfId="1983" xr:uid="{00000000-0005-0000-0000-0000E20A0000}"/>
    <cellStyle name="Currency 3 2 2 3 5 2" xfId="4212" xr:uid="{00000000-0005-0000-0000-0000E30A0000}"/>
    <cellStyle name="Currency 3 2 2 3 5 2 2" xfId="8435" xr:uid="{00000000-0005-0000-0000-0000E40A0000}"/>
    <cellStyle name="Currency 3 2 2 3 5 3" xfId="6290" xr:uid="{00000000-0005-0000-0000-0000E50A0000}"/>
    <cellStyle name="Currency 3 2 2 3 6" xfId="2418" xr:uid="{00000000-0005-0000-0000-0000E60A0000}"/>
    <cellStyle name="Currency 3 2 2 3 6 2" xfId="6703" xr:uid="{00000000-0005-0000-0000-0000E70A0000}"/>
    <cellStyle name="Currency 3 2 2 3 7" xfId="2715" xr:uid="{00000000-0005-0000-0000-0000E80A0000}"/>
    <cellStyle name="Currency 3 2 2 3 8" xfId="2796" xr:uid="{00000000-0005-0000-0000-0000E90A0000}"/>
    <cellStyle name="Currency 3 2 2 3 8 2" xfId="7020" xr:uid="{00000000-0005-0000-0000-0000EA0A0000}"/>
    <cellStyle name="Currency 3 2 2 3 9" xfId="4637" xr:uid="{00000000-0005-0000-0000-0000EB0A0000}"/>
    <cellStyle name="Currency 3 2 2 4" xfId="709" xr:uid="{00000000-0005-0000-0000-0000EC0A0000}"/>
    <cellStyle name="Currency 3 2 2 4 2" xfId="2970" xr:uid="{00000000-0005-0000-0000-0000ED0A0000}"/>
    <cellStyle name="Currency 3 2 2 4 2 2" xfId="7193" xr:uid="{00000000-0005-0000-0000-0000EE0A0000}"/>
    <cellStyle name="Currency 3 2 2 4 3" xfId="5048" xr:uid="{00000000-0005-0000-0000-0000EF0A0000}"/>
    <cellStyle name="Currency 3 2 2 5" xfId="1152" xr:uid="{00000000-0005-0000-0000-0000F00A0000}"/>
    <cellStyle name="Currency 3 2 2 5 2" xfId="3383" xr:uid="{00000000-0005-0000-0000-0000F10A0000}"/>
    <cellStyle name="Currency 3 2 2 5 2 2" xfId="7606" xr:uid="{00000000-0005-0000-0000-0000F20A0000}"/>
    <cellStyle name="Currency 3 2 2 5 3" xfId="5461" xr:uid="{00000000-0005-0000-0000-0000F30A0000}"/>
    <cellStyle name="Currency 3 2 2 6" xfId="1566" xr:uid="{00000000-0005-0000-0000-0000F40A0000}"/>
    <cellStyle name="Currency 3 2 2 6 2" xfId="3796" xr:uid="{00000000-0005-0000-0000-0000F50A0000}"/>
    <cellStyle name="Currency 3 2 2 6 2 2" xfId="8019" xr:uid="{00000000-0005-0000-0000-0000F60A0000}"/>
    <cellStyle name="Currency 3 2 2 6 3" xfId="5874" xr:uid="{00000000-0005-0000-0000-0000F70A0000}"/>
    <cellStyle name="Currency 3 2 2 7" xfId="1980" xr:uid="{00000000-0005-0000-0000-0000F80A0000}"/>
    <cellStyle name="Currency 3 2 2 7 2" xfId="4209" xr:uid="{00000000-0005-0000-0000-0000F90A0000}"/>
    <cellStyle name="Currency 3 2 2 7 2 2" xfId="8432" xr:uid="{00000000-0005-0000-0000-0000FA0A0000}"/>
    <cellStyle name="Currency 3 2 2 7 3" xfId="6287" xr:uid="{00000000-0005-0000-0000-0000FB0A0000}"/>
    <cellStyle name="Currency 3 2 2 8" xfId="2415" xr:uid="{00000000-0005-0000-0000-0000FC0A0000}"/>
    <cellStyle name="Currency 3 2 2 8 2" xfId="6700" xr:uid="{00000000-0005-0000-0000-0000FD0A0000}"/>
    <cellStyle name="Currency 3 2 2 9" xfId="2712" xr:uid="{00000000-0005-0000-0000-0000FE0A0000}"/>
    <cellStyle name="Currency 3 2 3" xfId="182" xr:uid="{00000000-0005-0000-0000-0000FF0A0000}"/>
    <cellStyle name="Currency 3 2 3 10" xfId="4638" xr:uid="{00000000-0005-0000-0000-0000000B0000}"/>
    <cellStyle name="Currency 3 2 3 2" xfId="183" xr:uid="{00000000-0005-0000-0000-0000010B0000}"/>
    <cellStyle name="Currency 3 2 3 2 2" xfId="714" xr:uid="{00000000-0005-0000-0000-0000020B0000}"/>
    <cellStyle name="Currency 3 2 3 2 2 2" xfId="2975" xr:uid="{00000000-0005-0000-0000-0000030B0000}"/>
    <cellStyle name="Currency 3 2 3 2 2 2 2" xfId="7198" xr:uid="{00000000-0005-0000-0000-0000040B0000}"/>
    <cellStyle name="Currency 3 2 3 2 2 3" xfId="5053" xr:uid="{00000000-0005-0000-0000-0000050B0000}"/>
    <cellStyle name="Currency 3 2 3 2 3" xfId="1157" xr:uid="{00000000-0005-0000-0000-0000060B0000}"/>
    <cellStyle name="Currency 3 2 3 2 3 2" xfId="3388" xr:uid="{00000000-0005-0000-0000-0000070B0000}"/>
    <cellStyle name="Currency 3 2 3 2 3 2 2" xfId="7611" xr:uid="{00000000-0005-0000-0000-0000080B0000}"/>
    <cellStyle name="Currency 3 2 3 2 3 3" xfId="5466" xr:uid="{00000000-0005-0000-0000-0000090B0000}"/>
    <cellStyle name="Currency 3 2 3 2 4" xfId="1571" xr:uid="{00000000-0005-0000-0000-00000A0B0000}"/>
    <cellStyle name="Currency 3 2 3 2 4 2" xfId="3801" xr:uid="{00000000-0005-0000-0000-00000B0B0000}"/>
    <cellStyle name="Currency 3 2 3 2 4 2 2" xfId="8024" xr:uid="{00000000-0005-0000-0000-00000C0B0000}"/>
    <cellStyle name="Currency 3 2 3 2 4 3" xfId="5879" xr:uid="{00000000-0005-0000-0000-00000D0B0000}"/>
    <cellStyle name="Currency 3 2 3 2 5" xfId="1985" xr:uid="{00000000-0005-0000-0000-00000E0B0000}"/>
    <cellStyle name="Currency 3 2 3 2 5 2" xfId="4214" xr:uid="{00000000-0005-0000-0000-00000F0B0000}"/>
    <cellStyle name="Currency 3 2 3 2 5 2 2" xfId="8437" xr:uid="{00000000-0005-0000-0000-0000100B0000}"/>
    <cellStyle name="Currency 3 2 3 2 5 3" xfId="6292" xr:uid="{00000000-0005-0000-0000-0000110B0000}"/>
    <cellStyle name="Currency 3 2 3 2 6" xfId="2420" xr:uid="{00000000-0005-0000-0000-0000120B0000}"/>
    <cellStyle name="Currency 3 2 3 2 6 2" xfId="6705" xr:uid="{00000000-0005-0000-0000-0000130B0000}"/>
    <cellStyle name="Currency 3 2 3 2 7" xfId="2717" xr:uid="{00000000-0005-0000-0000-0000140B0000}"/>
    <cellStyle name="Currency 3 2 3 2 8" xfId="2798" xr:uid="{00000000-0005-0000-0000-0000150B0000}"/>
    <cellStyle name="Currency 3 2 3 2 8 2" xfId="7022" xr:uid="{00000000-0005-0000-0000-0000160B0000}"/>
    <cellStyle name="Currency 3 2 3 2 9" xfId="4639" xr:uid="{00000000-0005-0000-0000-0000170B0000}"/>
    <cellStyle name="Currency 3 2 3 3" xfId="713" xr:uid="{00000000-0005-0000-0000-0000180B0000}"/>
    <cellStyle name="Currency 3 2 3 3 2" xfId="2974" xr:uid="{00000000-0005-0000-0000-0000190B0000}"/>
    <cellStyle name="Currency 3 2 3 3 2 2" xfId="7197" xr:uid="{00000000-0005-0000-0000-00001A0B0000}"/>
    <cellStyle name="Currency 3 2 3 3 3" xfId="5052" xr:uid="{00000000-0005-0000-0000-00001B0B0000}"/>
    <cellStyle name="Currency 3 2 3 4" xfId="1156" xr:uid="{00000000-0005-0000-0000-00001C0B0000}"/>
    <cellStyle name="Currency 3 2 3 4 2" xfId="3387" xr:uid="{00000000-0005-0000-0000-00001D0B0000}"/>
    <cellStyle name="Currency 3 2 3 4 2 2" xfId="7610" xr:uid="{00000000-0005-0000-0000-00001E0B0000}"/>
    <cellStyle name="Currency 3 2 3 4 3" xfId="5465" xr:uid="{00000000-0005-0000-0000-00001F0B0000}"/>
    <cellStyle name="Currency 3 2 3 5" xfId="1570" xr:uid="{00000000-0005-0000-0000-0000200B0000}"/>
    <cellStyle name="Currency 3 2 3 5 2" xfId="3800" xr:uid="{00000000-0005-0000-0000-0000210B0000}"/>
    <cellStyle name="Currency 3 2 3 5 2 2" xfId="8023" xr:uid="{00000000-0005-0000-0000-0000220B0000}"/>
    <cellStyle name="Currency 3 2 3 5 3" xfId="5878" xr:uid="{00000000-0005-0000-0000-0000230B0000}"/>
    <cellStyle name="Currency 3 2 3 6" xfId="1984" xr:uid="{00000000-0005-0000-0000-0000240B0000}"/>
    <cellStyle name="Currency 3 2 3 6 2" xfId="4213" xr:uid="{00000000-0005-0000-0000-0000250B0000}"/>
    <cellStyle name="Currency 3 2 3 6 2 2" xfId="8436" xr:uid="{00000000-0005-0000-0000-0000260B0000}"/>
    <cellStyle name="Currency 3 2 3 6 3" xfId="6291" xr:uid="{00000000-0005-0000-0000-0000270B0000}"/>
    <cellStyle name="Currency 3 2 3 7" xfId="2419" xr:uid="{00000000-0005-0000-0000-0000280B0000}"/>
    <cellStyle name="Currency 3 2 3 7 2" xfId="6704" xr:uid="{00000000-0005-0000-0000-0000290B0000}"/>
    <cellStyle name="Currency 3 2 3 8" xfId="2716" xr:uid="{00000000-0005-0000-0000-00002A0B0000}"/>
    <cellStyle name="Currency 3 2 3 9" xfId="2797" xr:uid="{00000000-0005-0000-0000-00002B0B0000}"/>
    <cellStyle name="Currency 3 2 3 9 2" xfId="7021" xr:uid="{00000000-0005-0000-0000-00002C0B0000}"/>
    <cellStyle name="Currency 3 2 4" xfId="184" xr:uid="{00000000-0005-0000-0000-00002D0B0000}"/>
    <cellStyle name="Currency 3 2 4 2" xfId="715" xr:uid="{00000000-0005-0000-0000-00002E0B0000}"/>
    <cellStyle name="Currency 3 2 4 2 2" xfId="2976" xr:uid="{00000000-0005-0000-0000-00002F0B0000}"/>
    <cellStyle name="Currency 3 2 4 2 2 2" xfId="7199" xr:uid="{00000000-0005-0000-0000-0000300B0000}"/>
    <cellStyle name="Currency 3 2 4 2 3" xfId="5054" xr:uid="{00000000-0005-0000-0000-0000310B0000}"/>
    <cellStyle name="Currency 3 2 4 3" xfId="1158" xr:uid="{00000000-0005-0000-0000-0000320B0000}"/>
    <cellStyle name="Currency 3 2 4 3 2" xfId="3389" xr:uid="{00000000-0005-0000-0000-0000330B0000}"/>
    <cellStyle name="Currency 3 2 4 3 2 2" xfId="7612" xr:uid="{00000000-0005-0000-0000-0000340B0000}"/>
    <cellStyle name="Currency 3 2 4 3 3" xfId="5467" xr:uid="{00000000-0005-0000-0000-0000350B0000}"/>
    <cellStyle name="Currency 3 2 4 4" xfId="1572" xr:uid="{00000000-0005-0000-0000-0000360B0000}"/>
    <cellStyle name="Currency 3 2 4 4 2" xfId="3802" xr:uid="{00000000-0005-0000-0000-0000370B0000}"/>
    <cellStyle name="Currency 3 2 4 4 2 2" xfId="8025" xr:uid="{00000000-0005-0000-0000-0000380B0000}"/>
    <cellStyle name="Currency 3 2 4 4 3" xfId="5880" xr:uid="{00000000-0005-0000-0000-0000390B0000}"/>
    <cellStyle name="Currency 3 2 4 5" xfId="1986" xr:uid="{00000000-0005-0000-0000-00003A0B0000}"/>
    <cellStyle name="Currency 3 2 4 5 2" xfId="4215" xr:uid="{00000000-0005-0000-0000-00003B0B0000}"/>
    <cellStyle name="Currency 3 2 4 5 2 2" xfId="8438" xr:uid="{00000000-0005-0000-0000-00003C0B0000}"/>
    <cellStyle name="Currency 3 2 4 5 3" xfId="6293" xr:uid="{00000000-0005-0000-0000-00003D0B0000}"/>
    <cellStyle name="Currency 3 2 4 6" xfId="2421" xr:uid="{00000000-0005-0000-0000-00003E0B0000}"/>
    <cellStyle name="Currency 3 2 4 6 2" xfId="6706" xr:uid="{00000000-0005-0000-0000-00003F0B0000}"/>
    <cellStyle name="Currency 3 2 4 7" xfId="2718" xr:uid="{00000000-0005-0000-0000-0000400B0000}"/>
    <cellStyle name="Currency 3 2 4 8" xfId="2799" xr:uid="{00000000-0005-0000-0000-0000410B0000}"/>
    <cellStyle name="Currency 3 2 4 8 2" xfId="7023" xr:uid="{00000000-0005-0000-0000-0000420B0000}"/>
    <cellStyle name="Currency 3 2 4 9" xfId="4640" xr:uid="{00000000-0005-0000-0000-0000430B0000}"/>
    <cellStyle name="Currency 3 2 5" xfId="185" xr:uid="{00000000-0005-0000-0000-0000440B0000}"/>
    <cellStyle name="Currency 3 2 5 2" xfId="716" xr:uid="{00000000-0005-0000-0000-0000450B0000}"/>
    <cellStyle name="Currency 3 2 5 2 2" xfId="2977" xr:uid="{00000000-0005-0000-0000-0000460B0000}"/>
    <cellStyle name="Currency 3 2 5 2 2 2" xfId="7200" xr:uid="{00000000-0005-0000-0000-0000470B0000}"/>
    <cellStyle name="Currency 3 2 5 2 3" xfId="5055" xr:uid="{00000000-0005-0000-0000-0000480B0000}"/>
    <cellStyle name="Currency 3 2 5 3" xfId="1159" xr:uid="{00000000-0005-0000-0000-0000490B0000}"/>
    <cellStyle name="Currency 3 2 5 3 2" xfId="3390" xr:uid="{00000000-0005-0000-0000-00004A0B0000}"/>
    <cellStyle name="Currency 3 2 5 3 2 2" xfId="7613" xr:uid="{00000000-0005-0000-0000-00004B0B0000}"/>
    <cellStyle name="Currency 3 2 5 3 3" xfId="5468" xr:uid="{00000000-0005-0000-0000-00004C0B0000}"/>
    <cellStyle name="Currency 3 2 5 4" xfId="1573" xr:uid="{00000000-0005-0000-0000-00004D0B0000}"/>
    <cellStyle name="Currency 3 2 5 4 2" xfId="3803" xr:uid="{00000000-0005-0000-0000-00004E0B0000}"/>
    <cellStyle name="Currency 3 2 5 4 2 2" xfId="8026" xr:uid="{00000000-0005-0000-0000-00004F0B0000}"/>
    <cellStyle name="Currency 3 2 5 4 3" xfId="5881" xr:uid="{00000000-0005-0000-0000-0000500B0000}"/>
    <cellStyle name="Currency 3 2 5 5" xfId="1987" xr:uid="{00000000-0005-0000-0000-0000510B0000}"/>
    <cellStyle name="Currency 3 2 5 5 2" xfId="4216" xr:uid="{00000000-0005-0000-0000-0000520B0000}"/>
    <cellStyle name="Currency 3 2 5 5 2 2" xfId="8439" xr:uid="{00000000-0005-0000-0000-0000530B0000}"/>
    <cellStyle name="Currency 3 2 5 5 3" xfId="6294" xr:uid="{00000000-0005-0000-0000-0000540B0000}"/>
    <cellStyle name="Currency 3 2 5 6" xfId="2422" xr:uid="{00000000-0005-0000-0000-0000550B0000}"/>
    <cellStyle name="Currency 3 2 5 6 2" xfId="6707" xr:uid="{00000000-0005-0000-0000-0000560B0000}"/>
    <cellStyle name="Currency 3 2 5 7" xfId="2719" xr:uid="{00000000-0005-0000-0000-0000570B0000}"/>
    <cellStyle name="Currency 3 2 5 8" xfId="2800" xr:uid="{00000000-0005-0000-0000-0000580B0000}"/>
    <cellStyle name="Currency 3 2 5 8 2" xfId="7024" xr:uid="{00000000-0005-0000-0000-0000590B0000}"/>
    <cellStyle name="Currency 3 2 5 9" xfId="4641" xr:uid="{00000000-0005-0000-0000-00005A0B0000}"/>
    <cellStyle name="Currency 3 3" xfId="186" xr:uid="{00000000-0005-0000-0000-00005B0B0000}"/>
    <cellStyle name="Currency 4" xfId="187" xr:uid="{00000000-0005-0000-0000-00005C0B0000}"/>
    <cellStyle name="Currency 4 2" xfId="188" xr:uid="{00000000-0005-0000-0000-00005D0B0000}"/>
    <cellStyle name="Currency 4 2 2" xfId="718" xr:uid="{00000000-0005-0000-0000-00005E0B0000}"/>
    <cellStyle name="Currency 4 3" xfId="189" xr:uid="{00000000-0005-0000-0000-00005F0B0000}"/>
    <cellStyle name="Currency 4 3 2" xfId="190" xr:uid="{00000000-0005-0000-0000-0000600B0000}"/>
    <cellStyle name="Currency 4 3 2 2" xfId="720" xr:uid="{00000000-0005-0000-0000-0000610B0000}"/>
    <cellStyle name="Currency 4 3 3" xfId="719" xr:uid="{00000000-0005-0000-0000-0000620B0000}"/>
    <cellStyle name="Currency 4 4" xfId="191" xr:uid="{00000000-0005-0000-0000-0000630B0000}"/>
    <cellStyle name="Currency 4 5" xfId="192" xr:uid="{00000000-0005-0000-0000-0000640B0000}"/>
    <cellStyle name="Currency 4 5 2" xfId="721" xr:uid="{00000000-0005-0000-0000-0000650B0000}"/>
    <cellStyle name="Currency 4 6" xfId="717" xr:uid="{00000000-0005-0000-0000-0000660B0000}"/>
    <cellStyle name="Currency 5" xfId="193" xr:uid="{00000000-0005-0000-0000-0000670B0000}"/>
    <cellStyle name="Currency 5 2" xfId="194" xr:uid="{00000000-0005-0000-0000-0000680B0000}"/>
    <cellStyle name="Currency 5 2 2" xfId="195" xr:uid="{00000000-0005-0000-0000-0000690B0000}"/>
    <cellStyle name="Currency 5 2 2 2" xfId="196" xr:uid="{00000000-0005-0000-0000-00006A0B0000}"/>
    <cellStyle name="Currency 5 2 2 2 10" xfId="2801" xr:uid="{00000000-0005-0000-0000-00006B0B0000}"/>
    <cellStyle name="Currency 5 2 2 2 10 2" xfId="7025" xr:uid="{00000000-0005-0000-0000-00006C0B0000}"/>
    <cellStyle name="Currency 5 2 2 2 11" xfId="4642" xr:uid="{00000000-0005-0000-0000-00006D0B0000}"/>
    <cellStyle name="Currency 5 2 2 2 2" xfId="197" xr:uid="{00000000-0005-0000-0000-00006E0B0000}"/>
    <cellStyle name="Currency 5 2 2 2 2 10" xfId="4643" xr:uid="{00000000-0005-0000-0000-00006F0B0000}"/>
    <cellStyle name="Currency 5 2 2 2 2 2" xfId="198" xr:uid="{00000000-0005-0000-0000-0000700B0000}"/>
    <cellStyle name="Currency 5 2 2 2 2 2 2" xfId="726" xr:uid="{00000000-0005-0000-0000-0000710B0000}"/>
    <cellStyle name="Currency 5 2 2 2 2 2 2 2" xfId="2980" xr:uid="{00000000-0005-0000-0000-0000720B0000}"/>
    <cellStyle name="Currency 5 2 2 2 2 2 2 2 2" xfId="7203" xr:uid="{00000000-0005-0000-0000-0000730B0000}"/>
    <cellStyle name="Currency 5 2 2 2 2 2 2 3" xfId="5058" xr:uid="{00000000-0005-0000-0000-0000740B0000}"/>
    <cellStyle name="Currency 5 2 2 2 2 2 3" xfId="1162" xr:uid="{00000000-0005-0000-0000-0000750B0000}"/>
    <cellStyle name="Currency 5 2 2 2 2 2 3 2" xfId="3393" xr:uid="{00000000-0005-0000-0000-0000760B0000}"/>
    <cellStyle name="Currency 5 2 2 2 2 2 3 2 2" xfId="7616" xr:uid="{00000000-0005-0000-0000-0000770B0000}"/>
    <cellStyle name="Currency 5 2 2 2 2 2 3 3" xfId="5471" xr:uid="{00000000-0005-0000-0000-0000780B0000}"/>
    <cellStyle name="Currency 5 2 2 2 2 2 4" xfId="1576" xr:uid="{00000000-0005-0000-0000-0000790B0000}"/>
    <cellStyle name="Currency 5 2 2 2 2 2 4 2" xfId="3806" xr:uid="{00000000-0005-0000-0000-00007A0B0000}"/>
    <cellStyle name="Currency 5 2 2 2 2 2 4 2 2" xfId="8029" xr:uid="{00000000-0005-0000-0000-00007B0B0000}"/>
    <cellStyle name="Currency 5 2 2 2 2 2 4 3" xfId="5884" xr:uid="{00000000-0005-0000-0000-00007C0B0000}"/>
    <cellStyle name="Currency 5 2 2 2 2 2 5" xfId="1990" xr:uid="{00000000-0005-0000-0000-00007D0B0000}"/>
    <cellStyle name="Currency 5 2 2 2 2 2 5 2" xfId="4219" xr:uid="{00000000-0005-0000-0000-00007E0B0000}"/>
    <cellStyle name="Currency 5 2 2 2 2 2 5 2 2" xfId="8442" xr:uid="{00000000-0005-0000-0000-00007F0B0000}"/>
    <cellStyle name="Currency 5 2 2 2 2 2 5 3" xfId="6297" xr:uid="{00000000-0005-0000-0000-0000800B0000}"/>
    <cellStyle name="Currency 5 2 2 2 2 2 6" xfId="2425" xr:uid="{00000000-0005-0000-0000-0000810B0000}"/>
    <cellStyle name="Currency 5 2 2 2 2 2 6 2" xfId="6710" xr:uid="{00000000-0005-0000-0000-0000820B0000}"/>
    <cellStyle name="Currency 5 2 2 2 2 2 7" xfId="2722" xr:uid="{00000000-0005-0000-0000-0000830B0000}"/>
    <cellStyle name="Currency 5 2 2 2 2 2 8" xfId="2803" xr:uid="{00000000-0005-0000-0000-0000840B0000}"/>
    <cellStyle name="Currency 5 2 2 2 2 2 8 2" xfId="7027" xr:uid="{00000000-0005-0000-0000-0000850B0000}"/>
    <cellStyle name="Currency 5 2 2 2 2 2 9" xfId="4644" xr:uid="{00000000-0005-0000-0000-0000860B0000}"/>
    <cellStyle name="Currency 5 2 2 2 2 3" xfId="725" xr:uid="{00000000-0005-0000-0000-0000870B0000}"/>
    <cellStyle name="Currency 5 2 2 2 2 3 2" xfId="2979" xr:uid="{00000000-0005-0000-0000-0000880B0000}"/>
    <cellStyle name="Currency 5 2 2 2 2 3 2 2" xfId="7202" xr:uid="{00000000-0005-0000-0000-0000890B0000}"/>
    <cellStyle name="Currency 5 2 2 2 2 3 3" xfId="5057" xr:uid="{00000000-0005-0000-0000-00008A0B0000}"/>
    <cellStyle name="Currency 5 2 2 2 2 4" xfId="1161" xr:uid="{00000000-0005-0000-0000-00008B0B0000}"/>
    <cellStyle name="Currency 5 2 2 2 2 4 2" xfId="3392" xr:uid="{00000000-0005-0000-0000-00008C0B0000}"/>
    <cellStyle name="Currency 5 2 2 2 2 4 2 2" xfId="7615" xr:uid="{00000000-0005-0000-0000-00008D0B0000}"/>
    <cellStyle name="Currency 5 2 2 2 2 4 3" xfId="5470" xr:uid="{00000000-0005-0000-0000-00008E0B0000}"/>
    <cellStyle name="Currency 5 2 2 2 2 5" xfId="1575" xr:uid="{00000000-0005-0000-0000-00008F0B0000}"/>
    <cellStyle name="Currency 5 2 2 2 2 5 2" xfId="3805" xr:uid="{00000000-0005-0000-0000-0000900B0000}"/>
    <cellStyle name="Currency 5 2 2 2 2 5 2 2" xfId="8028" xr:uid="{00000000-0005-0000-0000-0000910B0000}"/>
    <cellStyle name="Currency 5 2 2 2 2 5 3" xfId="5883" xr:uid="{00000000-0005-0000-0000-0000920B0000}"/>
    <cellStyle name="Currency 5 2 2 2 2 6" xfId="1989" xr:uid="{00000000-0005-0000-0000-0000930B0000}"/>
    <cellStyle name="Currency 5 2 2 2 2 6 2" xfId="4218" xr:uid="{00000000-0005-0000-0000-0000940B0000}"/>
    <cellStyle name="Currency 5 2 2 2 2 6 2 2" xfId="8441" xr:uid="{00000000-0005-0000-0000-0000950B0000}"/>
    <cellStyle name="Currency 5 2 2 2 2 6 3" xfId="6296" xr:uid="{00000000-0005-0000-0000-0000960B0000}"/>
    <cellStyle name="Currency 5 2 2 2 2 7" xfId="2424" xr:uid="{00000000-0005-0000-0000-0000970B0000}"/>
    <cellStyle name="Currency 5 2 2 2 2 7 2" xfId="6709" xr:uid="{00000000-0005-0000-0000-0000980B0000}"/>
    <cellStyle name="Currency 5 2 2 2 2 8" xfId="2721" xr:uid="{00000000-0005-0000-0000-0000990B0000}"/>
    <cellStyle name="Currency 5 2 2 2 2 9" xfId="2802" xr:uid="{00000000-0005-0000-0000-00009A0B0000}"/>
    <cellStyle name="Currency 5 2 2 2 2 9 2" xfId="7026" xr:uid="{00000000-0005-0000-0000-00009B0B0000}"/>
    <cellStyle name="Currency 5 2 2 2 3" xfId="199" xr:uid="{00000000-0005-0000-0000-00009C0B0000}"/>
    <cellStyle name="Currency 5 2 2 2 3 2" xfId="727" xr:uid="{00000000-0005-0000-0000-00009D0B0000}"/>
    <cellStyle name="Currency 5 2 2 2 3 2 2" xfId="2981" xr:uid="{00000000-0005-0000-0000-00009E0B0000}"/>
    <cellStyle name="Currency 5 2 2 2 3 2 2 2" xfId="7204" xr:uid="{00000000-0005-0000-0000-00009F0B0000}"/>
    <cellStyle name="Currency 5 2 2 2 3 2 3" xfId="5059" xr:uid="{00000000-0005-0000-0000-0000A00B0000}"/>
    <cellStyle name="Currency 5 2 2 2 3 3" xfId="1163" xr:uid="{00000000-0005-0000-0000-0000A10B0000}"/>
    <cellStyle name="Currency 5 2 2 2 3 3 2" xfId="3394" xr:uid="{00000000-0005-0000-0000-0000A20B0000}"/>
    <cellStyle name="Currency 5 2 2 2 3 3 2 2" xfId="7617" xr:uid="{00000000-0005-0000-0000-0000A30B0000}"/>
    <cellStyle name="Currency 5 2 2 2 3 3 3" xfId="5472" xr:uid="{00000000-0005-0000-0000-0000A40B0000}"/>
    <cellStyle name="Currency 5 2 2 2 3 4" xfId="1577" xr:uid="{00000000-0005-0000-0000-0000A50B0000}"/>
    <cellStyle name="Currency 5 2 2 2 3 4 2" xfId="3807" xr:uid="{00000000-0005-0000-0000-0000A60B0000}"/>
    <cellStyle name="Currency 5 2 2 2 3 4 2 2" xfId="8030" xr:uid="{00000000-0005-0000-0000-0000A70B0000}"/>
    <cellStyle name="Currency 5 2 2 2 3 4 3" xfId="5885" xr:uid="{00000000-0005-0000-0000-0000A80B0000}"/>
    <cellStyle name="Currency 5 2 2 2 3 5" xfId="1991" xr:uid="{00000000-0005-0000-0000-0000A90B0000}"/>
    <cellStyle name="Currency 5 2 2 2 3 5 2" xfId="4220" xr:uid="{00000000-0005-0000-0000-0000AA0B0000}"/>
    <cellStyle name="Currency 5 2 2 2 3 5 2 2" xfId="8443" xr:uid="{00000000-0005-0000-0000-0000AB0B0000}"/>
    <cellStyle name="Currency 5 2 2 2 3 5 3" xfId="6298" xr:uid="{00000000-0005-0000-0000-0000AC0B0000}"/>
    <cellStyle name="Currency 5 2 2 2 3 6" xfId="2426" xr:uid="{00000000-0005-0000-0000-0000AD0B0000}"/>
    <cellStyle name="Currency 5 2 2 2 3 6 2" xfId="6711" xr:uid="{00000000-0005-0000-0000-0000AE0B0000}"/>
    <cellStyle name="Currency 5 2 2 2 3 7" xfId="2723" xr:uid="{00000000-0005-0000-0000-0000AF0B0000}"/>
    <cellStyle name="Currency 5 2 2 2 3 8" xfId="2804" xr:uid="{00000000-0005-0000-0000-0000B00B0000}"/>
    <cellStyle name="Currency 5 2 2 2 3 8 2" xfId="7028" xr:uid="{00000000-0005-0000-0000-0000B10B0000}"/>
    <cellStyle name="Currency 5 2 2 2 3 9" xfId="4645" xr:uid="{00000000-0005-0000-0000-0000B20B0000}"/>
    <cellStyle name="Currency 5 2 2 2 4" xfId="724" xr:uid="{00000000-0005-0000-0000-0000B30B0000}"/>
    <cellStyle name="Currency 5 2 2 2 4 2" xfId="2978" xr:uid="{00000000-0005-0000-0000-0000B40B0000}"/>
    <cellStyle name="Currency 5 2 2 2 4 2 2" xfId="7201" xr:uid="{00000000-0005-0000-0000-0000B50B0000}"/>
    <cellStyle name="Currency 5 2 2 2 4 3" xfId="5056" xr:uid="{00000000-0005-0000-0000-0000B60B0000}"/>
    <cellStyle name="Currency 5 2 2 2 5" xfId="1160" xr:uid="{00000000-0005-0000-0000-0000B70B0000}"/>
    <cellStyle name="Currency 5 2 2 2 5 2" xfId="3391" xr:uid="{00000000-0005-0000-0000-0000B80B0000}"/>
    <cellStyle name="Currency 5 2 2 2 5 2 2" xfId="7614" xr:uid="{00000000-0005-0000-0000-0000B90B0000}"/>
    <cellStyle name="Currency 5 2 2 2 5 3" xfId="5469" xr:uid="{00000000-0005-0000-0000-0000BA0B0000}"/>
    <cellStyle name="Currency 5 2 2 2 6" xfId="1574" xr:uid="{00000000-0005-0000-0000-0000BB0B0000}"/>
    <cellStyle name="Currency 5 2 2 2 6 2" xfId="3804" xr:uid="{00000000-0005-0000-0000-0000BC0B0000}"/>
    <cellStyle name="Currency 5 2 2 2 6 2 2" xfId="8027" xr:uid="{00000000-0005-0000-0000-0000BD0B0000}"/>
    <cellStyle name="Currency 5 2 2 2 6 3" xfId="5882" xr:uid="{00000000-0005-0000-0000-0000BE0B0000}"/>
    <cellStyle name="Currency 5 2 2 2 7" xfId="1988" xr:uid="{00000000-0005-0000-0000-0000BF0B0000}"/>
    <cellStyle name="Currency 5 2 2 2 7 2" xfId="4217" xr:uid="{00000000-0005-0000-0000-0000C00B0000}"/>
    <cellStyle name="Currency 5 2 2 2 7 2 2" xfId="8440" xr:uid="{00000000-0005-0000-0000-0000C10B0000}"/>
    <cellStyle name="Currency 5 2 2 2 7 3" xfId="6295" xr:uid="{00000000-0005-0000-0000-0000C20B0000}"/>
    <cellStyle name="Currency 5 2 2 2 8" xfId="2423" xr:uid="{00000000-0005-0000-0000-0000C30B0000}"/>
    <cellStyle name="Currency 5 2 2 2 8 2" xfId="6708" xr:uid="{00000000-0005-0000-0000-0000C40B0000}"/>
    <cellStyle name="Currency 5 2 2 2 9" xfId="2720" xr:uid="{00000000-0005-0000-0000-0000C50B0000}"/>
    <cellStyle name="Currency 5 2 2 3" xfId="200" xr:uid="{00000000-0005-0000-0000-0000C60B0000}"/>
    <cellStyle name="Currency 5 2 2 3 10" xfId="4646" xr:uid="{00000000-0005-0000-0000-0000C70B0000}"/>
    <cellStyle name="Currency 5 2 2 3 2" xfId="201" xr:uid="{00000000-0005-0000-0000-0000C80B0000}"/>
    <cellStyle name="Currency 5 2 2 3 2 2" xfId="729" xr:uid="{00000000-0005-0000-0000-0000C90B0000}"/>
    <cellStyle name="Currency 5 2 2 3 2 2 2" xfId="2983" xr:uid="{00000000-0005-0000-0000-0000CA0B0000}"/>
    <cellStyle name="Currency 5 2 2 3 2 2 2 2" xfId="7206" xr:uid="{00000000-0005-0000-0000-0000CB0B0000}"/>
    <cellStyle name="Currency 5 2 2 3 2 2 3" xfId="5061" xr:uid="{00000000-0005-0000-0000-0000CC0B0000}"/>
    <cellStyle name="Currency 5 2 2 3 2 3" xfId="1165" xr:uid="{00000000-0005-0000-0000-0000CD0B0000}"/>
    <cellStyle name="Currency 5 2 2 3 2 3 2" xfId="3396" xr:uid="{00000000-0005-0000-0000-0000CE0B0000}"/>
    <cellStyle name="Currency 5 2 2 3 2 3 2 2" xfId="7619" xr:uid="{00000000-0005-0000-0000-0000CF0B0000}"/>
    <cellStyle name="Currency 5 2 2 3 2 3 3" xfId="5474" xr:uid="{00000000-0005-0000-0000-0000D00B0000}"/>
    <cellStyle name="Currency 5 2 2 3 2 4" xfId="1579" xr:uid="{00000000-0005-0000-0000-0000D10B0000}"/>
    <cellStyle name="Currency 5 2 2 3 2 4 2" xfId="3809" xr:uid="{00000000-0005-0000-0000-0000D20B0000}"/>
    <cellStyle name="Currency 5 2 2 3 2 4 2 2" xfId="8032" xr:uid="{00000000-0005-0000-0000-0000D30B0000}"/>
    <cellStyle name="Currency 5 2 2 3 2 4 3" xfId="5887" xr:uid="{00000000-0005-0000-0000-0000D40B0000}"/>
    <cellStyle name="Currency 5 2 2 3 2 5" xfId="1993" xr:uid="{00000000-0005-0000-0000-0000D50B0000}"/>
    <cellStyle name="Currency 5 2 2 3 2 5 2" xfId="4222" xr:uid="{00000000-0005-0000-0000-0000D60B0000}"/>
    <cellStyle name="Currency 5 2 2 3 2 5 2 2" xfId="8445" xr:uid="{00000000-0005-0000-0000-0000D70B0000}"/>
    <cellStyle name="Currency 5 2 2 3 2 5 3" xfId="6300" xr:uid="{00000000-0005-0000-0000-0000D80B0000}"/>
    <cellStyle name="Currency 5 2 2 3 2 6" xfId="2428" xr:uid="{00000000-0005-0000-0000-0000D90B0000}"/>
    <cellStyle name="Currency 5 2 2 3 2 6 2" xfId="6713" xr:uid="{00000000-0005-0000-0000-0000DA0B0000}"/>
    <cellStyle name="Currency 5 2 2 3 2 7" xfId="2725" xr:uid="{00000000-0005-0000-0000-0000DB0B0000}"/>
    <cellStyle name="Currency 5 2 2 3 2 8" xfId="2806" xr:uid="{00000000-0005-0000-0000-0000DC0B0000}"/>
    <cellStyle name="Currency 5 2 2 3 2 8 2" xfId="7030" xr:uid="{00000000-0005-0000-0000-0000DD0B0000}"/>
    <cellStyle name="Currency 5 2 2 3 2 9" xfId="4647" xr:uid="{00000000-0005-0000-0000-0000DE0B0000}"/>
    <cellStyle name="Currency 5 2 2 3 3" xfId="728" xr:uid="{00000000-0005-0000-0000-0000DF0B0000}"/>
    <cellStyle name="Currency 5 2 2 3 3 2" xfId="2982" xr:uid="{00000000-0005-0000-0000-0000E00B0000}"/>
    <cellStyle name="Currency 5 2 2 3 3 2 2" xfId="7205" xr:uid="{00000000-0005-0000-0000-0000E10B0000}"/>
    <cellStyle name="Currency 5 2 2 3 3 3" xfId="5060" xr:uid="{00000000-0005-0000-0000-0000E20B0000}"/>
    <cellStyle name="Currency 5 2 2 3 4" xfId="1164" xr:uid="{00000000-0005-0000-0000-0000E30B0000}"/>
    <cellStyle name="Currency 5 2 2 3 4 2" xfId="3395" xr:uid="{00000000-0005-0000-0000-0000E40B0000}"/>
    <cellStyle name="Currency 5 2 2 3 4 2 2" xfId="7618" xr:uid="{00000000-0005-0000-0000-0000E50B0000}"/>
    <cellStyle name="Currency 5 2 2 3 4 3" xfId="5473" xr:uid="{00000000-0005-0000-0000-0000E60B0000}"/>
    <cellStyle name="Currency 5 2 2 3 5" xfId="1578" xr:uid="{00000000-0005-0000-0000-0000E70B0000}"/>
    <cellStyle name="Currency 5 2 2 3 5 2" xfId="3808" xr:uid="{00000000-0005-0000-0000-0000E80B0000}"/>
    <cellStyle name="Currency 5 2 2 3 5 2 2" xfId="8031" xr:uid="{00000000-0005-0000-0000-0000E90B0000}"/>
    <cellStyle name="Currency 5 2 2 3 5 3" xfId="5886" xr:uid="{00000000-0005-0000-0000-0000EA0B0000}"/>
    <cellStyle name="Currency 5 2 2 3 6" xfId="1992" xr:uid="{00000000-0005-0000-0000-0000EB0B0000}"/>
    <cellStyle name="Currency 5 2 2 3 6 2" xfId="4221" xr:uid="{00000000-0005-0000-0000-0000EC0B0000}"/>
    <cellStyle name="Currency 5 2 2 3 6 2 2" xfId="8444" xr:uid="{00000000-0005-0000-0000-0000ED0B0000}"/>
    <cellStyle name="Currency 5 2 2 3 6 3" xfId="6299" xr:uid="{00000000-0005-0000-0000-0000EE0B0000}"/>
    <cellStyle name="Currency 5 2 2 3 7" xfId="2427" xr:uid="{00000000-0005-0000-0000-0000EF0B0000}"/>
    <cellStyle name="Currency 5 2 2 3 7 2" xfId="6712" xr:uid="{00000000-0005-0000-0000-0000F00B0000}"/>
    <cellStyle name="Currency 5 2 2 3 8" xfId="2724" xr:uid="{00000000-0005-0000-0000-0000F10B0000}"/>
    <cellStyle name="Currency 5 2 2 3 9" xfId="2805" xr:uid="{00000000-0005-0000-0000-0000F20B0000}"/>
    <cellStyle name="Currency 5 2 2 3 9 2" xfId="7029" xr:uid="{00000000-0005-0000-0000-0000F30B0000}"/>
    <cellStyle name="Currency 5 2 2 4" xfId="202" xr:uid="{00000000-0005-0000-0000-0000F40B0000}"/>
    <cellStyle name="Currency 5 2 2 4 2" xfId="730" xr:uid="{00000000-0005-0000-0000-0000F50B0000}"/>
    <cellStyle name="Currency 5 2 2 4 2 2" xfId="2984" xr:uid="{00000000-0005-0000-0000-0000F60B0000}"/>
    <cellStyle name="Currency 5 2 2 4 2 2 2" xfId="7207" xr:uid="{00000000-0005-0000-0000-0000F70B0000}"/>
    <cellStyle name="Currency 5 2 2 4 2 3" xfId="5062" xr:uid="{00000000-0005-0000-0000-0000F80B0000}"/>
    <cellStyle name="Currency 5 2 2 4 3" xfId="1166" xr:uid="{00000000-0005-0000-0000-0000F90B0000}"/>
    <cellStyle name="Currency 5 2 2 4 3 2" xfId="3397" xr:uid="{00000000-0005-0000-0000-0000FA0B0000}"/>
    <cellStyle name="Currency 5 2 2 4 3 2 2" xfId="7620" xr:uid="{00000000-0005-0000-0000-0000FB0B0000}"/>
    <cellStyle name="Currency 5 2 2 4 3 3" xfId="5475" xr:uid="{00000000-0005-0000-0000-0000FC0B0000}"/>
    <cellStyle name="Currency 5 2 2 4 4" xfId="1580" xr:uid="{00000000-0005-0000-0000-0000FD0B0000}"/>
    <cellStyle name="Currency 5 2 2 4 4 2" xfId="3810" xr:uid="{00000000-0005-0000-0000-0000FE0B0000}"/>
    <cellStyle name="Currency 5 2 2 4 4 2 2" xfId="8033" xr:uid="{00000000-0005-0000-0000-0000FF0B0000}"/>
    <cellStyle name="Currency 5 2 2 4 4 3" xfId="5888" xr:uid="{00000000-0005-0000-0000-0000000C0000}"/>
    <cellStyle name="Currency 5 2 2 4 5" xfId="1994" xr:uid="{00000000-0005-0000-0000-0000010C0000}"/>
    <cellStyle name="Currency 5 2 2 4 5 2" xfId="4223" xr:uid="{00000000-0005-0000-0000-0000020C0000}"/>
    <cellStyle name="Currency 5 2 2 4 5 2 2" xfId="8446" xr:uid="{00000000-0005-0000-0000-0000030C0000}"/>
    <cellStyle name="Currency 5 2 2 4 5 3" xfId="6301" xr:uid="{00000000-0005-0000-0000-0000040C0000}"/>
    <cellStyle name="Currency 5 2 2 4 6" xfId="2429" xr:uid="{00000000-0005-0000-0000-0000050C0000}"/>
    <cellStyle name="Currency 5 2 2 4 6 2" xfId="6714" xr:uid="{00000000-0005-0000-0000-0000060C0000}"/>
    <cellStyle name="Currency 5 2 2 4 7" xfId="2726" xr:uid="{00000000-0005-0000-0000-0000070C0000}"/>
    <cellStyle name="Currency 5 2 2 4 8" xfId="2807" xr:uid="{00000000-0005-0000-0000-0000080C0000}"/>
    <cellStyle name="Currency 5 2 2 4 8 2" xfId="7031" xr:uid="{00000000-0005-0000-0000-0000090C0000}"/>
    <cellStyle name="Currency 5 2 2 4 9" xfId="4648" xr:uid="{00000000-0005-0000-0000-00000A0C0000}"/>
    <cellStyle name="Currency 5 2 2 5" xfId="203" xr:uid="{00000000-0005-0000-0000-00000B0C0000}"/>
    <cellStyle name="Currency 5 2 2 5 2" xfId="731" xr:uid="{00000000-0005-0000-0000-00000C0C0000}"/>
    <cellStyle name="Currency 5 2 2 5 2 2" xfId="2985" xr:uid="{00000000-0005-0000-0000-00000D0C0000}"/>
    <cellStyle name="Currency 5 2 2 5 2 2 2" xfId="7208" xr:uid="{00000000-0005-0000-0000-00000E0C0000}"/>
    <cellStyle name="Currency 5 2 2 5 2 3" xfId="5063" xr:uid="{00000000-0005-0000-0000-00000F0C0000}"/>
    <cellStyle name="Currency 5 2 2 5 3" xfId="1167" xr:uid="{00000000-0005-0000-0000-0000100C0000}"/>
    <cellStyle name="Currency 5 2 2 5 3 2" xfId="3398" xr:uid="{00000000-0005-0000-0000-0000110C0000}"/>
    <cellStyle name="Currency 5 2 2 5 3 2 2" xfId="7621" xr:uid="{00000000-0005-0000-0000-0000120C0000}"/>
    <cellStyle name="Currency 5 2 2 5 3 3" xfId="5476" xr:uid="{00000000-0005-0000-0000-0000130C0000}"/>
    <cellStyle name="Currency 5 2 2 5 4" xfId="1581" xr:uid="{00000000-0005-0000-0000-0000140C0000}"/>
    <cellStyle name="Currency 5 2 2 5 4 2" xfId="3811" xr:uid="{00000000-0005-0000-0000-0000150C0000}"/>
    <cellStyle name="Currency 5 2 2 5 4 2 2" xfId="8034" xr:uid="{00000000-0005-0000-0000-0000160C0000}"/>
    <cellStyle name="Currency 5 2 2 5 4 3" xfId="5889" xr:uid="{00000000-0005-0000-0000-0000170C0000}"/>
    <cellStyle name="Currency 5 2 2 5 5" xfId="1995" xr:uid="{00000000-0005-0000-0000-0000180C0000}"/>
    <cellStyle name="Currency 5 2 2 5 5 2" xfId="4224" xr:uid="{00000000-0005-0000-0000-0000190C0000}"/>
    <cellStyle name="Currency 5 2 2 5 5 2 2" xfId="8447" xr:uid="{00000000-0005-0000-0000-00001A0C0000}"/>
    <cellStyle name="Currency 5 2 2 5 5 3" xfId="6302" xr:uid="{00000000-0005-0000-0000-00001B0C0000}"/>
    <cellStyle name="Currency 5 2 2 5 6" xfId="2430" xr:uid="{00000000-0005-0000-0000-00001C0C0000}"/>
    <cellStyle name="Currency 5 2 2 5 6 2" xfId="6715" xr:uid="{00000000-0005-0000-0000-00001D0C0000}"/>
    <cellStyle name="Currency 5 2 2 5 7" xfId="2727" xr:uid="{00000000-0005-0000-0000-00001E0C0000}"/>
    <cellStyle name="Currency 5 2 2 5 8" xfId="2808" xr:uid="{00000000-0005-0000-0000-00001F0C0000}"/>
    <cellStyle name="Currency 5 2 2 5 8 2" xfId="7032" xr:uid="{00000000-0005-0000-0000-0000200C0000}"/>
    <cellStyle name="Currency 5 2 2 5 9" xfId="4649" xr:uid="{00000000-0005-0000-0000-0000210C0000}"/>
    <cellStyle name="Currency 5 2 3" xfId="204" xr:uid="{00000000-0005-0000-0000-0000220C0000}"/>
    <cellStyle name="Currency 5 2 3 2" xfId="732" xr:uid="{00000000-0005-0000-0000-0000230C0000}"/>
    <cellStyle name="Currency 5 2 4" xfId="205" xr:uid="{00000000-0005-0000-0000-0000240C0000}"/>
    <cellStyle name="Currency 5 2 4 10" xfId="4650" xr:uid="{00000000-0005-0000-0000-0000250C0000}"/>
    <cellStyle name="Currency 5 2 4 2" xfId="206" xr:uid="{00000000-0005-0000-0000-0000260C0000}"/>
    <cellStyle name="Currency 5 2 4 2 2" xfId="734" xr:uid="{00000000-0005-0000-0000-0000270C0000}"/>
    <cellStyle name="Currency 5 2 4 2 2 2" xfId="2987" xr:uid="{00000000-0005-0000-0000-0000280C0000}"/>
    <cellStyle name="Currency 5 2 4 2 2 2 2" xfId="7210" xr:uid="{00000000-0005-0000-0000-0000290C0000}"/>
    <cellStyle name="Currency 5 2 4 2 2 3" xfId="5065" xr:uid="{00000000-0005-0000-0000-00002A0C0000}"/>
    <cellStyle name="Currency 5 2 4 2 3" xfId="1169" xr:uid="{00000000-0005-0000-0000-00002B0C0000}"/>
    <cellStyle name="Currency 5 2 4 2 3 2" xfId="3400" xr:uid="{00000000-0005-0000-0000-00002C0C0000}"/>
    <cellStyle name="Currency 5 2 4 2 3 2 2" xfId="7623" xr:uid="{00000000-0005-0000-0000-00002D0C0000}"/>
    <cellStyle name="Currency 5 2 4 2 3 3" xfId="5478" xr:uid="{00000000-0005-0000-0000-00002E0C0000}"/>
    <cellStyle name="Currency 5 2 4 2 4" xfId="1583" xr:uid="{00000000-0005-0000-0000-00002F0C0000}"/>
    <cellStyle name="Currency 5 2 4 2 4 2" xfId="3813" xr:uid="{00000000-0005-0000-0000-0000300C0000}"/>
    <cellStyle name="Currency 5 2 4 2 4 2 2" xfId="8036" xr:uid="{00000000-0005-0000-0000-0000310C0000}"/>
    <cellStyle name="Currency 5 2 4 2 4 3" xfId="5891" xr:uid="{00000000-0005-0000-0000-0000320C0000}"/>
    <cellStyle name="Currency 5 2 4 2 5" xfId="1997" xr:uid="{00000000-0005-0000-0000-0000330C0000}"/>
    <cellStyle name="Currency 5 2 4 2 5 2" xfId="4226" xr:uid="{00000000-0005-0000-0000-0000340C0000}"/>
    <cellStyle name="Currency 5 2 4 2 5 2 2" xfId="8449" xr:uid="{00000000-0005-0000-0000-0000350C0000}"/>
    <cellStyle name="Currency 5 2 4 2 5 3" xfId="6304" xr:uid="{00000000-0005-0000-0000-0000360C0000}"/>
    <cellStyle name="Currency 5 2 4 2 6" xfId="2432" xr:uid="{00000000-0005-0000-0000-0000370C0000}"/>
    <cellStyle name="Currency 5 2 4 2 6 2" xfId="6717" xr:uid="{00000000-0005-0000-0000-0000380C0000}"/>
    <cellStyle name="Currency 5 2 4 2 7" xfId="2729" xr:uid="{00000000-0005-0000-0000-0000390C0000}"/>
    <cellStyle name="Currency 5 2 4 2 8" xfId="2810" xr:uid="{00000000-0005-0000-0000-00003A0C0000}"/>
    <cellStyle name="Currency 5 2 4 2 8 2" xfId="7034" xr:uid="{00000000-0005-0000-0000-00003B0C0000}"/>
    <cellStyle name="Currency 5 2 4 2 9" xfId="4651" xr:uid="{00000000-0005-0000-0000-00003C0C0000}"/>
    <cellStyle name="Currency 5 2 4 3" xfId="733" xr:uid="{00000000-0005-0000-0000-00003D0C0000}"/>
    <cellStyle name="Currency 5 2 4 3 2" xfId="2986" xr:uid="{00000000-0005-0000-0000-00003E0C0000}"/>
    <cellStyle name="Currency 5 2 4 3 2 2" xfId="7209" xr:uid="{00000000-0005-0000-0000-00003F0C0000}"/>
    <cellStyle name="Currency 5 2 4 3 3" xfId="5064" xr:uid="{00000000-0005-0000-0000-0000400C0000}"/>
    <cellStyle name="Currency 5 2 4 4" xfId="1168" xr:uid="{00000000-0005-0000-0000-0000410C0000}"/>
    <cellStyle name="Currency 5 2 4 4 2" xfId="3399" xr:uid="{00000000-0005-0000-0000-0000420C0000}"/>
    <cellStyle name="Currency 5 2 4 4 2 2" xfId="7622" xr:uid="{00000000-0005-0000-0000-0000430C0000}"/>
    <cellStyle name="Currency 5 2 4 4 3" xfId="5477" xr:uid="{00000000-0005-0000-0000-0000440C0000}"/>
    <cellStyle name="Currency 5 2 4 5" xfId="1582" xr:uid="{00000000-0005-0000-0000-0000450C0000}"/>
    <cellStyle name="Currency 5 2 4 5 2" xfId="3812" xr:uid="{00000000-0005-0000-0000-0000460C0000}"/>
    <cellStyle name="Currency 5 2 4 5 2 2" xfId="8035" xr:uid="{00000000-0005-0000-0000-0000470C0000}"/>
    <cellStyle name="Currency 5 2 4 5 3" xfId="5890" xr:uid="{00000000-0005-0000-0000-0000480C0000}"/>
    <cellStyle name="Currency 5 2 4 6" xfId="1996" xr:uid="{00000000-0005-0000-0000-0000490C0000}"/>
    <cellStyle name="Currency 5 2 4 6 2" xfId="4225" xr:uid="{00000000-0005-0000-0000-00004A0C0000}"/>
    <cellStyle name="Currency 5 2 4 6 2 2" xfId="8448" xr:uid="{00000000-0005-0000-0000-00004B0C0000}"/>
    <cellStyle name="Currency 5 2 4 6 3" xfId="6303" xr:uid="{00000000-0005-0000-0000-00004C0C0000}"/>
    <cellStyle name="Currency 5 2 4 7" xfId="2431" xr:uid="{00000000-0005-0000-0000-00004D0C0000}"/>
    <cellStyle name="Currency 5 2 4 7 2" xfId="6716" xr:uid="{00000000-0005-0000-0000-00004E0C0000}"/>
    <cellStyle name="Currency 5 2 4 8" xfId="2728" xr:uid="{00000000-0005-0000-0000-00004F0C0000}"/>
    <cellStyle name="Currency 5 2 4 9" xfId="2809" xr:uid="{00000000-0005-0000-0000-0000500C0000}"/>
    <cellStyle name="Currency 5 2 4 9 2" xfId="7033" xr:uid="{00000000-0005-0000-0000-0000510C0000}"/>
    <cellStyle name="Currency 5 2 5" xfId="207" xr:uid="{00000000-0005-0000-0000-0000520C0000}"/>
    <cellStyle name="Currency 5 2 5 2" xfId="735" xr:uid="{00000000-0005-0000-0000-0000530C0000}"/>
    <cellStyle name="Currency 5 2 5 2 2" xfId="2988" xr:uid="{00000000-0005-0000-0000-0000540C0000}"/>
    <cellStyle name="Currency 5 2 5 2 2 2" xfId="7211" xr:uid="{00000000-0005-0000-0000-0000550C0000}"/>
    <cellStyle name="Currency 5 2 5 2 3" xfId="5066" xr:uid="{00000000-0005-0000-0000-0000560C0000}"/>
    <cellStyle name="Currency 5 2 5 3" xfId="1170" xr:uid="{00000000-0005-0000-0000-0000570C0000}"/>
    <cellStyle name="Currency 5 2 5 3 2" xfId="3401" xr:uid="{00000000-0005-0000-0000-0000580C0000}"/>
    <cellStyle name="Currency 5 2 5 3 2 2" xfId="7624" xr:uid="{00000000-0005-0000-0000-0000590C0000}"/>
    <cellStyle name="Currency 5 2 5 3 3" xfId="5479" xr:uid="{00000000-0005-0000-0000-00005A0C0000}"/>
    <cellStyle name="Currency 5 2 5 4" xfId="1584" xr:uid="{00000000-0005-0000-0000-00005B0C0000}"/>
    <cellStyle name="Currency 5 2 5 4 2" xfId="3814" xr:uid="{00000000-0005-0000-0000-00005C0C0000}"/>
    <cellStyle name="Currency 5 2 5 4 2 2" xfId="8037" xr:uid="{00000000-0005-0000-0000-00005D0C0000}"/>
    <cellStyle name="Currency 5 2 5 4 3" xfId="5892" xr:uid="{00000000-0005-0000-0000-00005E0C0000}"/>
    <cellStyle name="Currency 5 2 5 5" xfId="1998" xr:uid="{00000000-0005-0000-0000-00005F0C0000}"/>
    <cellStyle name="Currency 5 2 5 5 2" xfId="4227" xr:uid="{00000000-0005-0000-0000-0000600C0000}"/>
    <cellStyle name="Currency 5 2 5 5 2 2" xfId="8450" xr:uid="{00000000-0005-0000-0000-0000610C0000}"/>
    <cellStyle name="Currency 5 2 5 5 3" xfId="6305" xr:uid="{00000000-0005-0000-0000-0000620C0000}"/>
    <cellStyle name="Currency 5 2 5 6" xfId="2433" xr:uid="{00000000-0005-0000-0000-0000630C0000}"/>
    <cellStyle name="Currency 5 2 5 6 2" xfId="6718" xr:uid="{00000000-0005-0000-0000-0000640C0000}"/>
    <cellStyle name="Currency 5 2 5 7" xfId="2730" xr:uid="{00000000-0005-0000-0000-0000650C0000}"/>
    <cellStyle name="Currency 5 2 5 8" xfId="2811" xr:uid="{00000000-0005-0000-0000-0000660C0000}"/>
    <cellStyle name="Currency 5 2 5 8 2" xfId="7035" xr:uid="{00000000-0005-0000-0000-0000670C0000}"/>
    <cellStyle name="Currency 5 2 5 9" xfId="4652" xr:uid="{00000000-0005-0000-0000-0000680C0000}"/>
    <cellStyle name="Currency 5 2 6" xfId="208" xr:uid="{00000000-0005-0000-0000-0000690C0000}"/>
    <cellStyle name="Currency 5 2 6 2" xfId="736" xr:uid="{00000000-0005-0000-0000-00006A0C0000}"/>
    <cellStyle name="Currency 5 2 6 2 2" xfId="2989" xr:uid="{00000000-0005-0000-0000-00006B0C0000}"/>
    <cellStyle name="Currency 5 2 6 2 2 2" xfId="7212" xr:uid="{00000000-0005-0000-0000-00006C0C0000}"/>
    <cellStyle name="Currency 5 2 6 2 3" xfId="5067" xr:uid="{00000000-0005-0000-0000-00006D0C0000}"/>
    <cellStyle name="Currency 5 2 6 3" xfId="1171" xr:uid="{00000000-0005-0000-0000-00006E0C0000}"/>
    <cellStyle name="Currency 5 2 6 3 2" xfId="3402" xr:uid="{00000000-0005-0000-0000-00006F0C0000}"/>
    <cellStyle name="Currency 5 2 6 3 2 2" xfId="7625" xr:uid="{00000000-0005-0000-0000-0000700C0000}"/>
    <cellStyle name="Currency 5 2 6 3 3" xfId="5480" xr:uid="{00000000-0005-0000-0000-0000710C0000}"/>
    <cellStyle name="Currency 5 2 6 4" xfId="1585" xr:uid="{00000000-0005-0000-0000-0000720C0000}"/>
    <cellStyle name="Currency 5 2 6 4 2" xfId="3815" xr:uid="{00000000-0005-0000-0000-0000730C0000}"/>
    <cellStyle name="Currency 5 2 6 4 2 2" xfId="8038" xr:uid="{00000000-0005-0000-0000-0000740C0000}"/>
    <cellStyle name="Currency 5 2 6 4 3" xfId="5893" xr:uid="{00000000-0005-0000-0000-0000750C0000}"/>
    <cellStyle name="Currency 5 2 6 5" xfId="1999" xr:uid="{00000000-0005-0000-0000-0000760C0000}"/>
    <cellStyle name="Currency 5 2 6 5 2" xfId="4228" xr:uid="{00000000-0005-0000-0000-0000770C0000}"/>
    <cellStyle name="Currency 5 2 6 5 2 2" xfId="8451" xr:uid="{00000000-0005-0000-0000-0000780C0000}"/>
    <cellStyle name="Currency 5 2 6 5 3" xfId="6306" xr:uid="{00000000-0005-0000-0000-0000790C0000}"/>
    <cellStyle name="Currency 5 2 6 6" xfId="2434" xr:uid="{00000000-0005-0000-0000-00007A0C0000}"/>
    <cellStyle name="Currency 5 2 6 6 2" xfId="6719" xr:uid="{00000000-0005-0000-0000-00007B0C0000}"/>
    <cellStyle name="Currency 5 2 6 7" xfId="2731" xr:uid="{00000000-0005-0000-0000-00007C0C0000}"/>
    <cellStyle name="Currency 5 2 6 8" xfId="2812" xr:uid="{00000000-0005-0000-0000-00007D0C0000}"/>
    <cellStyle name="Currency 5 2 6 8 2" xfId="7036" xr:uid="{00000000-0005-0000-0000-00007E0C0000}"/>
    <cellStyle name="Currency 5 2 6 9" xfId="4653" xr:uid="{00000000-0005-0000-0000-00007F0C0000}"/>
    <cellStyle name="Currency 5 2 7" xfId="723" xr:uid="{00000000-0005-0000-0000-0000800C0000}"/>
    <cellStyle name="Currency 5 3" xfId="209" xr:uid="{00000000-0005-0000-0000-0000810C0000}"/>
    <cellStyle name="Currency 5 3 2" xfId="210" xr:uid="{00000000-0005-0000-0000-0000820C0000}"/>
    <cellStyle name="Currency 5 3 2 10" xfId="2813" xr:uid="{00000000-0005-0000-0000-0000830C0000}"/>
    <cellStyle name="Currency 5 3 2 10 2" xfId="7037" xr:uid="{00000000-0005-0000-0000-0000840C0000}"/>
    <cellStyle name="Currency 5 3 2 11" xfId="4654" xr:uid="{00000000-0005-0000-0000-0000850C0000}"/>
    <cellStyle name="Currency 5 3 2 2" xfId="211" xr:uid="{00000000-0005-0000-0000-0000860C0000}"/>
    <cellStyle name="Currency 5 3 2 2 10" xfId="4655" xr:uid="{00000000-0005-0000-0000-0000870C0000}"/>
    <cellStyle name="Currency 5 3 2 2 2" xfId="212" xr:uid="{00000000-0005-0000-0000-0000880C0000}"/>
    <cellStyle name="Currency 5 3 2 2 2 2" xfId="739" xr:uid="{00000000-0005-0000-0000-0000890C0000}"/>
    <cellStyle name="Currency 5 3 2 2 2 2 2" xfId="2992" xr:uid="{00000000-0005-0000-0000-00008A0C0000}"/>
    <cellStyle name="Currency 5 3 2 2 2 2 2 2" xfId="7215" xr:uid="{00000000-0005-0000-0000-00008B0C0000}"/>
    <cellStyle name="Currency 5 3 2 2 2 2 3" xfId="5070" xr:uid="{00000000-0005-0000-0000-00008C0C0000}"/>
    <cellStyle name="Currency 5 3 2 2 2 3" xfId="1174" xr:uid="{00000000-0005-0000-0000-00008D0C0000}"/>
    <cellStyle name="Currency 5 3 2 2 2 3 2" xfId="3405" xr:uid="{00000000-0005-0000-0000-00008E0C0000}"/>
    <cellStyle name="Currency 5 3 2 2 2 3 2 2" xfId="7628" xr:uid="{00000000-0005-0000-0000-00008F0C0000}"/>
    <cellStyle name="Currency 5 3 2 2 2 3 3" xfId="5483" xr:uid="{00000000-0005-0000-0000-0000900C0000}"/>
    <cellStyle name="Currency 5 3 2 2 2 4" xfId="1588" xr:uid="{00000000-0005-0000-0000-0000910C0000}"/>
    <cellStyle name="Currency 5 3 2 2 2 4 2" xfId="3818" xr:uid="{00000000-0005-0000-0000-0000920C0000}"/>
    <cellStyle name="Currency 5 3 2 2 2 4 2 2" xfId="8041" xr:uid="{00000000-0005-0000-0000-0000930C0000}"/>
    <cellStyle name="Currency 5 3 2 2 2 4 3" xfId="5896" xr:uid="{00000000-0005-0000-0000-0000940C0000}"/>
    <cellStyle name="Currency 5 3 2 2 2 5" xfId="2002" xr:uid="{00000000-0005-0000-0000-0000950C0000}"/>
    <cellStyle name="Currency 5 3 2 2 2 5 2" xfId="4231" xr:uid="{00000000-0005-0000-0000-0000960C0000}"/>
    <cellStyle name="Currency 5 3 2 2 2 5 2 2" xfId="8454" xr:uid="{00000000-0005-0000-0000-0000970C0000}"/>
    <cellStyle name="Currency 5 3 2 2 2 5 3" xfId="6309" xr:uid="{00000000-0005-0000-0000-0000980C0000}"/>
    <cellStyle name="Currency 5 3 2 2 2 6" xfId="2437" xr:uid="{00000000-0005-0000-0000-0000990C0000}"/>
    <cellStyle name="Currency 5 3 2 2 2 6 2" xfId="6722" xr:uid="{00000000-0005-0000-0000-00009A0C0000}"/>
    <cellStyle name="Currency 5 3 2 2 2 7" xfId="2734" xr:uid="{00000000-0005-0000-0000-00009B0C0000}"/>
    <cellStyle name="Currency 5 3 2 2 2 8" xfId="2815" xr:uid="{00000000-0005-0000-0000-00009C0C0000}"/>
    <cellStyle name="Currency 5 3 2 2 2 8 2" xfId="7039" xr:uid="{00000000-0005-0000-0000-00009D0C0000}"/>
    <cellStyle name="Currency 5 3 2 2 2 9" xfId="4656" xr:uid="{00000000-0005-0000-0000-00009E0C0000}"/>
    <cellStyle name="Currency 5 3 2 2 3" xfId="738" xr:uid="{00000000-0005-0000-0000-00009F0C0000}"/>
    <cellStyle name="Currency 5 3 2 2 3 2" xfId="2991" xr:uid="{00000000-0005-0000-0000-0000A00C0000}"/>
    <cellStyle name="Currency 5 3 2 2 3 2 2" xfId="7214" xr:uid="{00000000-0005-0000-0000-0000A10C0000}"/>
    <cellStyle name="Currency 5 3 2 2 3 3" xfId="5069" xr:uid="{00000000-0005-0000-0000-0000A20C0000}"/>
    <cellStyle name="Currency 5 3 2 2 4" xfId="1173" xr:uid="{00000000-0005-0000-0000-0000A30C0000}"/>
    <cellStyle name="Currency 5 3 2 2 4 2" xfId="3404" xr:uid="{00000000-0005-0000-0000-0000A40C0000}"/>
    <cellStyle name="Currency 5 3 2 2 4 2 2" xfId="7627" xr:uid="{00000000-0005-0000-0000-0000A50C0000}"/>
    <cellStyle name="Currency 5 3 2 2 4 3" xfId="5482" xr:uid="{00000000-0005-0000-0000-0000A60C0000}"/>
    <cellStyle name="Currency 5 3 2 2 5" xfId="1587" xr:uid="{00000000-0005-0000-0000-0000A70C0000}"/>
    <cellStyle name="Currency 5 3 2 2 5 2" xfId="3817" xr:uid="{00000000-0005-0000-0000-0000A80C0000}"/>
    <cellStyle name="Currency 5 3 2 2 5 2 2" xfId="8040" xr:uid="{00000000-0005-0000-0000-0000A90C0000}"/>
    <cellStyle name="Currency 5 3 2 2 5 3" xfId="5895" xr:uid="{00000000-0005-0000-0000-0000AA0C0000}"/>
    <cellStyle name="Currency 5 3 2 2 6" xfId="2001" xr:uid="{00000000-0005-0000-0000-0000AB0C0000}"/>
    <cellStyle name="Currency 5 3 2 2 6 2" xfId="4230" xr:uid="{00000000-0005-0000-0000-0000AC0C0000}"/>
    <cellStyle name="Currency 5 3 2 2 6 2 2" xfId="8453" xr:uid="{00000000-0005-0000-0000-0000AD0C0000}"/>
    <cellStyle name="Currency 5 3 2 2 6 3" xfId="6308" xr:uid="{00000000-0005-0000-0000-0000AE0C0000}"/>
    <cellStyle name="Currency 5 3 2 2 7" xfId="2436" xr:uid="{00000000-0005-0000-0000-0000AF0C0000}"/>
    <cellStyle name="Currency 5 3 2 2 7 2" xfId="6721" xr:uid="{00000000-0005-0000-0000-0000B00C0000}"/>
    <cellStyle name="Currency 5 3 2 2 8" xfId="2733" xr:uid="{00000000-0005-0000-0000-0000B10C0000}"/>
    <cellStyle name="Currency 5 3 2 2 9" xfId="2814" xr:uid="{00000000-0005-0000-0000-0000B20C0000}"/>
    <cellStyle name="Currency 5 3 2 2 9 2" xfId="7038" xr:uid="{00000000-0005-0000-0000-0000B30C0000}"/>
    <cellStyle name="Currency 5 3 2 3" xfId="213" xr:uid="{00000000-0005-0000-0000-0000B40C0000}"/>
    <cellStyle name="Currency 5 3 2 3 2" xfId="740" xr:uid="{00000000-0005-0000-0000-0000B50C0000}"/>
    <cellStyle name="Currency 5 3 2 3 2 2" xfId="2993" xr:uid="{00000000-0005-0000-0000-0000B60C0000}"/>
    <cellStyle name="Currency 5 3 2 3 2 2 2" xfId="7216" xr:uid="{00000000-0005-0000-0000-0000B70C0000}"/>
    <cellStyle name="Currency 5 3 2 3 2 3" xfId="5071" xr:uid="{00000000-0005-0000-0000-0000B80C0000}"/>
    <cellStyle name="Currency 5 3 2 3 3" xfId="1175" xr:uid="{00000000-0005-0000-0000-0000B90C0000}"/>
    <cellStyle name="Currency 5 3 2 3 3 2" xfId="3406" xr:uid="{00000000-0005-0000-0000-0000BA0C0000}"/>
    <cellStyle name="Currency 5 3 2 3 3 2 2" xfId="7629" xr:uid="{00000000-0005-0000-0000-0000BB0C0000}"/>
    <cellStyle name="Currency 5 3 2 3 3 3" xfId="5484" xr:uid="{00000000-0005-0000-0000-0000BC0C0000}"/>
    <cellStyle name="Currency 5 3 2 3 4" xfId="1589" xr:uid="{00000000-0005-0000-0000-0000BD0C0000}"/>
    <cellStyle name="Currency 5 3 2 3 4 2" xfId="3819" xr:uid="{00000000-0005-0000-0000-0000BE0C0000}"/>
    <cellStyle name="Currency 5 3 2 3 4 2 2" xfId="8042" xr:uid="{00000000-0005-0000-0000-0000BF0C0000}"/>
    <cellStyle name="Currency 5 3 2 3 4 3" xfId="5897" xr:uid="{00000000-0005-0000-0000-0000C00C0000}"/>
    <cellStyle name="Currency 5 3 2 3 5" xfId="2003" xr:uid="{00000000-0005-0000-0000-0000C10C0000}"/>
    <cellStyle name="Currency 5 3 2 3 5 2" xfId="4232" xr:uid="{00000000-0005-0000-0000-0000C20C0000}"/>
    <cellStyle name="Currency 5 3 2 3 5 2 2" xfId="8455" xr:uid="{00000000-0005-0000-0000-0000C30C0000}"/>
    <cellStyle name="Currency 5 3 2 3 5 3" xfId="6310" xr:uid="{00000000-0005-0000-0000-0000C40C0000}"/>
    <cellStyle name="Currency 5 3 2 3 6" xfId="2438" xr:uid="{00000000-0005-0000-0000-0000C50C0000}"/>
    <cellStyle name="Currency 5 3 2 3 6 2" xfId="6723" xr:uid="{00000000-0005-0000-0000-0000C60C0000}"/>
    <cellStyle name="Currency 5 3 2 3 7" xfId="2735" xr:uid="{00000000-0005-0000-0000-0000C70C0000}"/>
    <cellStyle name="Currency 5 3 2 3 8" xfId="2816" xr:uid="{00000000-0005-0000-0000-0000C80C0000}"/>
    <cellStyle name="Currency 5 3 2 3 8 2" xfId="7040" xr:uid="{00000000-0005-0000-0000-0000C90C0000}"/>
    <cellStyle name="Currency 5 3 2 3 9" xfId="4657" xr:uid="{00000000-0005-0000-0000-0000CA0C0000}"/>
    <cellStyle name="Currency 5 3 2 4" xfId="737" xr:uid="{00000000-0005-0000-0000-0000CB0C0000}"/>
    <cellStyle name="Currency 5 3 2 4 2" xfId="2990" xr:uid="{00000000-0005-0000-0000-0000CC0C0000}"/>
    <cellStyle name="Currency 5 3 2 4 2 2" xfId="7213" xr:uid="{00000000-0005-0000-0000-0000CD0C0000}"/>
    <cellStyle name="Currency 5 3 2 4 3" xfId="5068" xr:uid="{00000000-0005-0000-0000-0000CE0C0000}"/>
    <cellStyle name="Currency 5 3 2 5" xfId="1172" xr:uid="{00000000-0005-0000-0000-0000CF0C0000}"/>
    <cellStyle name="Currency 5 3 2 5 2" xfId="3403" xr:uid="{00000000-0005-0000-0000-0000D00C0000}"/>
    <cellStyle name="Currency 5 3 2 5 2 2" xfId="7626" xr:uid="{00000000-0005-0000-0000-0000D10C0000}"/>
    <cellStyle name="Currency 5 3 2 5 3" xfId="5481" xr:uid="{00000000-0005-0000-0000-0000D20C0000}"/>
    <cellStyle name="Currency 5 3 2 6" xfId="1586" xr:uid="{00000000-0005-0000-0000-0000D30C0000}"/>
    <cellStyle name="Currency 5 3 2 6 2" xfId="3816" xr:uid="{00000000-0005-0000-0000-0000D40C0000}"/>
    <cellStyle name="Currency 5 3 2 6 2 2" xfId="8039" xr:uid="{00000000-0005-0000-0000-0000D50C0000}"/>
    <cellStyle name="Currency 5 3 2 6 3" xfId="5894" xr:uid="{00000000-0005-0000-0000-0000D60C0000}"/>
    <cellStyle name="Currency 5 3 2 7" xfId="2000" xr:uid="{00000000-0005-0000-0000-0000D70C0000}"/>
    <cellStyle name="Currency 5 3 2 7 2" xfId="4229" xr:uid="{00000000-0005-0000-0000-0000D80C0000}"/>
    <cellStyle name="Currency 5 3 2 7 2 2" xfId="8452" xr:uid="{00000000-0005-0000-0000-0000D90C0000}"/>
    <cellStyle name="Currency 5 3 2 7 3" xfId="6307" xr:uid="{00000000-0005-0000-0000-0000DA0C0000}"/>
    <cellStyle name="Currency 5 3 2 8" xfId="2435" xr:uid="{00000000-0005-0000-0000-0000DB0C0000}"/>
    <cellStyle name="Currency 5 3 2 8 2" xfId="6720" xr:uid="{00000000-0005-0000-0000-0000DC0C0000}"/>
    <cellStyle name="Currency 5 3 2 9" xfId="2732" xr:uid="{00000000-0005-0000-0000-0000DD0C0000}"/>
    <cellStyle name="Currency 5 3 3" xfId="214" xr:uid="{00000000-0005-0000-0000-0000DE0C0000}"/>
    <cellStyle name="Currency 5 3 3 10" xfId="4658" xr:uid="{00000000-0005-0000-0000-0000DF0C0000}"/>
    <cellStyle name="Currency 5 3 3 2" xfId="215" xr:uid="{00000000-0005-0000-0000-0000E00C0000}"/>
    <cellStyle name="Currency 5 3 3 2 2" xfId="742" xr:uid="{00000000-0005-0000-0000-0000E10C0000}"/>
    <cellStyle name="Currency 5 3 3 2 2 2" xfId="2995" xr:uid="{00000000-0005-0000-0000-0000E20C0000}"/>
    <cellStyle name="Currency 5 3 3 2 2 2 2" xfId="7218" xr:uid="{00000000-0005-0000-0000-0000E30C0000}"/>
    <cellStyle name="Currency 5 3 3 2 2 3" xfId="5073" xr:uid="{00000000-0005-0000-0000-0000E40C0000}"/>
    <cellStyle name="Currency 5 3 3 2 3" xfId="1177" xr:uid="{00000000-0005-0000-0000-0000E50C0000}"/>
    <cellStyle name="Currency 5 3 3 2 3 2" xfId="3408" xr:uid="{00000000-0005-0000-0000-0000E60C0000}"/>
    <cellStyle name="Currency 5 3 3 2 3 2 2" xfId="7631" xr:uid="{00000000-0005-0000-0000-0000E70C0000}"/>
    <cellStyle name="Currency 5 3 3 2 3 3" xfId="5486" xr:uid="{00000000-0005-0000-0000-0000E80C0000}"/>
    <cellStyle name="Currency 5 3 3 2 4" xfId="1591" xr:uid="{00000000-0005-0000-0000-0000E90C0000}"/>
    <cellStyle name="Currency 5 3 3 2 4 2" xfId="3821" xr:uid="{00000000-0005-0000-0000-0000EA0C0000}"/>
    <cellStyle name="Currency 5 3 3 2 4 2 2" xfId="8044" xr:uid="{00000000-0005-0000-0000-0000EB0C0000}"/>
    <cellStyle name="Currency 5 3 3 2 4 3" xfId="5899" xr:uid="{00000000-0005-0000-0000-0000EC0C0000}"/>
    <cellStyle name="Currency 5 3 3 2 5" xfId="2005" xr:uid="{00000000-0005-0000-0000-0000ED0C0000}"/>
    <cellStyle name="Currency 5 3 3 2 5 2" xfId="4234" xr:uid="{00000000-0005-0000-0000-0000EE0C0000}"/>
    <cellStyle name="Currency 5 3 3 2 5 2 2" xfId="8457" xr:uid="{00000000-0005-0000-0000-0000EF0C0000}"/>
    <cellStyle name="Currency 5 3 3 2 5 3" xfId="6312" xr:uid="{00000000-0005-0000-0000-0000F00C0000}"/>
    <cellStyle name="Currency 5 3 3 2 6" xfId="2440" xr:uid="{00000000-0005-0000-0000-0000F10C0000}"/>
    <cellStyle name="Currency 5 3 3 2 6 2" xfId="6725" xr:uid="{00000000-0005-0000-0000-0000F20C0000}"/>
    <cellStyle name="Currency 5 3 3 2 7" xfId="2737" xr:uid="{00000000-0005-0000-0000-0000F30C0000}"/>
    <cellStyle name="Currency 5 3 3 2 8" xfId="2818" xr:uid="{00000000-0005-0000-0000-0000F40C0000}"/>
    <cellStyle name="Currency 5 3 3 2 8 2" xfId="7042" xr:uid="{00000000-0005-0000-0000-0000F50C0000}"/>
    <cellStyle name="Currency 5 3 3 2 9" xfId="4659" xr:uid="{00000000-0005-0000-0000-0000F60C0000}"/>
    <cellStyle name="Currency 5 3 3 3" xfId="741" xr:uid="{00000000-0005-0000-0000-0000F70C0000}"/>
    <cellStyle name="Currency 5 3 3 3 2" xfId="2994" xr:uid="{00000000-0005-0000-0000-0000F80C0000}"/>
    <cellStyle name="Currency 5 3 3 3 2 2" xfId="7217" xr:uid="{00000000-0005-0000-0000-0000F90C0000}"/>
    <cellStyle name="Currency 5 3 3 3 3" xfId="5072" xr:uid="{00000000-0005-0000-0000-0000FA0C0000}"/>
    <cellStyle name="Currency 5 3 3 4" xfId="1176" xr:uid="{00000000-0005-0000-0000-0000FB0C0000}"/>
    <cellStyle name="Currency 5 3 3 4 2" xfId="3407" xr:uid="{00000000-0005-0000-0000-0000FC0C0000}"/>
    <cellStyle name="Currency 5 3 3 4 2 2" xfId="7630" xr:uid="{00000000-0005-0000-0000-0000FD0C0000}"/>
    <cellStyle name="Currency 5 3 3 4 3" xfId="5485" xr:uid="{00000000-0005-0000-0000-0000FE0C0000}"/>
    <cellStyle name="Currency 5 3 3 5" xfId="1590" xr:uid="{00000000-0005-0000-0000-0000FF0C0000}"/>
    <cellStyle name="Currency 5 3 3 5 2" xfId="3820" xr:uid="{00000000-0005-0000-0000-0000000D0000}"/>
    <cellStyle name="Currency 5 3 3 5 2 2" xfId="8043" xr:uid="{00000000-0005-0000-0000-0000010D0000}"/>
    <cellStyle name="Currency 5 3 3 5 3" xfId="5898" xr:uid="{00000000-0005-0000-0000-0000020D0000}"/>
    <cellStyle name="Currency 5 3 3 6" xfId="2004" xr:uid="{00000000-0005-0000-0000-0000030D0000}"/>
    <cellStyle name="Currency 5 3 3 6 2" xfId="4233" xr:uid="{00000000-0005-0000-0000-0000040D0000}"/>
    <cellStyle name="Currency 5 3 3 6 2 2" xfId="8456" xr:uid="{00000000-0005-0000-0000-0000050D0000}"/>
    <cellStyle name="Currency 5 3 3 6 3" xfId="6311" xr:uid="{00000000-0005-0000-0000-0000060D0000}"/>
    <cellStyle name="Currency 5 3 3 7" xfId="2439" xr:uid="{00000000-0005-0000-0000-0000070D0000}"/>
    <cellStyle name="Currency 5 3 3 7 2" xfId="6724" xr:uid="{00000000-0005-0000-0000-0000080D0000}"/>
    <cellStyle name="Currency 5 3 3 8" xfId="2736" xr:uid="{00000000-0005-0000-0000-0000090D0000}"/>
    <cellStyle name="Currency 5 3 3 9" xfId="2817" xr:uid="{00000000-0005-0000-0000-00000A0D0000}"/>
    <cellStyle name="Currency 5 3 3 9 2" xfId="7041" xr:uid="{00000000-0005-0000-0000-00000B0D0000}"/>
    <cellStyle name="Currency 5 3 4" xfId="216" xr:uid="{00000000-0005-0000-0000-00000C0D0000}"/>
    <cellStyle name="Currency 5 3 4 2" xfId="743" xr:uid="{00000000-0005-0000-0000-00000D0D0000}"/>
    <cellStyle name="Currency 5 3 4 2 2" xfId="2996" xr:uid="{00000000-0005-0000-0000-00000E0D0000}"/>
    <cellStyle name="Currency 5 3 4 2 2 2" xfId="7219" xr:uid="{00000000-0005-0000-0000-00000F0D0000}"/>
    <cellStyle name="Currency 5 3 4 2 3" xfId="5074" xr:uid="{00000000-0005-0000-0000-0000100D0000}"/>
    <cellStyle name="Currency 5 3 4 3" xfId="1178" xr:uid="{00000000-0005-0000-0000-0000110D0000}"/>
    <cellStyle name="Currency 5 3 4 3 2" xfId="3409" xr:uid="{00000000-0005-0000-0000-0000120D0000}"/>
    <cellStyle name="Currency 5 3 4 3 2 2" xfId="7632" xr:uid="{00000000-0005-0000-0000-0000130D0000}"/>
    <cellStyle name="Currency 5 3 4 3 3" xfId="5487" xr:uid="{00000000-0005-0000-0000-0000140D0000}"/>
    <cellStyle name="Currency 5 3 4 4" xfId="1592" xr:uid="{00000000-0005-0000-0000-0000150D0000}"/>
    <cellStyle name="Currency 5 3 4 4 2" xfId="3822" xr:uid="{00000000-0005-0000-0000-0000160D0000}"/>
    <cellStyle name="Currency 5 3 4 4 2 2" xfId="8045" xr:uid="{00000000-0005-0000-0000-0000170D0000}"/>
    <cellStyle name="Currency 5 3 4 4 3" xfId="5900" xr:uid="{00000000-0005-0000-0000-0000180D0000}"/>
    <cellStyle name="Currency 5 3 4 5" xfId="2006" xr:uid="{00000000-0005-0000-0000-0000190D0000}"/>
    <cellStyle name="Currency 5 3 4 5 2" xfId="4235" xr:uid="{00000000-0005-0000-0000-00001A0D0000}"/>
    <cellStyle name="Currency 5 3 4 5 2 2" xfId="8458" xr:uid="{00000000-0005-0000-0000-00001B0D0000}"/>
    <cellStyle name="Currency 5 3 4 5 3" xfId="6313" xr:uid="{00000000-0005-0000-0000-00001C0D0000}"/>
    <cellStyle name="Currency 5 3 4 6" xfId="2441" xr:uid="{00000000-0005-0000-0000-00001D0D0000}"/>
    <cellStyle name="Currency 5 3 4 6 2" xfId="6726" xr:uid="{00000000-0005-0000-0000-00001E0D0000}"/>
    <cellStyle name="Currency 5 3 4 7" xfId="2738" xr:uid="{00000000-0005-0000-0000-00001F0D0000}"/>
    <cellStyle name="Currency 5 3 4 8" xfId="2819" xr:uid="{00000000-0005-0000-0000-0000200D0000}"/>
    <cellStyle name="Currency 5 3 4 8 2" xfId="7043" xr:uid="{00000000-0005-0000-0000-0000210D0000}"/>
    <cellStyle name="Currency 5 3 4 9" xfId="4660" xr:uid="{00000000-0005-0000-0000-0000220D0000}"/>
    <cellStyle name="Currency 5 3 5" xfId="217" xr:uid="{00000000-0005-0000-0000-0000230D0000}"/>
    <cellStyle name="Currency 5 3 5 2" xfId="744" xr:uid="{00000000-0005-0000-0000-0000240D0000}"/>
    <cellStyle name="Currency 5 3 5 2 2" xfId="2997" xr:uid="{00000000-0005-0000-0000-0000250D0000}"/>
    <cellStyle name="Currency 5 3 5 2 2 2" xfId="7220" xr:uid="{00000000-0005-0000-0000-0000260D0000}"/>
    <cellStyle name="Currency 5 3 5 2 3" xfId="5075" xr:uid="{00000000-0005-0000-0000-0000270D0000}"/>
    <cellStyle name="Currency 5 3 5 3" xfId="1179" xr:uid="{00000000-0005-0000-0000-0000280D0000}"/>
    <cellStyle name="Currency 5 3 5 3 2" xfId="3410" xr:uid="{00000000-0005-0000-0000-0000290D0000}"/>
    <cellStyle name="Currency 5 3 5 3 2 2" xfId="7633" xr:uid="{00000000-0005-0000-0000-00002A0D0000}"/>
    <cellStyle name="Currency 5 3 5 3 3" xfId="5488" xr:uid="{00000000-0005-0000-0000-00002B0D0000}"/>
    <cellStyle name="Currency 5 3 5 4" xfId="1593" xr:uid="{00000000-0005-0000-0000-00002C0D0000}"/>
    <cellStyle name="Currency 5 3 5 4 2" xfId="3823" xr:uid="{00000000-0005-0000-0000-00002D0D0000}"/>
    <cellStyle name="Currency 5 3 5 4 2 2" xfId="8046" xr:uid="{00000000-0005-0000-0000-00002E0D0000}"/>
    <cellStyle name="Currency 5 3 5 4 3" xfId="5901" xr:uid="{00000000-0005-0000-0000-00002F0D0000}"/>
    <cellStyle name="Currency 5 3 5 5" xfId="2007" xr:uid="{00000000-0005-0000-0000-0000300D0000}"/>
    <cellStyle name="Currency 5 3 5 5 2" xfId="4236" xr:uid="{00000000-0005-0000-0000-0000310D0000}"/>
    <cellStyle name="Currency 5 3 5 5 2 2" xfId="8459" xr:uid="{00000000-0005-0000-0000-0000320D0000}"/>
    <cellStyle name="Currency 5 3 5 5 3" xfId="6314" xr:uid="{00000000-0005-0000-0000-0000330D0000}"/>
    <cellStyle name="Currency 5 3 5 6" xfId="2442" xr:uid="{00000000-0005-0000-0000-0000340D0000}"/>
    <cellStyle name="Currency 5 3 5 6 2" xfId="6727" xr:uid="{00000000-0005-0000-0000-0000350D0000}"/>
    <cellStyle name="Currency 5 3 5 7" xfId="2739" xr:uid="{00000000-0005-0000-0000-0000360D0000}"/>
    <cellStyle name="Currency 5 3 5 8" xfId="2820" xr:uid="{00000000-0005-0000-0000-0000370D0000}"/>
    <cellStyle name="Currency 5 3 5 8 2" xfId="7044" xr:uid="{00000000-0005-0000-0000-0000380D0000}"/>
    <cellStyle name="Currency 5 3 5 9" xfId="4661" xr:uid="{00000000-0005-0000-0000-0000390D0000}"/>
    <cellStyle name="Currency 5 4" xfId="218" xr:uid="{00000000-0005-0000-0000-00003A0D0000}"/>
    <cellStyle name="Currency 5 4 2" xfId="745" xr:uid="{00000000-0005-0000-0000-00003B0D0000}"/>
    <cellStyle name="Currency 5 5" xfId="219" xr:uid="{00000000-0005-0000-0000-00003C0D0000}"/>
    <cellStyle name="Currency 5 5 10" xfId="4662" xr:uid="{00000000-0005-0000-0000-00003D0D0000}"/>
    <cellStyle name="Currency 5 5 2" xfId="220" xr:uid="{00000000-0005-0000-0000-00003E0D0000}"/>
    <cellStyle name="Currency 5 5 2 2" xfId="747" xr:uid="{00000000-0005-0000-0000-00003F0D0000}"/>
    <cellStyle name="Currency 5 5 2 2 2" xfId="2999" xr:uid="{00000000-0005-0000-0000-0000400D0000}"/>
    <cellStyle name="Currency 5 5 2 2 2 2" xfId="7222" xr:uid="{00000000-0005-0000-0000-0000410D0000}"/>
    <cellStyle name="Currency 5 5 2 2 3" xfId="5077" xr:uid="{00000000-0005-0000-0000-0000420D0000}"/>
    <cellStyle name="Currency 5 5 2 3" xfId="1181" xr:uid="{00000000-0005-0000-0000-0000430D0000}"/>
    <cellStyle name="Currency 5 5 2 3 2" xfId="3412" xr:uid="{00000000-0005-0000-0000-0000440D0000}"/>
    <cellStyle name="Currency 5 5 2 3 2 2" xfId="7635" xr:uid="{00000000-0005-0000-0000-0000450D0000}"/>
    <cellStyle name="Currency 5 5 2 3 3" xfId="5490" xr:uid="{00000000-0005-0000-0000-0000460D0000}"/>
    <cellStyle name="Currency 5 5 2 4" xfId="1595" xr:uid="{00000000-0005-0000-0000-0000470D0000}"/>
    <cellStyle name="Currency 5 5 2 4 2" xfId="3825" xr:uid="{00000000-0005-0000-0000-0000480D0000}"/>
    <cellStyle name="Currency 5 5 2 4 2 2" xfId="8048" xr:uid="{00000000-0005-0000-0000-0000490D0000}"/>
    <cellStyle name="Currency 5 5 2 4 3" xfId="5903" xr:uid="{00000000-0005-0000-0000-00004A0D0000}"/>
    <cellStyle name="Currency 5 5 2 5" xfId="2009" xr:uid="{00000000-0005-0000-0000-00004B0D0000}"/>
    <cellStyle name="Currency 5 5 2 5 2" xfId="4238" xr:uid="{00000000-0005-0000-0000-00004C0D0000}"/>
    <cellStyle name="Currency 5 5 2 5 2 2" xfId="8461" xr:uid="{00000000-0005-0000-0000-00004D0D0000}"/>
    <cellStyle name="Currency 5 5 2 5 3" xfId="6316" xr:uid="{00000000-0005-0000-0000-00004E0D0000}"/>
    <cellStyle name="Currency 5 5 2 6" xfId="2444" xr:uid="{00000000-0005-0000-0000-00004F0D0000}"/>
    <cellStyle name="Currency 5 5 2 6 2" xfId="6729" xr:uid="{00000000-0005-0000-0000-0000500D0000}"/>
    <cellStyle name="Currency 5 5 2 7" xfId="2741" xr:uid="{00000000-0005-0000-0000-0000510D0000}"/>
    <cellStyle name="Currency 5 5 2 8" xfId="2822" xr:uid="{00000000-0005-0000-0000-0000520D0000}"/>
    <cellStyle name="Currency 5 5 2 8 2" xfId="7046" xr:uid="{00000000-0005-0000-0000-0000530D0000}"/>
    <cellStyle name="Currency 5 5 2 9" xfId="4663" xr:uid="{00000000-0005-0000-0000-0000540D0000}"/>
    <cellStyle name="Currency 5 5 3" xfId="746" xr:uid="{00000000-0005-0000-0000-0000550D0000}"/>
    <cellStyle name="Currency 5 5 3 2" xfId="2998" xr:uid="{00000000-0005-0000-0000-0000560D0000}"/>
    <cellStyle name="Currency 5 5 3 2 2" xfId="7221" xr:uid="{00000000-0005-0000-0000-0000570D0000}"/>
    <cellStyle name="Currency 5 5 3 3" xfId="5076" xr:uid="{00000000-0005-0000-0000-0000580D0000}"/>
    <cellStyle name="Currency 5 5 4" xfId="1180" xr:uid="{00000000-0005-0000-0000-0000590D0000}"/>
    <cellStyle name="Currency 5 5 4 2" xfId="3411" xr:uid="{00000000-0005-0000-0000-00005A0D0000}"/>
    <cellStyle name="Currency 5 5 4 2 2" xfId="7634" xr:uid="{00000000-0005-0000-0000-00005B0D0000}"/>
    <cellStyle name="Currency 5 5 4 3" xfId="5489" xr:uid="{00000000-0005-0000-0000-00005C0D0000}"/>
    <cellStyle name="Currency 5 5 5" xfId="1594" xr:uid="{00000000-0005-0000-0000-00005D0D0000}"/>
    <cellStyle name="Currency 5 5 5 2" xfId="3824" xr:uid="{00000000-0005-0000-0000-00005E0D0000}"/>
    <cellStyle name="Currency 5 5 5 2 2" xfId="8047" xr:uid="{00000000-0005-0000-0000-00005F0D0000}"/>
    <cellStyle name="Currency 5 5 5 3" xfId="5902" xr:uid="{00000000-0005-0000-0000-0000600D0000}"/>
    <cellStyle name="Currency 5 5 6" xfId="2008" xr:uid="{00000000-0005-0000-0000-0000610D0000}"/>
    <cellStyle name="Currency 5 5 6 2" xfId="4237" xr:uid="{00000000-0005-0000-0000-0000620D0000}"/>
    <cellStyle name="Currency 5 5 6 2 2" xfId="8460" xr:uid="{00000000-0005-0000-0000-0000630D0000}"/>
    <cellStyle name="Currency 5 5 6 3" xfId="6315" xr:uid="{00000000-0005-0000-0000-0000640D0000}"/>
    <cellStyle name="Currency 5 5 7" xfId="2443" xr:uid="{00000000-0005-0000-0000-0000650D0000}"/>
    <cellStyle name="Currency 5 5 7 2" xfId="6728" xr:uid="{00000000-0005-0000-0000-0000660D0000}"/>
    <cellStyle name="Currency 5 5 8" xfId="2740" xr:uid="{00000000-0005-0000-0000-0000670D0000}"/>
    <cellStyle name="Currency 5 5 9" xfId="2821" xr:uid="{00000000-0005-0000-0000-0000680D0000}"/>
    <cellStyle name="Currency 5 5 9 2" xfId="7045" xr:uid="{00000000-0005-0000-0000-0000690D0000}"/>
    <cellStyle name="Currency 5 6" xfId="221" xr:uid="{00000000-0005-0000-0000-00006A0D0000}"/>
    <cellStyle name="Currency 5 6 2" xfId="748" xr:uid="{00000000-0005-0000-0000-00006B0D0000}"/>
    <cellStyle name="Currency 5 6 2 2" xfId="3000" xr:uid="{00000000-0005-0000-0000-00006C0D0000}"/>
    <cellStyle name="Currency 5 6 2 2 2" xfId="7223" xr:uid="{00000000-0005-0000-0000-00006D0D0000}"/>
    <cellStyle name="Currency 5 6 2 3" xfId="5078" xr:uid="{00000000-0005-0000-0000-00006E0D0000}"/>
    <cellStyle name="Currency 5 6 3" xfId="1182" xr:uid="{00000000-0005-0000-0000-00006F0D0000}"/>
    <cellStyle name="Currency 5 6 3 2" xfId="3413" xr:uid="{00000000-0005-0000-0000-0000700D0000}"/>
    <cellStyle name="Currency 5 6 3 2 2" xfId="7636" xr:uid="{00000000-0005-0000-0000-0000710D0000}"/>
    <cellStyle name="Currency 5 6 3 3" xfId="5491" xr:uid="{00000000-0005-0000-0000-0000720D0000}"/>
    <cellStyle name="Currency 5 6 4" xfId="1596" xr:uid="{00000000-0005-0000-0000-0000730D0000}"/>
    <cellStyle name="Currency 5 6 4 2" xfId="3826" xr:uid="{00000000-0005-0000-0000-0000740D0000}"/>
    <cellStyle name="Currency 5 6 4 2 2" xfId="8049" xr:uid="{00000000-0005-0000-0000-0000750D0000}"/>
    <cellStyle name="Currency 5 6 4 3" xfId="5904" xr:uid="{00000000-0005-0000-0000-0000760D0000}"/>
    <cellStyle name="Currency 5 6 5" xfId="2010" xr:uid="{00000000-0005-0000-0000-0000770D0000}"/>
    <cellStyle name="Currency 5 6 5 2" xfId="4239" xr:uid="{00000000-0005-0000-0000-0000780D0000}"/>
    <cellStyle name="Currency 5 6 5 2 2" xfId="8462" xr:uid="{00000000-0005-0000-0000-0000790D0000}"/>
    <cellStyle name="Currency 5 6 5 3" xfId="6317" xr:uid="{00000000-0005-0000-0000-00007A0D0000}"/>
    <cellStyle name="Currency 5 6 6" xfId="2445" xr:uid="{00000000-0005-0000-0000-00007B0D0000}"/>
    <cellStyle name="Currency 5 6 6 2" xfId="6730" xr:uid="{00000000-0005-0000-0000-00007C0D0000}"/>
    <cellStyle name="Currency 5 6 7" xfId="2742" xr:uid="{00000000-0005-0000-0000-00007D0D0000}"/>
    <cellStyle name="Currency 5 6 8" xfId="2823" xr:uid="{00000000-0005-0000-0000-00007E0D0000}"/>
    <cellStyle name="Currency 5 6 8 2" xfId="7047" xr:uid="{00000000-0005-0000-0000-00007F0D0000}"/>
    <cellStyle name="Currency 5 6 9" xfId="4664" xr:uid="{00000000-0005-0000-0000-0000800D0000}"/>
    <cellStyle name="Currency 5 7" xfId="222" xr:uid="{00000000-0005-0000-0000-0000810D0000}"/>
    <cellStyle name="Currency 5 7 2" xfId="749" xr:uid="{00000000-0005-0000-0000-0000820D0000}"/>
    <cellStyle name="Currency 5 7 2 2" xfId="3001" xr:uid="{00000000-0005-0000-0000-0000830D0000}"/>
    <cellStyle name="Currency 5 7 2 2 2" xfId="7224" xr:uid="{00000000-0005-0000-0000-0000840D0000}"/>
    <cellStyle name="Currency 5 7 2 3" xfId="5079" xr:uid="{00000000-0005-0000-0000-0000850D0000}"/>
    <cellStyle name="Currency 5 7 3" xfId="1183" xr:uid="{00000000-0005-0000-0000-0000860D0000}"/>
    <cellStyle name="Currency 5 7 3 2" xfId="3414" xr:uid="{00000000-0005-0000-0000-0000870D0000}"/>
    <cellStyle name="Currency 5 7 3 2 2" xfId="7637" xr:uid="{00000000-0005-0000-0000-0000880D0000}"/>
    <cellStyle name="Currency 5 7 3 3" xfId="5492" xr:uid="{00000000-0005-0000-0000-0000890D0000}"/>
    <cellStyle name="Currency 5 7 4" xfId="1597" xr:uid="{00000000-0005-0000-0000-00008A0D0000}"/>
    <cellStyle name="Currency 5 7 4 2" xfId="3827" xr:uid="{00000000-0005-0000-0000-00008B0D0000}"/>
    <cellStyle name="Currency 5 7 4 2 2" xfId="8050" xr:uid="{00000000-0005-0000-0000-00008C0D0000}"/>
    <cellStyle name="Currency 5 7 4 3" xfId="5905" xr:uid="{00000000-0005-0000-0000-00008D0D0000}"/>
    <cellStyle name="Currency 5 7 5" xfId="2011" xr:uid="{00000000-0005-0000-0000-00008E0D0000}"/>
    <cellStyle name="Currency 5 7 5 2" xfId="4240" xr:uid="{00000000-0005-0000-0000-00008F0D0000}"/>
    <cellStyle name="Currency 5 7 5 2 2" xfId="8463" xr:uid="{00000000-0005-0000-0000-0000900D0000}"/>
    <cellStyle name="Currency 5 7 5 3" xfId="6318" xr:uid="{00000000-0005-0000-0000-0000910D0000}"/>
    <cellStyle name="Currency 5 7 6" xfId="2446" xr:uid="{00000000-0005-0000-0000-0000920D0000}"/>
    <cellStyle name="Currency 5 7 6 2" xfId="6731" xr:uid="{00000000-0005-0000-0000-0000930D0000}"/>
    <cellStyle name="Currency 5 7 7" xfId="2743" xr:uid="{00000000-0005-0000-0000-0000940D0000}"/>
    <cellStyle name="Currency 5 7 8" xfId="2824" xr:uid="{00000000-0005-0000-0000-0000950D0000}"/>
    <cellStyle name="Currency 5 7 8 2" xfId="7048" xr:uid="{00000000-0005-0000-0000-0000960D0000}"/>
    <cellStyle name="Currency 5 7 9" xfId="4665" xr:uid="{00000000-0005-0000-0000-0000970D0000}"/>
    <cellStyle name="Currency 5 8" xfId="722" xr:uid="{00000000-0005-0000-0000-0000980D0000}"/>
    <cellStyle name="Currency 6" xfId="223" xr:uid="{00000000-0005-0000-0000-0000990D0000}"/>
    <cellStyle name="Currency 6 2" xfId="224" xr:uid="{00000000-0005-0000-0000-00009A0D0000}"/>
    <cellStyle name="Currency 6 3" xfId="225" xr:uid="{00000000-0005-0000-0000-00009B0D0000}"/>
    <cellStyle name="Currency 6 3 2" xfId="751" xr:uid="{00000000-0005-0000-0000-00009C0D0000}"/>
    <cellStyle name="Currency 6 4" xfId="750" xr:uid="{00000000-0005-0000-0000-00009D0D0000}"/>
    <cellStyle name="Currency 7" xfId="226" xr:uid="{00000000-0005-0000-0000-00009E0D0000}"/>
    <cellStyle name="Currency 7 2" xfId="227" xr:uid="{00000000-0005-0000-0000-00009F0D0000}"/>
    <cellStyle name="Currency 7 2 2" xfId="753" xr:uid="{00000000-0005-0000-0000-0000A00D0000}"/>
    <cellStyle name="Currency 7 3" xfId="228" xr:uid="{00000000-0005-0000-0000-0000A10D0000}"/>
    <cellStyle name="Currency 7 3 2" xfId="754" xr:uid="{00000000-0005-0000-0000-0000A20D0000}"/>
    <cellStyle name="Currency 7 4" xfId="229" xr:uid="{00000000-0005-0000-0000-0000A30D0000}"/>
    <cellStyle name="Currency 7 4 2" xfId="755" xr:uid="{00000000-0005-0000-0000-0000A40D0000}"/>
    <cellStyle name="Currency 7 5" xfId="752" xr:uid="{00000000-0005-0000-0000-0000A50D0000}"/>
    <cellStyle name="Currency 8" xfId="230" xr:uid="{00000000-0005-0000-0000-0000A60D0000}"/>
    <cellStyle name="Currency 8 2" xfId="231" xr:uid="{00000000-0005-0000-0000-0000A70D0000}"/>
    <cellStyle name="Currency 8 2 2" xfId="757" xr:uid="{00000000-0005-0000-0000-0000A80D0000}"/>
    <cellStyle name="Currency 8 3" xfId="756" xr:uid="{00000000-0005-0000-0000-0000A90D0000}"/>
    <cellStyle name="Currency 9" xfId="232" xr:uid="{00000000-0005-0000-0000-0000AA0D0000}"/>
    <cellStyle name="Currency 9 2" xfId="233" xr:uid="{00000000-0005-0000-0000-0000AB0D0000}"/>
    <cellStyle name="Currency 9 2 2" xfId="759" xr:uid="{00000000-0005-0000-0000-0000AC0D0000}"/>
    <cellStyle name="Currency 9 3" xfId="758" xr:uid="{00000000-0005-0000-0000-0000AD0D0000}"/>
    <cellStyle name="Explanatory Text" xfId="234" builtinId="53" customBuiltin="1"/>
    <cellStyle name="Good" xfId="235" builtinId="26" customBuiltin="1"/>
    <cellStyle name="Heading 1" xfId="236" builtinId="16" customBuiltin="1"/>
    <cellStyle name="Heading 1 2" xfId="237" xr:uid="{00000000-0005-0000-0000-0000B10D0000}"/>
    <cellStyle name="Heading 2" xfId="238" builtinId="17" customBuiltin="1"/>
    <cellStyle name="Heading 2 2" xfId="239" xr:uid="{00000000-0005-0000-0000-0000B30D0000}"/>
    <cellStyle name="Heading 3" xfId="240" builtinId="18" customBuiltin="1"/>
    <cellStyle name="Heading 3 2" xfId="241" xr:uid="{00000000-0005-0000-0000-0000B50D0000}"/>
    <cellStyle name="Heading 4" xfId="242" builtinId="19" customBuiltin="1"/>
    <cellStyle name="Heading 4 2" xfId="243" xr:uid="{00000000-0005-0000-0000-0000B70D0000}"/>
    <cellStyle name="Hyperlink" xfId="244" builtinId="8"/>
    <cellStyle name="Hyperlink 2" xfId="245" xr:uid="{00000000-0005-0000-0000-0000B90D0000}"/>
    <cellStyle name="Hyperlink 2 2" xfId="246" xr:uid="{00000000-0005-0000-0000-0000BA0D0000}"/>
    <cellStyle name="Input" xfId="247" builtinId="20" customBuiltin="1"/>
    <cellStyle name="Label" xfId="248" xr:uid="{00000000-0005-0000-0000-0000BC0D0000}"/>
    <cellStyle name="Label No Shade" xfId="249" xr:uid="{00000000-0005-0000-0000-0000BD0D0000}"/>
    <cellStyle name="Label Shaded" xfId="250" xr:uid="{00000000-0005-0000-0000-0000BE0D0000}"/>
    <cellStyle name="Linked Cell" xfId="251" builtinId="24" customBuiltin="1"/>
    <cellStyle name="Neutral" xfId="252" builtinId="28" customBuiltin="1"/>
    <cellStyle name="Normal" xfId="0" builtinId="0"/>
    <cellStyle name="Normal 10" xfId="253" xr:uid="{00000000-0005-0000-0000-0000C20D0000}"/>
    <cellStyle name="Normal 10 2" xfId="254" xr:uid="{00000000-0005-0000-0000-0000C30D0000}"/>
    <cellStyle name="Normal 10 3" xfId="255" xr:uid="{00000000-0005-0000-0000-0000C40D0000}"/>
    <cellStyle name="Normal 11" xfId="256" xr:uid="{00000000-0005-0000-0000-0000C50D0000}"/>
    <cellStyle name="Normal 11 2" xfId="257" xr:uid="{00000000-0005-0000-0000-0000C60D0000}"/>
    <cellStyle name="Normal 11 2 3" xfId="570" xr:uid="{00000000-0005-0000-0000-0000C70D0000}"/>
    <cellStyle name="Normal 11 3" xfId="258" xr:uid="{00000000-0005-0000-0000-0000C80D0000}"/>
    <cellStyle name="Normal 11 3 2" xfId="760" xr:uid="{00000000-0005-0000-0000-0000C90D0000}"/>
    <cellStyle name="Normal 12" xfId="259" xr:uid="{00000000-0005-0000-0000-0000CA0D0000}"/>
    <cellStyle name="Normal 12 10" xfId="2448" xr:uid="{00000000-0005-0000-0000-0000CB0D0000}"/>
    <cellStyle name="Normal 12 10 2" xfId="6732" xr:uid="{00000000-0005-0000-0000-0000CC0D0000}"/>
    <cellStyle name="Normal 12 11" xfId="4666" xr:uid="{00000000-0005-0000-0000-0000CD0D0000}"/>
    <cellStyle name="Normal 12 2" xfId="260" xr:uid="{00000000-0005-0000-0000-0000CE0D0000}"/>
    <cellStyle name="Normal 12 2 2" xfId="261" xr:uid="{00000000-0005-0000-0000-0000CF0D0000}"/>
    <cellStyle name="Normal 12 2 2 2" xfId="262" xr:uid="{00000000-0005-0000-0000-0000D00D0000}"/>
    <cellStyle name="Normal 12 2 2 2 2" xfId="764" xr:uid="{00000000-0005-0000-0000-0000D10D0000}"/>
    <cellStyle name="Normal 12 2 2 2 2 2" xfId="3005" xr:uid="{00000000-0005-0000-0000-0000D20D0000}"/>
    <cellStyle name="Normal 12 2 2 2 2 2 2" xfId="7228" xr:uid="{00000000-0005-0000-0000-0000D30D0000}"/>
    <cellStyle name="Normal 12 2 2 2 2 3" xfId="5083" xr:uid="{00000000-0005-0000-0000-0000D40D0000}"/>
    <cellStyle name="Normal 12 2 2 2 3" xfId="1187" xr:uid="{00000000-0005-0000-0000-0000D50D0000}"/>
    <cellStyle name="Normal 12 2 2 2 3 2" xfId="3418" xr:uid="{00000000-0005-0000-0000-0000D60D0000}"/>
    <cellStyle name="Normal 12 2 2 2 3 2 2" xfId="7641" xr:uid="{00000000-0005-0000-0000-0000D70D0000}"/>
    <cellStyle name="Normal 12 2 2 2 3 3" xfId="5496" xr:uid="{00000000-0005-0000-0000-0000D80D0000}"/>
    <cellStyle name="Normal 12 2 2 2 4" xfId="1601" xr:uid="{00000000-0005-0000-0000-0000D90D0000}"/>
    <cellStyle name="Normal 12 2 2 2 4 2" xfId="3831" xr:uid="{00000000-0005-0000-0000-0000DA0D0000}"/>
    <cellStyle name="Normal 12 2 2 2 4 2 2" xfId="8054" xr:uid="{00000000-0005-0000-0000-0000DB0D0000}"/>
    <cellStyle name="Normal 12 2 2 2 4 3" xfId="5909" xr:uid="{00000000-0005-0000-0000-0000DC0D0000}"/>
    <cellStyle name="Normal 12 2 2 2 5" xfId="2015" xr:uid="{00000000-0005-0000-0000-0000DD0D0000}"/>
    <cellStyle name="Normal 12 2 2 2 5 2" xfId="4244" xr:uid="{00000000-0005-0000-0000-0000DE0D0000}"/>
    <cellStyle name="Normal 12 2 2 2 5 2 2" xfId="8467" xr:uid="{00000000-0005-0000-0000-0000DF0D0000}"/>
    <cellStyle name="Normal 12 2 2 2 5 3" xfId="6322" xr:uid="{00000000-0005-0000-0000-0000E00D0000}"/>
    <cellStyle name="Normal 12 2 2 2 6" xfId="2451" xr:uid="{00000000-0005-0000-0000-0000E10D0000}"/>
    <cellStyle name="Normal 12 2 2 2 6 2" xfId="6735" xr:uid="{00000000-0005-0000-0000-0000E20D0000}"/>
    <cellStyle name="Normal 12 2 2 2 7" xfId="4669" xr:uid="{00000000-0005-0000-0000-0000E30D0000}"/>
    <cellStyle name="Normal 12 2 2 3" xfId="763" xr:uid="{00000000-0005-0000-0000-0000E40D0000}"/>
    <cellStyle name="Normal 12 2 2 3 2" xfId="3004" xr:uid="{00000000-0005-0000-0000-0000E50D0000}"/>
    <cellStyle name="Normal 12 2 2 3 2 2" xfId="7227" xr:uid="{00000000-0005-0000-0000-0000E60D0000}"/>
    <cellStyle name="Normal 12 2 2 3 3" xfId="5082" xr:uid="{00000000-0005-0000-0000-0000E70D0000}"/>
    <cellStyle name="Normal 12 2 2 4" xfId="1186" xr:uid="{00000000-0005-0000-0000-0000E80D0000}"/>
    <cellStyle name="Normal 12 2 2 4 2" xfId="3417" xr:uid="{00000000-0005-0000-0000-0000E90D0000}"/>
    <cellStyle name="Normal 12 2 2 4 2 2" xfId="7640" xr:uid="{00000000-0005-0000-0000-0000EA0D0000}"/>
    <cellStyle name="Normal 12 2 2 4 3" xfId="5495" xr:uid="{00000000-0005-0000-0000-0000EB0D0000}"/>
    <cellStyle name="Normal 12 2 2 5" xfId="1600" xr:uid="{00000000-0005-0000-0000-0000EC0D0000}"/>
    <cellStyle name="Normal 12 2 2 5 2" xfId="3830" xr:uid="{00000000-0005-0000-0000-0000ED0D0000}"/>
    <cellStyle name="Normal 12 2 2 5 2 2" xfId="8053" xr:uid="{00000000-0005-0000-0000-0000EE0D0000}"/>
    <cellStyle name="Normal 12 2 2 5 3" xfId="5908" xr:uid="{00000000-0005-0000-0000-0000EF0D0000}"/>
    <cellStyle name="Normal 12 2 2 6" xfId="2014" xr:uid="{00000000-0005-0000-0000-0000F00D0000}"/>
    <cellStyle name="Normal 12 2 2 6 2" xfId="4243" xr:uid="{00000000-0005-0000-0000-0000F10D0000}"/>
    <cellStyle name="Normal 12 2 2 6 2 2" xfId="8466" xr:uid="{00000000-0005-0000-0000-0000F20D0000}"/>
    <cellStyle name="Normal 12 2 2 6 3" xfId="6321" xr:uid="{00000000-0005-0000-0000-0000F30D0000}"/>
    <cellStyle name="Normal 12 2 2 7" xfId="2450" xr:uid="{00000000-0005-0000-0000-0000F40D0000}"/>
    <cellStyle name="Normal 12 2 2 7 2" xfId="6734" xr:uid="{00000000-0005-0000-0000-0000F50D0000}"/>
    <cellStyle name="Normal 12 2 2 8" xfId="4668" xr:uid="{00000000-0005-0000-0000-0000F60D0000}"/>
    <cellStyle name="Normal 12 2 3" xfId="263" xr:uid="{00000000-0005-0000-0000-0000F70D0000}"/>
    <cellStyle name="Normal 12 2 3 2" xfId="765" xr:uid="{00000000-0005-0000-0000-0000F80D0000}"/>
    <cellStyle name="Normal 12 2 3 2 2" xfId="3006" xr:uid="{00000000-0005-0000-0000-0000F90D0000}"/>
    <cellStyle name="Normal 12 2 3 2 2 2" xfId="7229" xr:uid="{00000000-0005-0000-0000-0000FA0D0000}"/>
    <cellStyle name="Normal 12 2 3 2 3" xfId="5084" xr:uid="{00000000-0005-0000-0000-0000FB0D0000}"/>
    <cellStyle name="Normal 12 2 3 3" xfId="1188" xr:uid="{00000000-0005-0000-0000-0000FC0D0000}"/>
    <cellStyle name="Normal 12 2 3 3 2" xfId="3419" xr:uid="{00000000-0005-0000-0000-0000FD0D0000}"/>
    <cellStyle name="Normal 12 2 3 3 2 2" xfId="7642" xr:uid="{00000000-0005-0000-0000-0000FE0D0000}"/>
    <cellStyle name="Normal 12 2 3 3 3" xfId="5497" xr:uid="{00000000-0005-0000-0000-0000FF0D0000}"/>
    <cellStyle name="Normal 12 2 3 4" xfId="1602" xr:uid="{00000000-0005-0000-0000-0000000E0000}"/>
    <cellStyle name="Normal 12 2 3 4 2" xfId="3832" xr:uid="{00000000-0005-0000-0000-0000010E0000}"/>
    <cellStyle name="Normal 12 2 3 4 2 2" xfId="8055" xr:uid="{00000000-0005-0000-0000-0000020E0000}"/>
    <cellStyle name="Normal 12 2 3 4 3" xfId="5910" xr:uid="{00000000-0005-0000-0000-0000030E0000}"/>
    <cellStyle name="Normal 12 2 3 5" xfId="2016" xr:uid="{00000000-0005-0000-0000-0000040E0000}"/>
    <cellStyle name="Normal 12 2 3 5 2" xfId="4245" xr:uid="{00000000-0005-0000-0000-0000050E0000}"/>
    <cellStyle name="Normal 12 2 3 5 2 2" xfId="8468" xr:uid="{00000000-0005-0000-0000-0000060E0000}"/>
    <cellStyle name="Normal 12 2 3 5 3" xfId="6323" xr:uid="{00000000-0005-0000-0000-0000070E0000}"/>
    <cellStyle name="Normal 12 2 3 6" xfId="2452" xr:uid="{00000000-0005-0000-0000-0000080E0000}"/>
    <cellStyle name="Normal 12 2 3 6 2" xfId="6736" xr:uid="{00000000-0005-0000-0000-0000090E0000}"/>
    <cellStyle name="Normal 12 2 3 7" xfId="4670" xr:uid="{00000000-0005-0000-0000-00000A0E0000}"/>
    <cellStyle name="Normal 12 2 4" xfId="762" xr:uid="{00000000-0005-0000-0000-00000B0E0000}"/>
    <cellStyle name="Normal 12 2 4 2" xfId="3003" xr:uid="{00000000-0005-0000-0000-00000C0E0000}"/>
    <cellStyle name="Normal 12 2 4 2 2" xfId="7226" xr:uid="{00000000-0005-0000-0000-00000D0E0000}"/>
    <cellStyle name="Normal 12 2 4 3" xfId="5081" xr:uid="{00000000-0005-0000-0000-00000E0E0000}"/>
    <cellStyle name="Normal 12 2 5" xfId="1185" xr:uid="{00000000-0005-0000-0000-00000F0E0000}"/>
    <cellStyle name="Normal 12 2 5 2" xfId="3416" xr:uid="{00000000-0005-0000-0000-0000100E0000}"/>
    <cellStyle name="Normal 12 2 5 2 2" xfId="7639" xr:uid="{00000000-0005-0000-0000-0000110E0000}"/>
    <cellStyle name="Normal 12 2 5 3" xfId="5494" xr:uid="{00000000-0005-0000-0000-0000120E0000}"/>
    <cellStyle name="Normal 12 2 6" xfId="1599" xr:uid="{00000000-0005-0000-0000-0000130E0000}"/>
    <cellStyle name="Normal 12 2 6 2" xfId="3829" xr:uid="{00000000-0005-0000-0000-0000140E0000}"/>
    <cellStyle name="Normal 12 2 6 2 2" xfId="8052" xr:uid="{00000000-0005-0000-0000-0000150E0000}"/>
    <cellStyle name="Normal 12 2 6 3" xfId="5907" xr:uid="{00000000-0005-0000-0000-0000160E0000}"/>
    <cellStyle name="Normal 12 2 7" xfId="2013" xr:uid="{00000000-0005-0000-0000-0000170E0000}"/>
    <cellStyle name="Normal 12 2 7 2" xfId="4242" xr:uid="{00000000-0005-0000-0000-0000180E0000}"/>
    <cellStyle name="Normal 12 2 7 2 2" xfId="8465" xr:uid="{00000000-0005-0000-0000-0000190E0000}"/>
    <cellStyle name="Normal 12 2 7 3" xfId="6320" xr:uid="{00000000-0005-0000-0000-00001A0E0000}"/>
    <cellStyle name="Normal 12 2 8" xfId="2449" xr:uid="{00000000-0005-0000-0000-00001B0E0000}"/>
    <cellStyle name="Normal 12 2 8 2" xfId="6733" xr:uid="{00000000-0005-0000-0000-00001C0E0000}"/>
    <cellStyle name="Normal 12 2 9" xfId="4667" xr:uid="{00000000-0005-0000-0000-00001D0E0000}"/>
    <cellStyle name="Normal 12 3" xfId="264" xr:uid="{00000000-0005-0000-0000-00001E0E0000}"/>
    <cellStyle name="Normal 12 3 2" xfId="265" xr:uid="{00000000-0005-0000-0000-00001F0E0000}"/>
    <cellStyle name="Normal 12 3 2 2" xfId="767" xr:uid="{00000000-0005-0000-0000-0000200E0000}"/>
    <cellStyle name="Normal 12 3 2 2 2" xfId="3008" xr:uid="{00000000-0005-0000-0000-0000210E0000}"/>
    <cellStyle name="Normal 12 3 2 2 2 2" xfId="7231" xr:uid="{00000000-0005-0000-0000-0000220E0000}"/>
    <cellStyle name="Normal 12 3 2 2 3" xfId="5086" xr:uid="{00000000-0005-0000-0000-0000230E0000}"/>
    <cellStyle name="Normal 12 3 2 3" xfId="1190" xr:uid="{00000000-0005-0000-0000-0000240E0000}"/>
    <cellStyle name="Normal 12 3 2 3 2" xfId="3421" xr:uid="{00000000-0005-0000-0000-0000250E0000}"/>
    <cellStyle name="Normal 12 3 2 3 2 2" xfId="7644" xr:uid="{00000000-0005-0000-0000-0000260E0000}"/>
    <cellStyle name="Normal 12 3 2 3 3" xfId="5499" xr:uid="{00000000-0005-0000-0000-0000270E0000}"/>
    <cellStyle name="Normal 12 3 2 4" xfId="1604" xr:uid="{00000000-0005-0000-0000-0000280E0000}"/>
    <cellStyle name="Normal 12 3 2 4 2" xfId="3834" xr:uid="{00000000-0005-0000-0000-0000290E0000}"/>
    <cellStyle name="Normal 12 3 2 4 2 2" xfId="8057" xr:uid="{00000000-0005-0000-0000-00002A0E0000}"/>
    <cellStyle name="Normal 12 3 2 4 3" xfId="5912" xr:uid="{00000000-0005-0000-0000-00002B0E0000}"/>
    <cellStyle name="Normal 12 3 2 5" xfId="2018" xr:uid="{00000000-0005-0000-0000-00002C0E0000}"/>
    <cellStyle name="Normal 12 3 2 5 2" xfId="4247" xr:uid="{00000000-0005-0000-0000-00002D0E0000}"/>
    <cellStyle name="Normal 12 3 2 5 2 2" xfId="8470" xr:uid="{00000000-0005-0000-0000-00002E0E0000}"/>
    <cellStyle name="Normal 12 3 2 5 3" xfId="6325" xr:uid="{00000000-0005-0000-0000-00002F0E0000}"/>
    <cellStyle name="Normal 12 3 2 6" xfId="2454" xr:uid="{00000000-0005-0000-0000-0000300E0000}"/>
    <cellStyle name="Normal 12 3 2 6 2" xfId="6738" xr:uid="{00000000-0005-0000-0000-0000310E0000}"/>
    <cellStyle name="Normal 12 3 2 7" xfId="4672" xr:uid="{00000000-0005-0000-0000-0000320E0000}"/>
    <cellStyle name="Normal 12 3 3" xfId="766" xr:uid="{00000000-0005-0000-0000-0000330E0000}"/>
    <cellStyle name="Normal 12 3 3 2" xfId="3007" xr:uid="{00000000-0005-0000-0000-0000340E0000}"/>
    <cellStyle name="Normal 12 3 3 2 2" xfId="7230" xr:uid="{00000000-0005-0000-0000-0000350E0000}"/>
    <cellStyle name="Normal 12 3 3 3" xfId="5085" xr:uid="{00000000-0005-0000-0000-0000360E0000}"/>
    <cellStyle name="Normal 12 3 4" xfId="1189" xr:uid="{00000000-0005-0000-0000-0000370E0000}"/>
    <cellStyle name="Normal 12 3 4 2" xfId="3420" xr:uid="{00000000-0005-0000-0000-0000380E0000}"/>
    <cellStyle name="Normal 12 3 4 2 2" xfId="7643" xr:uid="{00000000-0005-0000-0000-0000390E0000}"/>
    <cellStyle name="Normal 12 3 4 3" xfId="5498" xr:uid="{00000000-0005-0000-0000-00003A0E0000}"/>
    <cellStyle name="Normal 12 3 5" xfId="1603" xr:uid="{00000000-0005-0000-0000-00003B0E0000}"/>
    <cellStyle name="Normal 12 3 5 2" xfId="3833" xr:uid="{00000000-0005-0000-0000-00003C0E0000}"/>
    <cellStyle name="Normal 12 3 5 2 2" xfId="8056" xr:uid="{00000000-0005-0000-0000-00003D0E0000}"/>
    <cellStyle name="Normal 12 3 5 3" xfId="5911" xr:uid="{00000000-0005-0000-0000-00003E0E0000}"/>
    <cellStyle name="Normal 12 3 6" xfId="2017" xr:uid="{00000000-0005-0000-0000-00003F0E0000}"/>
    <cellStyle name="Normal 12 3 6 2" xfId="4246" xr:uid="{00000000-0005-0000-0000-0000400E0000}"/>
    <cellStyle name="Normal 12 3 6 2 2" xfId="8469" xr:uid="{00000000-0005-0000-0000-0000410E0000}"/>
    <cellStyle name="Normal 12 3 6 3" xfId="6324" xr:uid="{00000000-0005-0000-0000-0000420E0000}"/>
    <cellStyle name="Normal 12 3 7" xfId="2453" xr:uid="{00000000-0005-0000-0000-0000430E0000}"/>
    <cellStyle name="Normal 12 3 7 2" xfId="6737" xr:uid="{00000000-0005-0000-0000-0000440E0000}"/>
    <cellStyle name="Normal 12 3 8" xfId="4671" xr:uid="{00000000-0005-0000-0000-0000450E0000}"/>
    <cellStyle name="Normal 12 4" xfId="266" xr:uid="{00000000-0005-0000-0000-0000460E0000}"/>
    <cellStyle name="Normal 12 4 2" xfId="768" xr:uid="{00000000-0005-0000-0000-0000470E0000}"/>
    <cellStyle name="Normal 12 4 2 2" xfId="3009" xr:uid="{00000000-0005-0000-0000-0000480E0000}"/>
    <cellStyle name="Normal 12 4 2 2 2" xfId="7232" xr:uid="{00000000-0005-0000-0000-0000490E0000}"/>
    <cellStyle name="Normal 12 4 2 3" xfId="5087" xr:uid="{00000000-0005-0000-0000-00004A0E0000}"/>
    <cellStyle name="Normal 12 4 3" xfId="1191" xr:uid="{00000000-0005-0000-0000-00004B0E0000}"/>
    <cellStyle name="Normal 12 4 3 2" xfId="3422" xr:uid="{00000000-0005-0000-0000-00004C0E0000}"/>
    <cellStyle name="Normal 12 4 3 2 2" xfId="7645" xr:uid="{00000000-0005-0000-0000-00004D0E0000}"/>
    <cellStyle name="Normal 12 4 3 3" xfId="5500" xr:uid="{00000000-0005-0000-0000-00004E0E0000}"/>
    <cellStyle name="Normal 12 4 4" xfId="1605" xr:uid="{00000000-0005-0000-0000-00004F0E0000}"/>
    <cellStyle name="Normal 12 4 4 2" xfId="3835" xr:uid="{00000000-0005-0000-0000-0000500E0000}"/>
    <cellStyle name="Normal 12 4 4 2 2" xfId="8058" xr:uid="{00000000-0005-0000-0000-0000510E0000}"/>
    <cellStyle name="Normal 12 4 4 3" xfId="5913" xr:uid="{00000000-0005-0000-0000-0000520E0000}"/>
    <cellStyle name="Normal 12 4 5" xfId="2019" xr:uid="{00000000-0005-0000-0000-0000530E0000}"/>
    <cellStyle name="Normal 12 4 5 2" xfId="4248" xr:uid="{00000000-0005-0000-0000-0000540E0000}"/>
    <cellStyle name="Normal 12 4 5 2 2" xfId="8471" xr:uid="{00000000-0005-0000-0000-0000550E0000}"/>
    <cellStyle name="Normal 12 4 5 3" xfId="6326" xr:uid="{00000000-0005-0000-0000-0000560E0000}"/>
    <cellStyle name="Normal 12 4 6" xfId="2455" xr:uid="{00000000-0005-0000-0000-0000570E0000}"/>
    <cellStyle name="Normal 12 4 6 2" xfId="6739" xr:uid="{00000000-0005-0000-0000-0000580E0000}"/>
    <cellStyle name="Normal 12 4 7" xfId="4673" xr:uid="{00000000-0005-0000-0000-0000590E0000}"/>
    <cellStyle name="Normal 12 5" xfId="267" xr:uid="{00000000-0005-0000-0000-00005A0E0000}"/>
    <cellStyle name="Normal 12 6" xfId="761" xr:uid="{00000000-0005-0000-0000-00005B0E0000}"/>
    <cellStyle name="Normal 12 6 2" xfId="3002" xr:uid="{00000000-0005-0000-0000-00005C0E0000}"/>
    <cellStyle name="Normal 12 6 2 2" xfId="7225" xr:uid="{00000000-0005-0000-0000-00005D0E0000}"/>
    <cellStyle name="Normal 12 6 3" xfId="5080" xr:uid="{00000000-0005-0000-0000-00005E0E0000}"/>
    <cellStyle name="Normal 12 7" xfId="1184" xr:uid="{00000000-0005-0000-0000-00005F0E0000}"/>
    <cellStyle name="Normal 12 7 2" xfId="3415" xr:uid="{00000000-0005-0000-0000-0000600E0000}"/>
    <cellStyle name="Normal 12 7 2 2" xfId="7638" xr:uid="{00000000-0005-0000-0000-0000610E0000}"/>
    <cellStyle name="Normal 12 7 3" xfId="5493" xr:uid="{00000000-0005-0000-0000-0000620E0000}"/>
    <cellStyle name="Normal 12 8" xfId="1598" xr:uid="{00000000-0005-0000-0000-0000630E0000}"/>
    <cellStyle name="Normal 12 8 2" xfId="3828" xr:uid="{00000000-0005-0000-0000-0000640E0000}"/>
    <cellStyle name="Normal 12 8 2 2" xfId="8051" xr:uid="{00000000-0005-0000-0000-0000650E0000}"/>
    <cellStyle name="Normal 12 8 3" xfId="5906" xr:uid="{00000000-0005-0000-0000-0000660E0000}"/>
    <cellStyle name="Normal 12 9" xfId="2012" xr:uid="{00000000-0005-0000-0000-0000670E0000}"/>
    <cellStyle name="Normal 12 9 2" xfId="4241" xr:uid="{00000000-0005-0000-0000-0000680E0000}"/>
    <cellStyle name="Normal 12 9 2 2" xfId="8464" xr:uid="{00000000-0005-0000-0000-0000690E0000}"/>
    <cellStyle name="Normal 12 9 3" xfId="6319" xr:uid="{00000000-0005-0000-0000-00006A0E0000}"/>
    <cellStyle name="Normal 13" xfId="268" xr:uid="{00000000-0005-0000-0000-00006B0E0000}"/>
    <cellStyle name="Normal 13 2" xfId="269" xr:uid="{00000000-0005-0000-0000-00006C0E0000}"/>
    <cellStyle name="Normal 14" xfId="270" xr:uid="{00000000-0005-0000-0000-00006D0E0000}"/>
    <cellStyle name="Normal 14 2" xfId="769" xr:uid="{00000000-0005-0000-0000-00006E0E0000}"/>
    <cellStyle name="Normal 14 2 2" xfId="3010" xr:uid="{00000000-0005-0000-0000-00006F0E0000}"/>
    <cellStyle name="Normal 14 2 2 2" xfId="7233" xr:uid="{00000000-0005-0000-0000-0000700E0000}"/>
    <cellStyle name="Normal 14 2 3" xfId="5088" xr:uid="{00000000-0005-0000-0000-0000710E0000}"/>
    <cellStyle name="Normal 14 3" xfId="1192" xr:uid="{00000000-0005-0000-0000-0000720E0000}"/>
    <cellStyle name="Normal 14 3 2" xfId="3423" xr:uid="{00000000-0005-0000-0000-0000730E0000}"/>
    <cellStyle name="Normal 14 3 2 2" xfId="7646" xr:uid="{00000000-0005-0000-0000-0000740E0000}"/>
    <cellStyle name="Normal 14 3 3" xfId="5501" xr:uid="{00000000-0005-0000-0000-0000750E0000}"/>
    <cellStyle name="Normal 14 4" xfId="1606" xr:uid="{00000000-0005-0000-0000-0000760E0000}"/>
    <cellStyle name="Normal 14 4 2" xfId="3836" xr:uid="{00000000-0005-0000-0000-0000770E0000}"/>
    <cellStyle name="Normal 14 4 2 2" xfId="8059" xr:uid="{00000000-0005-0000-0000-0000780E0000}"/>
    <cellStyle name="Normal 14 4 3" xfId="5914" xr:uid="{00000000-0005-0000-0000-0000790E0000}"/>
    <cellStyle name="Normal 14 5" xfId="2020" xr:uid="{00000000-0005-0000-0000-00007A0E0000}"/>
    <cellStyle name="Normal 14 5 2" xfId="4249" xr:uid="{00000000-0005-0000-0000-00007B0E0000}"/>
    <cellStyle name="Normal 14 5 2 2" xfId="8472" xr:uid="{00000000-0005-0000-0000-00007C0E0000}"/>
    <cellStyle name="Normal 14 5 3" xfId="6327" xr:uid="{00000000-0005-0000-0000-00007D0E0000}"/>
    <cellStyle name="Normal 14 6" xfId="2456" xr:uid="{00000000-0005-0000-0000-00007E0E0000}"/>
    <cellStyle name="Normal 14 6 2" xfId="6740" xr:uid="{00000000-0005-0000-0000-00007F0E0000}"/>
    <cellStyle name="Normal 14 7" xfId="4674" xr:uid="{00000000-0005-0000-0000-0000800E0000}"/>
    <cellStyle name="Normal 15" xfId="4497" xr:uid="{00000000-0005-0000-0000-0000810E0000}"/>
    <cellStyle name="Normal 16" xfId="4501" xr:uid="{00000000-0005-0000-0000-0000820E0000}"/>
    <cellStyle name="Normal 16 2" xfId="8717" xr:uid="{00000000-0005-0000-0000-0000830E0000}"/>
    <cellStyle name="Normal 16 3" xfId="8720" xr:uid="{00000000-0005-0000-0000-0000840E0000}"/>
    <cellStyle name="Normal 2" xfId="271" xr:uid="{00000000-0005-0000-0000-0000850E0000}"/>
    <cellStyle name="Normal 2 2" xfId="272" xr:uid="{00000000-0005-0000-0000-0000860E0000}"/>
    <cellStyle name="Normal 2 2 2" xfId="273" xr:uid="{00000000-0005-0000-0000-0000870E0000}"/>
    <cellStyle name="Normal 2 2 2 2" xfId="274" xr:uid="{00000000-0005-0000-0000-0000880E0000}"/>
    <cellStyle name="Normal 2 2 2 3" xfId="275" xr:uid="{00000000-0005-0000-0000-0000890E0000}"/>
    <cellStyle name="Normal 2 2 2 4" xfId="1193" xr:uid="{00000000-0005-0000-0000-00008A0E0000}"/>
    <cellStyle name="Normal 2 2 3" xfId="771" xr:uid="{00000000-0005-0000-0000-00008B0E0000}"/>
    <cellStyle name="Normal 2 3" xfId="276" xr:uid="{00000000-0005-0000-0000-00008C0E0000}"/>
    <cellStyle name="Normal 2 3 2" xfId="277" xr:uid="{00000000-0005-0000-0000-00008D0E0000}"/>
    <cellStyle name="Normal 2 4" xfId="278" xr:uid="{00000000-0005-0000-0000-00008E0E0000}"/>
    <cellStyle name="Normal 2 4 2" xfId="279" xr:uid="{00000000-0005-0000-0000-00008F0E0000}"/>
    <cellStyle name="Normal 2 4 2 10" xfId="2021" xr:uid="{00000000-0005-0000-0000-0000900E0000}"/>
    <cellStyle name="Normal 2 4 2 10 2" xfId="4250" xr:uid="{00000000-0005-0000-0000-0000910E0000}"/>
    <cellStyle name="Normal 2 4 2 10 2 2" xfId="8473" xr:uid="{00000000-0005-0000-0000-0000920E0000}"/>
    <cellStyle name="Normal 2 4 2 10 3" xfId="6328" xr:uid="{00000000-0005-0000-0000-0000930E0000}"/>
    <cellStyle name="Normal 2 4 2 11" xfId="2457" xr:uid="{00000000-0005-0000-0000-0000940E0000}"/>
    <cellStyle name="Normal 2 4 2 11 2" xfId="6741" xr:uid="{00000000-0005-0000-0000-0000950E0000}"/>
    <cellStyle name="Normal 2 4 2 12" xfId="4675" xr:uid="{00000000-0005-0000-0000-0000960E0000}"/>
    <cellStyle name="Normal 2 4 2 2" xfId="280" xr:uid="{00000000-0005-0000-0000-0000970E0000}"/>
    <cellStyle name="Normal 2 4 2 3" xfId="281" xr:uid="{00000000-0005-0000-0000-0000980E0000}"/>
    <cellStyle name="Normal 2 4 2 3 10" xfId="4676" xr:uid="{00000000-0005-0000-0000-0000990E0000}"/>
    <cellStyle name="Normal 2 4 2 3 2" xfId="282" xr:uid="{00000000-0005-0000-0000-00009A0E0000}"/>
    <cellStyle name="Normal 2 4 2 3 2 2" xfId="283" xr:uid="{00000000-0005-0000-0000-00009B0E0000}"/>
    <cellStyle name="Normal 2 4 2 3 2 2 2" xfId="284" xr:uid="{00000000-0005-0000-0000-00009C0E0000}"/>
    <cellStyle name="Normal 2 4 2 3 2 2 2 2" xfId="776" xr:uid="{00000000-0005-0000-0000-00009D0E0000}"/>
    <cellStyle name="Normal 2 4 2 3 2 2 2 2 2" xfId="3015" xr:uid="{00000000-0005-0000-0000-00009E0E0000}"/>
    <cellStyle name="Normal 2 4 2 3 2 2 2 2 2 2" xfId="7238" xr:uid="{00000000-0005-0000-0000-00009F0E0000}"/>
    <cellStyle name="Normal 2 4 2 3 2 2 2 2 3" xfId="5093" xr:uid="{00000000-0005-0000-0000-0000A00E0000}"/>
    <cellStyle name="Normal 2 4 2 3 2 2 2 3" xfId="1198" xr:uid="{00000000-0005-0000-0000-0000A10E0000}"/>
    <cellStyle name="Normal 2 4 2 3 2 2 2 3 2" xfId="3428" xr:uid="{00000000-0005-0000-0000-0000A20E0000}"/>
    <cellStyle name="Normal 2 4 2 3 2 2 2 3 2 2" xfId="7651" xr:uid="{00000000-0005-0000-0000-0000A30E0000}"/>
    <cellStyle name="Normal 2 4 2 3 2 2 2 3 3" xfId="5506" xr:uid="{00000000-0005-0000-0000-0000A40E0000}"/>
    <cellStyle name="Normal 2 4 2 3 2 2 2 4" xfId="1611" xr:uid="{00000000-0005-0000-0000-0000A50E0000}"/>
    <cellStyle name="Normal 2 4 2 3 2 2 2 4 2" xfId="3841" xr:uid="{00000000-0005-0000-0000-0000A60E0000}"/>
    <cellStyle name="Normal 2 4 2 3 2 2 2 4 2 2" xfId="8064" xr:uid="{00000000-0005-0000-0000-0000A70E0000}"/>
    <cellStyle name="Normal 2 4 2 3 2 2 2 4 3" xfId="5919" xr:uid="{00000000-0005-0000-0000-0000A80E0000}"/>
    <cellStyle name="Normal 2 4 2 3 2 2 2 5" xfId="2025" xr:uid="{00000000-0005-0000-0000-0000A90E0000}"/>
    <cellStyle name="Normal 2 4 2 3 2 2 2 5 2" xfId="4254" xr:uid="{00000000-0005-0000-0000-0000AA0E0000}"/>
    <cellStyle name="Normal 2 4 2 3 2 2 2 5 2 2" xfId="8477" xr:uid="{00000000-0005-0000-0000-0000AB0E0000}"/>
    <cellStyle name="Normal 2 4 2 3 2 2 2 5 3" xfId="6332" xr:uid="{00000000-0005-0000-0000-0000AC0E0000}"/>
    <cellStyle name="Normal 2 4 2 3 2 2 2 6" xfId="2461" xr:uid="{00000000-0005-0000-0000-0000AD0E0000}"/>
    <cellStyle name="Normal 2 4 2 3 2 2 2 6 2" xfId="6745" xr:uid="{00000000-0005-0000-0000-0000AE0E0000}"/>
    <cellStyle name="Normal 2 4 2 3 2 2 2 7" xfId="4679" xr:uid="{00000000-0005-0000-0000-0000AF0E0000}"/>
    <cellStyle name="Normal 2 4 2 3 2 2 3" xfId="775" xr:uid="{00000000-0005-0000-0000-0000B00E0000}"/>
    <cellStyle name="Normal 2 4 2 3 2 2 3 2" xfId="3014" xr:uid="{00000000-0005-0000-0000-0000B10E0000}"/>
    <cellStyle name="Normal 2 4 2 3 2 2 3 2 2" xfId="7237" xr:uid="{00000000-0005-0000-0000-0000B20E0000}"/>
    <cellStyle name="Normal 2 4 2 3 2 2 3 3" xfId="5092" xr:uid="{00000000-0005-0000-0000-0000B30E0000}"/>
    <cellStyle name="Normal 2 4 2 3 2 2 4" xfId="1197" xr:uid="{00000000-0005-0000-0000-0000B40E0000}"/>
    <cellStyle name="Normal 2 4 2 3 2 2 4 2" xfId="3427" xr:uid="{00000000-0005-0000-0000-0000B50E0000}"/>
    <cellStyle name="Normal 2 4 2 3 2 2 4 2 2" xfId="7650" xr:uid="{00000000-0005-0000-0000-0000B60E0000}"/>
    <cellStyle name="Normal 2 4 2 3 2 2 4 3" xfId="5505" xr:uid="{00000000-0005-0000-0000-0000B70E0000}"/>
    <cellStyle name="Normal 2 4 2 3 2 2 5" xfId="1610" xr:uid="{00000000-0005-0000-0000-0000B80E0000}"/>
    <cellStyle name="Normal 2 4 2 3 2 2 5 2" xfId="3840" xr:uid="{00000000-0005-0000-0000-0000B90E0000}"/>
    <cellStyle name="Normal 2 4 2 3 2 2 5 2 2" xfId="8063" xr:uid="{00000000-0005-0000-0000-0000BA0E0000}"/>
    <cellStyle name="Normal 2 4 2 3 2 2 5 3" xfId="5918" xr:uid="{00000000-0005-0000-0000-0000BB0E0000}"/>
    <cellStyle name="Normal 2 4 2 3 2 2 6" xfId="2024" xr:uid="{00000000-0005-0000-0000-0000BC0E0000}"/>
    <cellStyle name="Normal 2 4 2 3 2 2 6 2" xfId="4253" xr:uid="{00000000-0005-0000-0000-0000BD0E0000}"/>
    <cellStyle name="Normal 2 4 2 3 2 2 6 2 2" xfId="8476" xr:uid="{00000000-0005-0000-0000-0000BE0E0000}"/>
    <cellStyle name="Normal 2 4 2 3 2 2 6 3" xfId="6331" xr:uid="{00000000-0005-0000-0000-0000BF0E0000}"/>
    <cellStyle name="Normal 2 4 2 3 2 2 7" xfId="2460" xr:uid="{00000000-0005-0000-0000-0000C00E0000}"/>
    <cellStyle name="Normal 2 4 2 3 2 2 7 2" xfId="6744" xr:uid="{00000000-0005-0000-0000-0000C10E0000}"/>
    <cellStyle name="Normal 2 4 2 3 2 2 8" xfId="4678" xr:uid="{00000000-0005-0000-0000-0000C20E0000}"/>
    <cellStyle name="Normal 2 4 2 3 2 3" xfId="285" xr:uid="{00000000-0005-0000-0000-0000C30E0000}"/>
    <cellStyle name="Normal 2 4 2 3 2 3 2" xfId="777" xr:uid="{00000000-0005-0000-0000-0000C40E0000}"/>
    <cellStyle name="Normal 2 4 2 3 2 3 2 2" xfId="3016" xr:uid="{00000000-0005-0000-0000-0000C50E0000}"/>
    <cellStyle name="Normal 2 4 2 3 2 3 2 2 2" xfId="7239" xr:uid="{00000000-0005-0000-0000-0000C60E0000}"/>
    <cellStyle name="Normal 2 4 2 3 2 3 2 3" xfId="5094" xr:uid="{00000000-0005-0000-0000-0000C70E0000}"/>
    <cellStyle name="Normal 2 4 2 3 2 3 3" xfId="1199" xr:uid="{00000000-0005-0000-0000-0000C80E0000}"/>
    <cellStyle name="Normal 2 4 2 3 2 3 3 2" xfId="3429" xr:uid="{00000000-0005-0000-0000-0000C90E0000}"/>
    <cellStyle name="Normal 2 4 2 3 2 3 3 2 2" xfId="7652" xr:uid="{00000000-0005-0000-0000-0000CA0E0000}"/>
    <cellStyle name="Normal 2 4 2 3 2 3 3 3" xfId="5507" xr:uid="{00000000-0005-0000-0000-0000CB0E0000}"/>
    <cellStyle name="Normal 2 4 2 3 2 3 4" xfId="1612" xr:uid="{00000000-0005-0000-0000-0000CC0E0000}"/>
    <cellStyle name="Normal 2 4 2 3 2 3 4 2" xfId="3842" xr:uid="{00000000-0005-0000-0000-0000CD0E0000}"/>
    <cellStyle name="Normal 2 4 2 3 2 3 4 2 2" xfId="8065" xr:uid="{00000000-0005-0000-0000-0000CE0E0000}"/>
    <cellStyle name="Normal 2 4 2 3 2 3 4 3" xfId="5920" xr:uid="{00000000-0005-0000-0000-0000CF0E0000}"/>
    <cellStyle name="Normal 2 4 2 3 2 3 5" xfId="2026" xr:uid="{00000000-0005-0000-0000-0000D00E0000}"/>
    <cellStyle name="Normal 2 4 2 3 2 3 5 2" xfId="4255" xr:uid="{00000000-0005-0000-0000-0000D10E0000}"/>
    <cellStyle name="Normal 2 4 2 3 2 3 5 2 2" xfId="8478" xr:uid="{00000000-0005-0000-0000-0000D20E0000}"/>
    <cellStyle name="Normal 2 4 2 3 2 3 5 3" xfId="6333" xr:uid="{00000000-0005-0000-0000-0000D30E0000}"/>
    <cellStyle name="Normal 2 4 2 3 2 3 6" xfId="2462" xr:uid="{00000000-0005-0000-0000-0000D40E0000}"/>
    <cellStyle name="Normal 2 4 2 3 2 3 6 2" xfId="6746" xr:uid="{00000000-0005-0000-0000-0000D50E0000}"/>
    <cellStyle name="Normal 2 4 2 3 2 3 7" xfId="4680" xr:uid="{00000000-0005-0000-0000-0000D60E0000}"/>
    <cellStyle name="Normal 2 4 2 3 2 4" xfId="774" xr:uid="{00000000-0005-0000-0000-0000D70E0000}"/>
    <cellStyle name="Normal 2 4 2 3 2 4 2" xfId="3013" xr:uid="{00000000-0005-0000-0000-0000D80E0000}"/>
    <cellStyle name="Normal 2 4 2 3 2 4 2 2" xfId="7236" xr:uid="{00000000-0005-0000-0000-0000D90E0000}"/>
    <cellStyle name="Normal 2 4 2 3 2 4 3" xfId="5091" xr:uid="{00000000-0005-0000-0000-0000DA0E0000}"/>
    <cellStyle name="Normal 2 4 2 3 2 5" xfId="1196" xr:uid="{00000000-0005-0000-0000-0000DB0E0000}"/>
    <cellStyle name="Normal 2 4 2 3 2 5 2" xfId="3426" xr:uid="{00000000-0005-0000-0000-0000DC0E0000}"/>
    <cellStyle name="Normal 2 4 2 3 2 5 2 2" xfId="7649" xr:uid="{00000000-0005-0000-0000-0000DD0E0000}"/>
    <cellStyle name="Normal 2 4 2 3 2 5 3" xfId="5504" xr:uid="{00000000-0005-0000-0000-0000DE0E0000}"/>
    <cellStyle name="Normal 2 4 2 3 2 6" xfId="1609" xr:uid="{00000000-0005-0000-0000-0000DF0E0000}"/>
    <cellStyle name="Normal 2 4 2 3 2 6 2" xfId="3839" xr:uid="{00000000-0005-0000-0000-0000E00E0000}"/>
    <cellStyle name="Normal 2 4 2 3 2 6 2 2" xfId="8062" xr:uid="{00000000-0005-0000-0000-0000E10E0000}"/>
    <cellStyle name="Normal 2 4 2 3 2 6 3" xfId="5917" xr:uid="{00000000-0005-0000-0000-0000E20E0000}"/>
    <cellStyle name="Normal 2 4 2 3 2 7" xfId="2023" xr:uid="{00000000-0005-0000-0000-0000E30E0000}"/>
    <cellStyle name="Normal 2 4 2 3 2 7 2" xfId="4252" xr:uid="{00000000-0005-0000-0000-0000E40E0000}"/>
    <cellStyle name="Normal 2 4 2 3 2 7 2 2" xfId="8475" xr:uid="{00000000-0005-0000-0000-0000E50E0000}"/>
    <cellStyle name="Normal 2 4 2 3 2 7 3" xfId="6330" xr:uid="{00000000-0005-0000-0000-0000E60E0000}"/>
    <cellStyle name="Normal 2 4 2 3 2 8" xfId="2459" xr:uid="{00000000-0005-0000-0000-0000E70E0000}"/>
    <cellStyle name="Normal 2 4 2 3 2 8 2" xfId="6743" xr:uid="{00000000-0005-0000-0000-0000E80E0000}"/>
    <cellStyle name="Normal 2 4 2 3 2 9" xfId="4677" xr:uid="{00000000-0005-0000-0000-0000E90E0000}"/>
    <cellStyle name="Normal 2 4 2 3 3" xfId="286" xr:uid="{00000000-0005-0000-0000-0000EA0E0000}"/>
    <cellStyle name="Normal 2 4 2 3 3 2" xfId="287" xr:uid="{00000000-0005-0000-0000-0000EB0E0000}"/>
    <cellStyle name="Normal 2 4 2 3 3 2 2" xfId="779" xr:uid="{00000000-0005-0000-0000-0000EC0E0000}"/>
    <cellStyle name="Normal 2 4 2 3 3 2 2 2" xfId="3018" xr:uid="{00000000-0005-0000-0000-0000ED0E0000}"/>
    <cellStyle name="Normal 2 4 2 3 3 2 2 2 2" xfId="7241" xr:uid="{00000000-0005-0000-0000-0000EE0E0000}"/>
    <cellStyle name="Normal 2 4 2 3 3 2 2 3" xfId="5096" xr:uid="{00000000-0005-0000-0000-0000EF0E0000}"/>
    <cellStyle name="Normal 2 4 2 3 3 2 3" xfId="1201" xr:uid="{00000000-0005-0000-0000-0000F00E0000}"/>
    <cellStyle name="Normal 2 4 2 3 3 2 3 2" xfId="3431" xr:uid="{00000000-0005-0000-0000-0000F10E0000}"/>
    <cellStyle name="Normal 2 4 2 3 3 2 3 2 2" xfId="7654" xr:uid="{00000000-0005-0000-0000-0000F20E0000}"/>
    <cellStyle name="Normal 2 4 2 3 3 2 3 3" xfId="5509" xr:uid="{00000000-0005-0000-0000-0000F30E0000}"/>
    <cellStyle name="Normal 2 4 2 3 3 2 4" xfId="1614" xr:uid="{00000000-0005-0000-0000-0000F40E0000}"/>
    <cellStyle name="Normal 2 4 2 3 3 2 4 2" xfId="3844" xr:uid="{00000000-0005-0000-0000-0000F50E0000}"/>
    <cellStyle name="Normal 2 4 2 3 3 2 4 2 2" xfId="8067" xr:uid="{00000000-0005-0000-0000-0000F60E0000}"/>
    <cellStyle name="Normal 2 4 2 3 3 2 4 3" xfId="5922" xr:uid="{00000000-0005-0000-0000-0000F70E0000}"/>
    <cellStyle name="Normal 2 4 2 3 3 2 5" xfId="2028" xr:uid="{00000000-0005-0000-0000-0000F80E0000}"/>
    <cellStyle name="Normal 2 4 2 3 3 2 5 2" xfId="4257" xr:uid="{00000000-0005-0000-0000-0000F90E0000}"/>
    <cellStyle name="Normal 2 4 2 3 3 2 5 2 2" xfId="8480" xr:uid="{00000000-0005-0000-0000-0000FA0E0000}"/>
    <cellStyle name="Normal 2 4 2 3 3 2 5 3" xfId="6335" xr:uid="{00000000-0005-0000-0000-0000FB0E0000}"/>
    <cellStyle name="Normal 2 4 2 3 3 2 6" xfId="2464" xr:uid="{00000000-0005-0000-0000-0000FC0E0000}"/>
    <cellStyle name="Normal 2 4 2 3 3 2 6 2" xfId="6748" xr:uid="{00000000-0005-0000-0000-0000FD0E0000}"/>
    <cellStyle name="Normal 2 4 2 3 3 2 7" xfId="4682" xr:uid="{00000000-0005-0000-0000-0000FE0E0000}"/>
    <cellStyle name="Normal 2 4 2 3 3 3" xfId="778" xr:uid="{00000000-0005-0000-0000-0000FF0E0000}"/>
    <cellStyle name="Normal 2 4 2 3 3 3 2" xfId="3017" xr:uid="{00000000-0005-0000-0000-0000000F0000}"/>
    <cellStyle name="Normal 2 4 2 3 3 3 2 2" xfId="7240" xr:uid="{00000000-0005-0000-0000-0000010F0000}"/>
    <cellStyle name="Normal 2 4 2 3 3 3 3" xfId="5095" xr:uid="{00000000-0005-0000-0000-0000020F0000}"/>
    <cellStyle name="Normal 2 4 2 3 3 4" xfId="1200" xr:uid="{00000000-0005-0000-0000-0000030F0000}"/>
    <cellStyle name="Normal 2 4 2 3 3 4 2" xfId="3430" xr:uid="{00000000-0005-0000-0000-0000040F0000}"/>
    <cellStyle name="Normal 2 4 2 3 3 4 2 2" xfId="7653" xr:uid="{00000000-0005-0000-0000-0000050F0000}"/>
    <cellStyle name="Normal 2 4 2 3 3 4 3" xfId="5508" xr:uid="{00000000-0005-0000-0000-0000060F0000}"/>
    <cellStyle name="Normal 2 4 2 3 3 5" xfId="1613" xr:uid="{00000000-0005-0000-0000-0000070F0000}"/>
    <cellStyle name="Normal 2 4 2 3 3 5 2" xfId="3843" xr:uid="{00000000-0005-0000-0000-0000080F0000}"/>
    <cellStyle name="Normal 2 4 2 3 3 5 2 2" xfId="8066" xr:uid="{00000000-0005-0000-0000-0000090F0000}"/>
    <cellStyle name="Normal 2 4 2 3 3 5 3" xfId="5921" xr:uid="{00000000-0005-0000-0000-00000A0F0000}"/>
    <cellStyle name="Normal 2 4 2 3 3 6" xfId="2027" xr:uid="{00000000-0005-0000-0000-00000B0F0000}"/>
    <cellStyle name="Normal 2 4 2 3 3 6 2" xfId="4256" xr:uid="{00000000-0005-0000-0000-00000C0F0000}"/>
    <cellStyle name="Normal 2 4 2 3 3 6 2 2" xfId="8479" xr:uid="{00000000-0005-0000-0000-00000D0F0000}"/>
    <cellStyle name="Normal 2 4 2 3 3 6 3" xfId="6334" xr:uid="{00000000-0005-0000-0000-00000E0F0000}"/>
    <cellStyle name="Normal 2 4 2 3 3 7" xfId="2463" xr:uid="{00000000-0005-0000-0000-00000F0F0000}"/>
    <cellStyle name="Normal 2 4 2 3 3 7 2" xfId="6747" xr:uid="{00000000-0005-0000-0000-0000100F0000}"/>
    <cellStyle name="Normal 2 4 2 3 3 8" xfId="4681" xr:uid="{00000000-0005-0000-0000-0000110F0000}"/>
    <cellStyle name="Normal 2 4 2 3 4" xfId="288" xr:uid="{00000000-0005-0000-0000-0000120F0000}"/>
    <cellStyle name="Normal 2 4 2 3 4 2" xfId="780" xr:uid="{00000000-0005-0000-0000-0000130F0000}"/>
    <cellStyle name="Normal 2 4 2 3 4 2 2" xfId="3019" xr:uid="{00000000-0005-0000-0000-0000140F0000}"/>
    <cellStyle name="Normal 2 4 2 3 4 2 2 2" xfId="7242" xr:uid="{00000000-0005-0000-0000-0000150F0000}"/>
    <cellStyle name="Normal 2 4 2 3 4 2 3" xfId="5097" xr:uid="{00000000-0005-0000-0000-0000160F0000}"/>
    <cellStyle name="Normal 2 4 2 3 4 3" xfId="1202" xr:uid="{00000000-0005-0000-0000-0000170F0000}"/>
    <cellStyle name="Normal 2 4 2 3 4 3 2" xfId="3432" xr:uid="{00000000-0005-0000-0000-0000180F0000}"/>
    <cellStyle name="Normal 2 4 2 3 4 3 2 2" xfId="7655" xr:uid="{00000000-0005-0000-0000-0000190F0000}"/>
    <cellStyle name="Normal 2 4 2 3 4 3 3" xfId="5510" xr:uid="{00000000-0005-0000-0000-00001A0F0000}"/>
    <cellStyle name="Normal 2 4 2 3 4 4" xfId="1615" xr:uid="{00000000-0005-0000-0000-00001B0F0000}"/>
    <cellStyle name="Normal 2 4 2 3 4 4 2" xfId="3845" xr:uid="{00000000-0005-0000-0000-00001C0F0000}"/>
    <cellStyle name="Normal 2 4 2 3 4 4 2 2" xfId="8068" xr:uid="{00000000-0005-0000-0000-00001D0F0000}"/>
    <cellStyle name="Normal 2 4 2 3 4 4 3" xfId="5923" xr:uid="{00000000-0005-0000-0000-00001E0F0000}"/>
    <cellStyle name="Normal 2 4 2 3 4 5" xfId="2029" xr:uid="{00000000-0005-0000-0000-00001F0F0000}"/>
    <cellStyle name="Normal 2 4 2 3 4 5 2" xfId="4258" xr:uid="{00000000-0005-0000-0000-0000200F0000}"/>
    <cellStyle name="Normal 2 4 2 3 4 5 2 2" xfId="8481" xr:uid="{00000000-0005-0000-0000-0000210F0000}"/>
    <cellStyle name="Normal 2 4 2 3 4 5 3" xfId="6336" xr:uid="{00000000-0005-0000-0000-0000220F0000}"/>
    <cellStyle name="Normal 2 4 2 3 4 6" xfId="2465" xr:uid="{00000000-0005-0000-0000-0000230F0000}"/>
    <cellStyle name="Normal 2 4 2 3 4 6 2" xfId="6749" xr:uid="{00000000-0005-0000-0000-0000240F0000}"/>
    <cellStyle name="Normal 2 4 2 3 4 7" xfId="4683" xr:uid="{00000000-0005-0000-0000-0000250F0000}"/>
    <cellStyle name="Normal 2 4 2 3 5" xfId="773" xr:uid="{00000000-0005-0000-0000-0000260F0000}"/>
    <cellStyle name="Normal 2 4 2 3 5 2" xfId="3012" xr:uid="{00000000-0005-0000-0000-0000270F0000}"/>
    <cellStyle name="Normal 2 4 2 3 5 2 2" xfId="7235" xr:uid="{00000000-0005-0000-0000-0000280F0000}"/>
    <cellStyle name="Normal 2 4 2 3 5 3" xfId="5090" xr:uid="{00000000-0005-0000-0000-0000290F0000}"/>
    <cellStyle name="Normal 2 4 2 3 6" xfId="1195" xr:uid="{00000000-0005-0000-0000-00002A0F0000}"/>
    <cellStyle name="Normal 2 4 2 3 6 2" xfId="3425" xr:uid="{00000000-0005-0000-0000-00002B0F0000}"/>
    <cellStyle name="Normal 2 4 2 3 6 2 2" xfId="7648" xr:uid="{00000000-0005-0000-0000-00002C0F0000}"/>
    <cellStyle name="Normal 2 4 2 3 6 3" xfId="5503" xr:uid="{00000000-0005-0000-0000-00002D0F0000}"/>
    <cellStyle name="Normal 2 4 2 3 7" xfId="1608" xr:uid="{00000000-0005-0000-0000-00002E0F0000}"/>
    <cellStyle name="Normal 2 4 2 3 7 2" xfId="3838" xr:uid="{00000000-0005-0000-0000-00002F0F0000}"/>
    <cellStyle name="Normal 2 4 2 3 7 2 2" xfId="8061" xr:uid="{00000000-0005-0000-0000-0000300F0000}"/>
    <cellStyle name="Normal 2 4 2 3 7 3" xfId="5916" xr:uid="{00000000-0005-0000-0000-0000310F0000}"/>
    <cellStyle name="Normal 2 4 2 3 8" xfId="2022" xr:uid="{00000000-0005-0000-0000-0000320F0000}"/>
    <cellStyle name="Normal 2 4 2 3 8 2" xfId="4251" xr:uid="{00000000-0005-0000-0000-0000330F0000}"/>
    <cellStyle name="Normal 2 4 2 3 8 2 2" xfId="8474" xr:uid="{00000000-0005-0000-0000-0000340F0000}"/>
    <cellStyle name="Normal 2 4 2 3 8 3" xfId="6329" xr:uid="{00000000-0005-0000-0000-0000350F0000}"/>
    <cellStyle name="Normal 2 4 2 3 9" xfId="2458" xr:uid="{00000000-0005-0000-0000-0000360F0000}"/>
    <cellStyle name="Normal 2 4 2 3 9 2" xfId="6742" xr:uid="{00000000-0005-0000-0000-0000370F0000}"/>
    <cellStyle name="Normal 2 4 2 4" xfId="289" xr:uid="{00000000-0005-0000-0000-0000380F0000}"/>
    <cellStyle name="Normal 2 4 2 4 2" xfId="290" xr:uid="{00000000-0005-0000-0000-0000390F0000}"/>
    <cellStyle name="Normal 2 4 2 4 2 2" xfId="291" xr:uid="{00000000-0005-0000-0000-00003A0F0000}"/>
    <cellStyle name="Normal 2 4 2 4 2 2 2" xfId="783" xr:uid="{00000000-0005-0000-0000-00003B0F0000}"/>
    <cellStyle name="Normal 2 4 2 4 2 2 2 2" xfId="3022" xr:uid="{00000000-0005-0000-0000-00003C0F0000}"/>
    <cellStyle name="Normal 2 4 2 4 2 2 2 2 2" xfId="7245" xr:uid="{00000000-0005-0000-0000-00003D0F0000}"/>
    <cellStyle name="Normal 2 4 2 4 2 2 2 3" xfId="5100" xr:uid="{00000000-0005-0000-0000-00003E0F0000}"/>
    <cellStyle name="Normal 2 4 2 4 2 2 3" xfId="1205" xr:uid="{00000000-0005-0000-0000-00003F0F0000}"/>
    <cellStyle name="Normal 2 4 2 4 2 2 3 2" xfId="3435" xr:uid="{00000000-0005-0000-0000-0000400F0000}"/>
    <cellStyle name="Normal 2 4 2 4 2 2 3 2 2" xfId="7658" xr:uid="{00000000-0005-0000-0000-0000410F0000}"/>
    <cellStyle name="Normal 2 4 2 4 2 2 3 3" xfId="5513" xr:uid="{00000000-0005-0000-0000-0000420F0000}"/>
    <cellStyle name="Normal 2 4 2 4 2 2 4" xfId="1618" xr:uid="{00000000-0005-0000-0000-0000430F0000}"/>
    <cellStyle name="Normal 2 4 2 4 2 2 4 2" xfId="3848" xr:uid="{00000000-0005-0000-0000-0000440F0000}"/>
    <cellStyle name="Normal 2 4 2 4 2 2 4 2 2" xfId="8071" xr:uid="{00000000-0005-0000-0000-0000450F0000}"/>
    <cellStyle name="Normal 2 4 2 4 2 2 4 3" xfId="5926" xr:uid="{00000000-0005-0000-0000-0000460F0000}"/>
    <cellStyle name="Normal 2 4 2 4 2 2 5" xfId="2032" xr:uid="{00000000-0005-0000-0000-0000470F0000}"/>
    <cellStyle name="Normal 2 4 2 4 2 2 5 2" xfId="4261" xr:uid="{00000000-0005-0000-0000-0000480F0000}"/>
    <cellStyle name="Normal 2 4 2 4 2 2 5 2 2" xfId="8484" xr:uid="{00000000-0005-0000-0000-0000490F0000}"/>
    <cellStyle name="Normal 2 4 2 4 2 2 5 3" xfId="6339" xr:uid="{00000000-0005-0000-0000-00004A0F0000}"/>
    <cellStyle name="Normal 2 4 2 4 2 2 6" xfId="2468" xr:uid="{00000000-0005-0000-0000-00004B0F0000}"/>
    <cellStyle name="Normal 2 4 2 4 2 2 6 2" xfId="6752" xr:uid="{00000000-0005-0000-0000-00004C0F0000}"/>
    <cellStyle name="Normal 2 4 2 4 2 2 7" xfId="4686" xr:uid="{00000000-0005-0000-0000-00004D0F0000}"/>
    <cellStyle name="Normal 2 4 2 4 2 3" xfId="782" xr:uid="{00000000-0005-0000-0000-00004E0F0000}"/>
    <cellStyle name="Normal 2 4 2 4 2 3 2" xfId="3021" xr:uid="{00000000-0005-0000-0000-00004F0F0000}"/>
    <cellStyle name="Normal 2 4 2 4 2 3 2 2" xfId="7244" xr:uid="{00000000-0005-0000-0000-0000500F0000}"/>
    <cellStyle name="Normal 2 4 2 4 2 3 3" xfId="5099" xr:uid="{00000000-0005-0000-0000-0000510F0000}"/>
    <cellStyle name="Normal 2 4 2 4 2 4" xfId="1204" xr:uid="{00000000-0005-0000-0000-0000520F0000}"/>
    <cellStyle name="Normal 2 4 2 4 2 4 2" xfId="3434" xr:uid="{00000000-0005-0000-0000-0000530F0000}"/>
    <cellStyle name="Normal 2 4 2 4 2 4 2 2" xfId="7657" xr:uid="{00000000-0005-0000-0000-0000540F0000}"/>
    <cellStyle name="Normal 2 4 2 4 2 4 3" xfId="5512" xr:uid="{00000000-0005-0000-0000-0000550F0000}"/>
    <cellStyle name="Normal 2 4 2 4 2 5" xfId="1617" xr:uid="{00000000-0005-0000-0000-0000560F0000}"/>
    <cellStyle name="Normal 2 4 2 4 2 5 2" xfId="3847" xr:uid="{00000000-0005-0000-0000-0000570F0000}"/>
    <cellStyle name="Normal 2 4 2 4 2 5 2 2" xfId="8070" xr:uid="{00000000-0005-0000-0000-0000580F0000}"/>
    <cellStyle name="Normal 2 4 2 4 2 5 3" xfId="5925" xr:uid="{00000000-0005-0000-0000-0000590F0000}"/>
    <cellStyle name="Normal 2 4 2 4 2 6" xfId="2031" xr:uid="{00000000-0005-0000-0000-00005A0F0000}"/>
    <cellStyle name="Normal 2 4 2 4 2 6 2" xfId="4260" xr:uid="{00000000-0005-0000-0000-00005B0F0000}"/>
    <cellStyle name="Normal 2 4 2 4 2 6 2 2" xfId="8483" xr:uid="{00000000-0005-0000-0000-00005C0F0000}"/>
    <cellStyle name="Normal 2 4 2 4 2 6 3" xfId="6338" xr:uid="{00000000-0005-0000-0000-00005D0F0000}"/>
    <cellStyle name="Normal 2 4 2 4 2 7" xfId="2467" xr:uid="{00000000-0005-0000-0000-00005E0F0000}"/>
    <cellStyle name="Normal 2 4 2 4 2 7 2" xfId="6751" xr:uid="{00000000-0005-0000-0000-00005F0F0000}"/>
    <cellStyle name="Normal 2 4 2 4 2 8" xfId="4685" xr:uid="{00000000-0005-0000-0000-0000600F0000}"/>
    <cellStyle name="Normal 2 4 2 4 3" xfId="292" xr:uid="{00000000-0005-0000-0000-0000610F0000}"/>
    <cellStyle name="Normal 2 4 2 4 3 2" xfId="784" xr:uid="{00000000-0005-0000-0000-0000620F0000}"/>
    <cellStyle name="Normal 2 4 2 4 3 2 2" xfId="3023" xr:uid="{00000000-0005-0000-0000-0000630F0000}"/>
    <cellStyle name="Normal 2 4 2 4 3 2 2 2" xfId="7246" xr:uid="{00000000-0005-0000-0000-0000640F0000}"/>
    <cellStyle name="Normal 2 4 2 4 3 2 3" xfId="5101" xr:uid="{00000000-0005-0000-0000-0000650F0000}"/>
    <cellStyle name="Normal 2 4 2 4 3 3" xfId="1206" xr:uid="{00000000-0005-0000-0000-0000660F0000}"/>
    <cellStyle name="Normal 2 4 2 4 3 3 2" xfId="3436" xr:uid="{00000000-0005-0000-0000-0000670F0000}"/>
    <cellStyle name="Normal 2 4 2 4 3 3 2 2" xfId="7659" xr:uid="{00000000-0005-0000-0000-0000680F0000}"/>
    <cellStyle name="Normal 2 4 2 4 3 3 3" xfId="5514" xr:uid="{00000000-0005-0000-0000-0000690F0000}"/>
    <cellStyle name="Normal 2 4 2 4 3 4" xfId="1619" xr:uid="{00000000-0005-0000-0000-00006A0F0000}"/>
    <cellStyle name="Normal 2 4 2 4 3 4 2" xfId="3849" xr:uid="{00000000-0005-0000-0000-00006B0F0000}"/>
    <cellStyle name="Normal 2 4 2 4 3 4 2 2" xfId="8072" xr:uid="{00000000-0005-0000-0000-00006C0F0000}"/>
    <cellStyle name="Normal 2 4 2 4 3 4 3" xfId="5927" xr:uid="{00000000-0005-0000-0000-00006D0F0000}"/>
    <cellStyle name="Normal 2 4 2 4 3 5" xfId="2033" xr:uid="{00000000-0005-0000-0000-00006E0F0000}"/>
    <cellStyle name="Normal 2 4 2 4 3 5 2" xfId="4262" xr:uid="{00000000-0005-0000-0000-00006F0F0000}"/>
    <cellStyle name="Normal 2 4 2 4 3 5 2 2" xfId="8485" xr:uid="{00000000-0005-0000-0000-0000700F0000}"/>
    <cellStyle name="Normal 2 4 2 4 3 5 3" xfId="6340" xr:uid="{00000000-0005-0000-0000-0000710F0000}"/>
    <cellStyle name="Normal 2 4 2 4 3 6" xfId="2469" xr:uid="{00000000-0005-0000-0000-0000720F0000}"/>
    <cellStyle name="Normal 2 4 2 4 3 6 2" xfId="6753" xr:uid="{00000000-0005-0000-0000-0000730F0000}"/>
    <cellStyle name="Normal 2 4 2 4 3 7" xfId="4687" xr:uid="{00000000-0005-0000-0000-0000740F0000}"/>
    <cellStyle name="Normal 2 4 2 4 4" xfId="781" xr:uid="{00000000-0005-0000-0000-0000750F0000}"/>
    <cellStyle name="Normal 2 4 2 4 4 2" xfId="3020" xr:uid="{00000000-0005-0000-0000-0000760F0000}"/>
    <cellStyle name="Normal 2 4 2 4 4 2 2" xfId="7243" xr:uid="{00000000-0005-0000-0000-0000770F0000}"/>
    <cellStyle name="Normal 2 4 2 4 4 3" xfId="5098" xr:uid="{00000000-0005-0000-0000-0000780F0000}"/>
    <cellStyle name="Normal 2 4 2 4 5" xfId="1203" xr:uid="{00000000-0005-0000-0000-0000790F0000}"/>
    <cellStyle name="Normal 2 4 2 4 5 2" xfId="3433" xr:uid="{00000000-0005-0000-0000-00007A0F0000}"/>
    <cellStyle name="Normal 2 4 2 4 5 2 2" xfId="7656" xr:uid="{00000000-0005-0000-0000-00007B0F0000}"/>
    <cellStyle name="Normal 2 4 2 4 5 3" xfId="5511" xr:uid="{00000000-0005-0000-0000-00007C0F0000}"/>
    <cellStyle name="Normal 2 4 2 4 6" xfId="1616" xr:uid="{00000000-0005-0000-0000-00007D0F0000}"/>
    <cellStyle name="Normal 2 4 2 4 6 2" xfId="3846" xr:uid="{00000000-0005-0000-0000-00007E0F0000}"/>
    <cellStyle name="Normal 2 4 2 4 6 2 2" xfId="8069" xr:uid="{00000000-0005-0000-0000-00007F0F0000}"/>
    <cellStyle name="Normal 2 4 2 4 6 3" xfId="5924" xr:uid="{00000000-0005-0000-0000-0000800F0000}"/>
    <cellStyle name="Normal 2 4 2 4 7" xfId="2030" xr:uid="{00000000-0005-0000-0000-0000810F0000}"/>
    <cellStyle name="Normal 2 4 2 4 7 2" xfId="4259" xr:uid="{00000000-0005-0000-0000-0000820F0000}"/>
    <cellStyle name="Normal 2 4 2 4 7 2 2" xfId="8482" xr:uid="{00000000-0005-0000-0000-0000830F0000}"/>
    <cellStyle name="Normal 2 4 2 4 7 3" xfId="6337" xr:uid="{00000000-0005-0000-0000-0000840F0000}"/>
    <cellStyle name="Normal 2 4 2 4 8" xfId="2466" xr:uid="{00000000-0005-0000-0000-0000850F0000}"/>
    <cellStyle name="Normal 2 4 2 4 8 2" xfId="6750" xr:uid="{00000000-0005-0000-0000-0000860F0000}"/>
    <cellStyle name="Normal 2 4 2 4 9" xfId="4684" xr:uid="{00000000-0005-0000-0000-0000870F0000}"/>
    <cellStyle name="Normal 2 4 2 5" xfId="293" xr:uid="{00000000-0005-0000-0000-0000880F0000}"/>
    <cellStyle name="Normal 2 4 2 5 2" xfId="294" xr:uid="{00000000-0005-0000-0000-0000890F0000}"/>
    <cellStyle name="Normal 2 4 2 5 2 2" xfId="786" xr:uid="{00000000-0005-0000-0000-00008A0F0000}"/>
    <cellStyle name="Normal 2 4 2 5 2 2 2" xfId="3025" xr:uid="{00000000-0005-0000-0000-00008B0F0000}"/>
    <cellStyle name="Normal 2 4 2 5 2 2 2 2" xfId="7248" xr:uid="{00000000-0005-0000-0000-00008C0F0000}"/>
    <cellStyle name="Normal 2 4 2 5 2 2 3" xfId="5103" xr:uid="{00000000-0005-0000-0000-00008D0F0000}"/>
    <cellStyle name="Normal 2 4 2 5 2 3" xfId="1208" xr:uid="{00000000-0005-0000-0000-00008E0F0000}"/>
    <cellStyle name="Normal 2 4 2 5 2 3 2" xfId="3438" xr:uid="{00000000-0005-0000-0000-00008F0F0000}"/>
    <cellStyle name="Normal 2 4 2 5 2 3 2 2" xfId="7661" xr:uid="{00000000-0005-0000-0000-0000900F0000}"/>
    <cellStyle name="Normal 2 4 2 5 2 3 3" xfId="5516" xr:uid="{00000000-0005-0000-0000-0000910F0000}"/>
    <cellStyle name="Normal 2 4 2 5 2 4" xfId="1621" xr:uid="{00000000-0005-0000-0000-0000920F0000}"/>
    <cellStyle name="Normal 2 4 2 5 2 4 2" xfId="3851" xr:uid="{00000000-0005-0000-0000-0000930F0000}"/>
    <cellStyle name="Normal 2 4 2 5 2 4 2 2" xfId="8074" xr:uid="{00000000-0005-0000-0000-0000940F0000}"/>
    <cellStyle name="Normal 2 4 2 5 2 4 3" xfId="5929" xr:uid="{00000000-0005-0000-0000-0000950F0000}"/>
    <cellStyle name="Normal 2 4 2 5 2 5" xfId="2035" xr:uid="{00000000-0005-0000-0000-0000960F0000}"/>
    <cellStyle name="Normal 2 4 2 5 2 5 2" xfId="4264" xr:uid="{00000000-0005-0000-0000-0000970F0000}"/>
    <cellStyle name="Normal 2 4 2 5 2 5 2 2" xfId="8487" xr:uid="{00000000-0005-0000-0000-0000980F0000}"/>
    <cellStyle name="Normal 2 4 2 5 2 5 3" xfId="6342" xr:uid="{00000000-0005-0000-0000-0000990F0000}"/>
    <cellStyle name="Normal 2 4 2 5 2 6" xfId="2471" xr:uid="{00000000-0005-0000-0000-00009A0F0000}"/>
    <cellStyle name="Normal 2 4 2 5 2 6 2" xfId="6755" xr:uid="{00000000-0005-0000-0000-00009B0F0000}"/>
    <cellStyle name="Normal 2 4 2 5 2 7" xfId="4689" xr:uid="{00000000-0005-0000-0000-00009C0F0000}"/>
    <cellStyle name="Normal 2 4 2 5 3" xfId="785" xr:uid="{00000000-0005-0000-0000-00009D0F0000}"/>
    <cellStyle name="Normal 2 4 2 5 3 2" xfId="3024" xr:uid="{00000000-0005-0000-0000-00009E0F0000}"/>
    <cellStyle name="Normal 2 4 2 5 3 2 2" xfId="7247" xr:uid="{00000000-0005-0000-0000-00009F0F0000}"/>
    <cellStyle name="Normal 2 4 2 5 3 3" xfId="5102" xr:uid="{00000000-0005-0000-0000-0000A00F0000}"/>
    <cellStyle name="Normal 2 4 2 5 4" xfId="1207" xr:uid="{00000000-0005-0000-0000-0000A10F0000}"/>
    <cellStyle name="Normal 2 4 2 5 4 2" xfId="3437" xr:uid="{00000000-0005-0000-0000-0000A20F0000}"/>
    <cellStyle name="Normal 2 4 2 5 4 2 2" xfId="7660" xr:uid="{00000000-0005-0000-0000-0000A30F0000}"/>
    <cellStyle name="Normal 2 4 2 5 4 3" xfId="5515" xr:uid="{00000000-0005-0000-0000-0000A40F0000}"/>
    <cellStyle name="Normal 2 4 2 5 5" xfId="1620" xr:uid="{00000000-0005-0000-0000-0000A50F0000}"/>
    <cellStyle name="Normal 2 4 2 5 5 2" xfId="3850" xr:uid="{00000000-0005-0000-0000-0000A60F0000}"/>
    <cellStyle name="Normal 2 4 2 5 5 2 2" xfId="8073" xr:uid="{00000000-0005-0000-0000-0000A70F0000}"/>
    <cellStyle name="Normal 2 4 2 5 5 3" xfId="5928" xr:uid="{00000000-0005-0000-0000-0000A80F0000}"/>
    <cellStyle name="Normal 2 4 2 5 6" xfId="2034" xr:uid="{00000000-0005-0000-0000-0000A90F0000}"/>
    <cellStyle name="Normal 2 4 2 5 6 2" xfId="4263" xr:uid="{00000000-0005-0000-0000-0000AA0F0000}"/>
    <cellStyle name="Normal 2 4 2 5 6 2 2" xfId="8486" xr:uid="{00000000-0005-0000-0000-0000AB0F0000}"/>
    <cellStyle name="Normal 2 4 2 5 6 3" xfId="6341" xr:uid="{00000000-0005-0000-0000-0000AC0F0000}"/>
    <cellStyle name="Normal 2 4 2 5 7" xfId="2470" xr:uid="{00000000-0005-0000-0000-0000AD0F0000}"/>
    <cellStyle name="Normal 2 4 2 5 7 2" xfId="6754" xr:uid="{00000000-0005-0000-0000-0000AE0F0000}"/>
    <cellStyle name="Normal 2 4 2 5 8" xfId="4688" xr:uid="{00000000-0005-0000-0000-0000AF0F0000}"/>
    <cellStyle name="Normal 2 4 2 6" xfId="295" xr:uid="{00000000-0005-0000-0000-0000B00F0000}"/>
    <cellStyle name="Normal 2 4 2 6 2" xfId="787" xr:uid="{00000000-0005-0000-0000-0000B10F0000}"/>
    <cellStyle name="Normal 2 4 2 6 2 2" xfId="3026" xr:uid="{00000000-0005-0000-0000-0000B20F0000}"/>
    <cellStyle name="Normal 2 4 2 6 2 2 2" xfId="7249" xr:uid="{00000000-0005-0000-0000-0000B30F0000}"/>
    <cellStyle name="Normal 2 4 2 6 2 3" xfId="5104" xr:uid="{00000000-0005-0000-0000-0000B40F0000}"/>
    <cellStyle name="Normal 2 4 2 6 3" xfId="1209" xr:uid="{00000000-0005-0000-0000-0000B50F0000}"/>
    <cellStyle name="Normal 2 4 2 6 3 2" xfId="3439" xr:uid="{00000000-0005-0000-0000-0000B60F0000}"/>
    <cellStyle name="Normal 2 4 2 6 3 2 2" xfId="7662" xr:uid="{00000000-0005-0000-0000-0000B70F0000}"/>
    <cellStyle name="Normal 2 4 2 6 3 3" xfId="5517" xr:uid="{00000000-0005-0000-0000-0000B80F0000}"/>
    <cellStyle name="Normal 2 4 2 6 4" xfId="1622" xr:uid="{00000000-0005-0000-0000-0000B90F0000}"/>
    <cellStyle name="Normal 2 4 2 6 4 2" xfId="3852" xr:uid="{00000000-0005-0000-0000-0000BA0F0000}"/>
    <cellStyle name="Normal 2 4 2 6 4 2 2" xfId="8075" xr:uid="{00000000-0005-0000-0000-0000BB0F0000}"/>
    <cellStyle name="Normal 2 4 2 6 4 3" xfId="5930" xr:uid="{00000000-0005-0000-0000-0000BC0F0000}"/>
    <cellStyle name="Normal 2 4 2 6 5" xfId="2036" xr:uid="{00000000-0005-0000-0000-0000BD0F0000}"/>
    <cellStyle name="Normal 2 4 2 6 5 2" xfId="4265" xr:uid="{00000000-0005-0000-0000-0000BE0F0000}"/>
    <cellStyle name="Normal 2 4 2 6 5 2 2" xfId="8488" xr:uid="{00000000-0005-0000-0000-0000BF0F0000}"/>
    <cellStyle name="Normal 2 4 2 6 5 3" xfId="6343" xr:uid="{00000000-0005-0000-0000-0000C00F0000}"/>
    <cellStyle name="Normal 2 4 2 6 6" xfId="2472" xr:uid="{00000000-0005-0000-0000-0000C10F0000}"/>
    <cellStyle name="Normal 2 4 2 6 6 2" xfId="6756" xr:uid="{00000000-0005-0000-0000-0000C20F0000}"/>
    <cellStyle name="Normal 2 4 2 6 7" xfId="4690" xr:uid="{00000000-0005-0000-0000-0000C30F0000}"/>
    <cellStyle name="Normal 2 4 2 7" xfId="772" xr:uid="{00000000-0005-0000-0000-0000C40F0000}"/>
    <cellStyle name="Normal 2 4 2 7 2" xfId="3011" xr:uid="{00000000-0005-0000-0000-0000C50F0000}"/>
    <cellStyle name="Normal 2 4 2 7 2 2" xfId="7234" xr:uid="{00000000-0005-0000-0000-0000C60F0000}"/>
    <cellStyle name="Normal 2 4 2 7 3" xfId="5089" xr:uid="{00000000-0005-0000-0000-0000C70F0000}"/>
    <cellStyle name="Normal 2 4 2 8" xfId="1194" xr:uid="{00000000-0005-0000-0000-0000C80F0000}"/>
    <cellStyle name="Normal 2 4 2 8 2" xfId="3424" xr:uid="{00000000-0005-0000-0000-0000C90F0000}"/>
    <cellStyle name="Normal 2 4 2 8 2 2" xfId="7647" xr:uid="{00000000-0005-0000-0000-0000CA0F0000}"/>
    <cellStyle name="Normal 2 4 2 8 3" xfId="5502" xr:uid="{00000000-0005-0000-0000-0000CB0F0000}"/>
    <cellStyle name="Normal 2 4 2 9" xfId="1607" xr:uid="{00000000-0005-0000-0000-0000CC0F0000}"/>
    <cellStyle name="Normal 2 4 2 9 2" xfId="3837" xr:uid="{00000000-0005-0000-0000-0000CD0F0000}"/>
    <cellStyle name="Normal 2 4 2 9 2 2" xfId="8060" xr:uid="{00000000-0005-0000-0000-0000CE0F0000}"/>
    <cellStyle name="Normal 2 4 2 9 3" xfId="5915" xr:uid="{00000000-0005-0000-0000-0000CF0F0000}"/>
    <cellStyle name="Normal 2 4 3" xfId="296" xr:uid="{00000000-0005-0000-0000-0000D00F0000}"/>
    <cellStyle name="Normal 2 4 3 2" xfId="297" xr:uid="{00000000-0005-0000-0000-0000D10F0000}"/>
    <cellStyle name="Normal 2 4 3 3" xfId="298" xr:uid="{00000000-0005-0000-0000-0000D20F0000}"/>
    <cellStyle name="Normal 2 4 3 3 2" xfId="299" xr:uid="{00000000-0005-0000-0000-0000D30F0000}"/>
    <cellStyle name="Normal 2 4 3 3 2 2" xfId="300" xr:uid="{00000000-0005-0000-0000-0000D40F0000}"/>
    <cellStyle name="Normal 2 4 3 3 2 2 2" xfId="791" xr:uid="{00000000-0005-0000-0000-0000D50F0000}"/>
    <cellStyle name="Normal 2 4 3 3 2 2 2 2" xfId="3030" xr:uid="{00000000-0005-0000-0000-0000D60F0000}"/>
    <cellStyle name="Normal 2 4 3 3 2 2 2 2 2" xfId="7253" xr:uid="{00000000-0005-0000-0000-0000D70F0000}"/>
    <cellStyle name="Normal 2 4 3 3 2 2 2 3" xfId="5108" xr:uid="{00000000-0005-0000-0000-0000D80F0000}"/>
    <cellStyle name="Normal 2 4 3 3 2 2 3" xfId="1213" xr:uid="{00000000-0005-0000-0000-0000D90F0000}"/>
    <cellStyle name="Normal 2 4 3 3 2 2 3 2" xfId="3443" xr:uid="{00000000-0005-0000-0000-0000DA0F0000}"/>
    <cellStyle name="Normal 2 4 3 3 2 2 3 2 2" xfId="7666" xr:uid="{00000000-0005-0000-0000-0000DB0F0000}"/>
    <cellStyle name="Normal 2 4 3 3 2 2 3 3" xfId="5521" xr:uid="{00000000-0005-0000-0000-0000DC0F0000}"/>
    <cellStyle name="Normal 2 4 3 3 2 2 4" xfId="1626" xr:uid="{00000000-0005-0000-0000-0000DD0F0000}"/>
    <cellStyle name="Normal 2 4 3 3 2 2 4 2" xfId="3856" xr:uid="{00000000-0005-0000-0000-0000DE0F0000}"/>
    <cellStyle name="Normal 2 4 3 3 2 2 4 2 2" xfId="8079" xr:uid="{00000000-0005-0000-0000-0000DF0F0000}"/>
    <cellStyle name="Normal 2 4 3 3 2 2 4 3" xfId="5934" xr:uid="{00000000-0005-0000-0000-0000E00F0000}"/>
    <cellStyle name="Normal 2 4 3 3 2 2 5" xfId="2040" xr:uid="{00000000-0005-0000-0000-0000E10F0000}"/>
    <cellStyle name="Normal 2 4 3 3 2 2 5 2" xfId="4269" xr:uid="{00000000-0005-0000-0000-0000E20F0000}"/>
    <cellStyle name="Normal 2 4 3 3 2 2 5 2 2" xfId="8492" xr:uid="{00000000-0005-0000-0000-0000E30F0000}"/>
    <cellStyle name="Normal 2 4 3 3 2 2 5 3" xfId="6347" xr:uid="{00000000-0005-0000-0000-0000E40F0000}"/>
    <cellStyle name="Normal 2 4 3 3 2 2 6" xfId="2476" xr:uid="{00000000-0005-0000-0000-0000E50F0000}"/>
    <cellStyle name="Normal 2 4 3 3 2 2 6 2" xfId="6760" xr:uid="{00000000-0005-0000-0000-0000E60F0000}"/>
    <cellStyle name="Normal 2 4 3 3 2 2 7" xfId="4694" xr:uid="{00000000-0005-0000-0000-0000E70F0000}"/>
    <cellStyle name="Normal 2 4 3 3 2 3" xfId="790" xr:uid="{00000000-0005-0000-0000-0000E80F0000}"/>
    <cellStyle name="Normal 2 4 3 3 2 3 2" xfId="3029" xr:uid="{00000000-0005-0000-0000-0000E90F0000}"/>
    <cellStyle name="Normal 2 4 3 3 2 3 2 2" xfId="7252" xr:uid="{00000000-0005-0000-0000-0000EA0F0000}"/>
    <cellStyle name="Normal 2 4 3 3 2 3 3" xfId="5107" xr:uid="{00000000-0005-0000-0000-0000EB0F0000}"/>
    <cellStyle name="Normal 2 4 3 3 2 4" xfId="1212" xr:uid="{00000000-0005-0000-0000-0000EC0F0000}"/>
    <cellStyle name="Normal 2 4 3 3 2 4 2" xfId="3442" xr:uid="{00000000-0005-0000-0000-0000ED0F0000}"/>
    <cellStyle name="Normal 2 4 3 3 2 4 2 2" xfId="7665" xr:uid="{00000000-0005-0000-0000-0000EE0F0000}"/>
    <cellStyle name="Normal 2 4 3 3 2 4 3" xfId="5520" xr:uid="{00000000-0005-0000-0000-0000EF0F0000}"/>
    <cellStyle name="Normal 2 4 3 3 2 5" xfId="1625" xr:uid="{00000000-0005-0000-0000-0000F00F0000}"/>
    <cellStyle name="Normal 2 4 3 3 2 5 2" xfId="3855" xr:uid="{00000000-0005-0000-0000-0000F10F0000}"/>
    <cellStyle name="Normal 2 4 3 3 2 5 2 2" xfId="8078" xr:uid="{00000000-0005-0000-0000-0000F20F0000}"/>
    <cellStyle name="Normal 2 4 3 3 2 5 3" xfId="5933" xr:uid="{00000000-0005-0000-0000-0000F30F0000}"/>
    <cellStyle name="Normal 2 4 3 3 2 6" xfId="2039" xr:uid="{00000000-0005-0000-0000-0000F40F0000}"/>
    <cellStyle name="Normal 2 4 3 3 2 6 2" xfId="4268" xr:uid="{00000000-0005-0000-0000-0000F50F0000}"/>
    <cellStyle name="Normal 2 4 3 3 2 6 2 2" xfId="8491" xr:uid="{00000000-0005-0000-0000-0000F60F0000}"/>
    <cellStyle name="Normal 2 4 3 3 2 6 3" xfId="6346" xr:uid="{00000000-0005-0000-0000-0000F70F0000}"/>
    <cellStyle name="Normal 2 4 3 3 2 7" xfId="2475" xr:uid="{00000000-0005-0000-0000-0000F80F0000}"/>
    <cellStyle name="Normal 2 4 3 3 2 7 2" xfId="6759" xr:uid="{00000000-0005-0000-0000-0000F90F0000}"/>
    <cellStyle name="Normal 2 4 3 3 2 8" xfId="4693" xr:uid="{00000000-0005-0000-0000-0000FA0F0000}"/>
    <cellStyle name="Normal 2 4 3 3 3" xfId="301" xr:uid="{00000000-0005-0000-0000-0000FB0F0000}"/>
    <cellStyle name="Normal 2 4 3 3 3 2" xfId="792" xr:uid="{00000000-0005-0000-0000-0000FC0F0000}"/>
    <cellStyle name="Normal 2 4 3 3 3 2 2" xfId="3031" xr:uid="{00000000-0005-0000-0000-0000FD0F0000}"/>
    <cellStyle name="Normal 2 4 3 3 3 2 2 2" xfId="7254" xr:uid="{00000000-0005-0000-0000-0000FE0F0000}"/>
    <cellStyle name="Normal 2 4 3 3 3 2 3" xfId="5109" xr:uid="{00000000-0005-0000-0000-0000FF0F0000}"/>
    <cellStyle name="Normal 2 4 3 3 3 3" xfId="1214" xr:uid="{00000000-0005-0000-0000-000000100000}"/>
    <cellStyle name="Normal 2 4 3 3 3 3 2" xfId="3444" xr:uid="{00000000-0005-0000-0000-000001100000}"/>
    <cellStyle name="Normal 2 4 3 3 3 3 2 2" xfId="7667" xr:uid="{00000000-0005-0000-0000-000002100000}"/>
    <cellStyle name="Normal 2 4 3 3 3 3 3" xfId="5522" xr:uid="{00000000-0005-0000-0000-000003100000}"/>
    <cellStyle name="Normal 2 4 3 3 3 4" xfId="1627" xr:uid="{00000000-0005-0000-0000-000004100000}"/>
    <cellStyle name="Normal 2 4 3 3 3 4 2" xfId="3857" xr:uid="{00000000-0005-0000-0000-000005100000}"/>
    <cellStyle name="Normal 2 4 3 3 3 4 2 2" xfId="8080" xr:uid="{00000000-0005-0000-0000-000006100000}"/>
    <cellStyle name="Normal 2 4 3 3 3 4 3" xfId="5935" xr:uid="{00000000-0005-0000-0000-000007100000}"/>
    <cellStyle name="Normal 2 4 3 3 3 5" xfId="2041" xr:uid="{00000000-0005-0000-0000-000008100000}"/>
    <cellStyle name="Normal 2 4 3 3 3 5 2" xfId="4270" xr:uid="{00000000-0005-0000-0000-000009100000}"/>
    <cellStyle name="Normal 2 4 3 3 3 5 2 2" xfId="8493" xr:uid="{00000000-0005-0000-0000-00000A100000}"/>
    <cellStyle name="Normal 2 4 3 3 3 5 3" xfId="6348" xr:uid="{00000000-0005-0000-0000-00000B100000}"/>
    <cellStyle name="Normal 2 4 3 3 3 6" xfId="2477" xr:uid="{00000000-0005-0000-0000-00000C100000}"/>
    <cellStyle name="Normal 2 4 3 3 3 6 2" xfId="6761" xr:uid="{00000000-0005-0000-0000-00000D100000}"/>
    <cellStyle name="Normal 2 4 3 3 3 7" xfId="4695" xr:uid="{00000000-0005-0000-0000-00000E100000}"/>
    <cellStyle name="Normal 2 4 3 3 4" xfId="789" xr:uid="{00000000-0005-0000-0000-00000F100000}"/>
    <cellStyle name="Normal 2 4 3 3 4 2" xfId="3028" xr:uid="{00000000-0005-0000-0000-000010100000}"/>
    <cellStyle name="Normal 2 4 3 3 4 2 2" xfId="7251" xr:uid="{00000000-0005-0000-0000-000011100000}"/>
    <cellStyle name="Normal 2 4 3 3 4 3" xfId="5106" xr:uid="{00000000-0005-0000-0000-000012100000}"/>
    <cellStyle name="Normal 2 4 3 3 5" xfId="1211" xr:uid="{00000000-0005-0000-0000-000013100000}"/>
    <cellStyle name="Normal 2 4 3 3 5 2" xfId="3441" xr:uid="{00000000-0005-0000-0000-000014100000}"/>
    <cellStyle name="Normal 2 4 3 3 5 2 2" xfId="7664" xr:uid="{00000000-0005-0000-0000-000015100000}"/>
    <cellStyle name="Normal 2 4 3 3 5 3" xfId="5519" xr:uid="{00000000-0005-0000-0000-000016100000}"/>
    <cellStyle name="Normal 2 4 3 3 6" xfId="1624" xr:uid="{00000000-0005-0000-0000-000017100000}"/>
    <cellStyle name="Normal 2 4 3 3 6 2" xfId="3854" xr:uid="{00000000-0005-0000-0000-000018100000}"/>
    <cellStyle name="Normal 2 4 3 3 6 2 2" xfId="8077" xr:uid="{00000000-0005-0000-0000-000019100000}"/>
    <cellStyle name="Normal 2 4 3 3 6 3" xfId="5932" xr:uid="{00000000-0005-0000-0000-00001A100000}"/>
    <cellStyle name="Normal 2 4 3 3 7" xfId="2038" xr:uid="{00000000-0005-0000-0000-00001B100000}"/>
    <cellStyle name="Normal 2 4 3 3 7 2" xfId="4267" xr:uid="{00000000-0005-0000-0000-00001C100000}"/>
    <cellStyle name="Normal 2 4 3 3 7 2 2" xfId="8490" xr:uid="{00000000-0005-0000-0000-00001D100000}"/>
    <cellStyle name="Normal 2 4 3 3 7 3" xfId="6345" xr:uid="{00000000-0005-0000-0000-00001E100000}"/>
    <cellStyle name="Normal 2 4 3 3 8" xfId="2474" xr:uid="{00000000-0005-0000-0000-00001F100000}"/>
    <cellStyle name="Normal 2 4 3 3 8 2" xfId="6758" xr:uid="{00000000-0005-0000-0000-000020100000}"/>
    <cellStyle name="Normal 2 4 3 3 9" xfId="4692" xr:uid="{00000000-0005-0000-0000-000021100000}"/>
    <cellStyle name="Normal 2 4 3 4" xfId="788" xr:uid="{00000000-0005-0000-0000-000022100000}"/>
    <cellStyle name="Normal 2 4 3 4 2" xfId="3027" xr:uid="{00000000-0005-0000-0000-000023100000}"/>
    <cellStyle name="Normal 2 4 3 4 2 2" xfId="7250" xr:uid="{00000000-0005-0000-0000-000024100000}"/>
    <cellStyle name="Normal 2 4 3 4 3" xfId="5105" xr:uid="{00000000-0005-0000-0000-000025100000}"/>
    <cellStyle name="Normal 2 4 3 5" xfId="1210" xr:uid="{00000000-0005-0000-0000-000026100000}"/>
    <cellStyle name="Normal 2 4 3 5 2" xfId="3440" xr:uid="{00000000-0005-0000-0000-000027100000}"/>
    <cellStyle name="Normal 2 4 3 5 2 2" xfId="7663" xr:uid="{00000000-0005-0000-0000-000028100000}"/>
    <cellStyle name="Normal 2 4 3 5 3" xfId="5518" xr:uid="{00000000-0005-0000-0000-000029100000}"/>
    <cellStyle name="Normal 2 4 3 6" xfId="1623" xr:uid="{00000000-0005-0000-0000-00002A100000}"/>
    <cellStyle name="Normal 2 4 3 6 2" xfId="3853" xr:uid="{00000000-0005-0000-0000-00002B100000}"/>
    <cellStyle name="Normal 2 4 3 6 2 2" xfId="8076" xr:uid="{00000000-0005-0000-0000-00002C100000}"/>
    <cellStyle name="Normal 2 4 3 6 3" xfId="5931" xr:uid="{00000000-0005-0000-0000-00002D100000}"/>
    <cellStyle name="Normal 2 4 3 7" xfId="2037" xr:uid="{00000000-0005-0000-0000-00002E100000}"/>
    <cellStyle name="Normal 2 4 3 7 2" xfId="4266" xr:uid="{00000000-0005-0000-0000-00002F100000}"/>
    <cellStyle name="Normal 2 4 3 7 2 2" xfId="8489" xr:uid="{00000000-0005-0000-0000-000030100000}"/>
    <cellStyle name="Normal 2 4 3 7 3" xfId="6344" xr:uid="{00000000-0005-0000-0000-000031100000}"/>
    <cellStyle name="Normal 2 4 3 8" xfId="2473" xr:uid="{00000000-0005-0000-0000-000032100000}"/>
    <cellStyle name="Normal 2 4 3 8 2" xfId="6757" xr:uid="{00000000-0005-0000-0000-000033100000}"/>
    <cellStyle name="Normal 2 4 3 9" xfId="4691" xr:uid="{00000000-0005-0000-0000-000034100000}"/>
    <cellStyle name="Normal 2 4 4" xfId="302" xr:uid="{00000000-0005-0000-0000-000035100000}"/>
    <cellStyle name="Normal 2 4 5" xfId="303" xr:uid="{00000000-0005-0000-0000-000036100000}"/>
    <cellStyle name="Normal 2 4 5 10" xfId="4696" xr:uid="{00000000-0005-0000-0000-000037100000}"/>
    <cellStyle name="Normal 2 4 5 2" xfId="304" xr:uid="{00000000-0005-0000-0000-000038100000}"/>
    <cellStyle name="Normal 2 4 5 2 2" xfId="305" xr:uid="{00000000-0005-0000-0000-000039100000}"/>
    <cellStyle name="Normal 2 4 5 2 2 2" xfId="306" xr:uid="{00000000-0005-0000-0000-00003A100000}"/>
    <cellStyle name="Normal 2 4 5 2 2 2 2" xfId="796" xr:uid="{00000000-0005-0000-0000-00003B100000}"/>
    <cellStyle name="Normal 2 4 5 2 2 2 2 2" xfId="3035" xr:uid="{00000000-0005-0000-0000-00003C100000}"/>
    <cellStyle name="Normal 2 4 5 2 2 2 2 2 2" xfId="7258" xr:uid="{00000000-0005-0000-0000-00003D100000}"/>
    <cellStyle name="Normal 2 4 5 2 2 2 2 3" xfId="5113" xr:uid="{00000000-0005-0000-0000-00003E100000}"/>
    <cellStyle name="Normal 2 4 5 2 2 2 3" xfId="1218" xr:uid="{00000000-0005-0000-0000-00003F100000}"/>
    <cellStyle name="Normal 2 4 5 2 2 2 3 2" xfId="3448" xr:uid="{00000000-0005-0000-0000-000040100000}"/>
    <cellStyle name="Normal 2 4 5 2 2 2 3 2 2" xfId="7671" xr:uid="{00000000-0005-0000-0000-000041100000}"/>
    <cellStyle name="Normal 2 4 5 2 2 2 3 3" xfId="5526" xr:uid="{00000000-0005-0000-0000-000042100000}"/>
    <cellStyle name="Normal 2 4 5 2 2 2 4" xfId="1631" xr:uid="{00000000-0005-0000-0000-000043100000}"/>
    <cellStyle name="Normal 2 4 5 2 2 2 4 2" xfId="3861" xr:uid="{00000000-0005-0000-0000-000044100000}"/>
    <cellStyle name="Normal 2 4 5 2 2 2 4 2 2" xfId="8084" xr:uid="{00000000-0005-0000-0000-000045100000}"/>
    <cellStyle name="Normal 2 4 5 2 2 2 4 3" xfId="5939" xr:uid="{00000000-0005-0000-0000-000046100000}"/>
    <cellStyle name="Normal 2 4 5 2 2 2 5" xfId="2045" xr:uid="{00000000-0005-0000-0000-000047100000}"/>
    <cellStyle name="Normal 2 4 5 2 2 2 5 2" xfId="4274" xr:uid="{00000000-0005-0000-0000-000048100000}"/>
    <cellStyle name="Normal 2 4 5 2 2 2 5 2 2" xfId="8497" xr:uid="{00000000-0005-0000-0000-000049100000}"/>
    <cellStyle name="Normal 2 4 5 2 2 2 5 3" xfId="6352" xr:uid="{00000000-0005-0000-0000-00004A100000}"/>
    <cellStyle name="Normal 2 4 5 2 2 2 6" xfId="2481" xr:uid="{00000000-0005-0000-0000-00004B100000}"/>
    <cellStyle name="Normal 2 4 5 2 2 2 6 2" xfId="6765" xr:uid="{00000000-0005-0000-0000-00004C100000}"/>
    <cellStyle name="Normal 2 4 5 2 2 2 7" xfId="4699" xr:uid="{00000000-0005-0000-0000-00004D100000}"/>
    <cellStyle name="Normal 2 4 5 2 2 3" xfId="795" xr:uid="{00000000-0005-0000-0000-00004E100000}"/>
    <cellStyle name="Normal 2 4 5 2 2 3 2" xfId="3034" xr:uid="{00000000-0005-0000-0000-00004F100000}"/>
    <cellStyle name="Normal 2 4 5 2 2 3 2 2" xfId="7257" xr:uid="{00000000-0005-0000-0000-000050100000}"/>
    <cellStyle name="Normal 2 4 5 2 2 3 3" xfId="5112" xr:uid="{00000000-0005-0000-0000-000051100000}"/>
    <cellStyle name="Normal 2 4 5 2 2 4" xfId="1217" xr:uid="{00000000-0005-0000-0000-000052100000}"/>
    <cellStyle name="Normal 2 4 5 2 2 4 2" xfId="3447" xr:uid="{00000000-0005-0000-0000-000053100000}"/>
    <cellStyle name="Normal 2 4 5 2 2 4 2 2" xfId="7670" xr:uid="{00000000-0005-0000-0000-000054100000}"/>
    <cellStyle name="Normal 2 4 5 2 2 4 3" xfId="5525" xr:uid="{00000000-0005-0000-0000-000055100000}"/>
    <cellStyle name="Normal 2 4 5 2 2 5" xfId="1630" xr:uid="{00000000-0005-0000-0000-000056100000}"/>
    <cellStyle name="Normal 2 4 5 2 2 5 2" xfId="3860" xr:uid="{00000000-0005-0000-0000-000057100000}"/>
    <cellStyle name="Normal 2 4 5 2 2 5 2 2" xfId="8083" xr:uid="{00000000-0005-0000-0000-000058100000}"/>
    <cellStyle name="Normal 2 4 5 2 2 5 3" xfId="5938" xr:uid="{00000000-0005-0000-0000-000059100000}"/>
    <cellStyle name="Normal 2 4 5 2 2 6" xfId="2044" xr:uid="{00000000-0005-0000-0000-00005A100000}"/>
    <cellStyle name="Normal 2 4 5 2 2 6 2" xfId="4273" xr:uid="{00000000-0005-0000-0000-00005B100000}"/>
    <cellStyle name="Normal 2 4 5 2 2 6 2 2" xfId="8496" xr:uid="{00000000-0005-0000-0000-00005C100000}"/>
    <cellStyle name="Normal 2 4 5 2 2 6 3" xfId="6351" xr:uid="{00000000-0005-0000-0000-00005D100000}"/>
    <cellStyle name="Normal 2 4 5 2 2 7" xfId="2480" xr:uid="{00000000-0005-0000-0000-00005E100000}"/>
    <cellStyle name="Normal 2 4 5 2 2 7 2" xfId="6764" xr:uid="{00000000-0005-0000-0000-00005F100000}"/>
    <cellStyle name="Normal 2 4 5 2 2 8" xfId="4698" xr:uid="{00000000-0005-0000-0000-000060100000}"/>
    <cellStyle name="Normal 2 4 5 2 3" xfId="307" xr:uid="{00000000-0005-0000-0000-000061100000}"/>
    <cellStyle name="Normal 2 4 5 2 3 2" xfId="797" xr:uid="{00000000-0005-0000-0000-000062100000}"/>
    <cellStyle name="Normal 2 4 5 2 3 2 2" xfId="3036" xr:uid="{00000000-0005-0000-0000-000063100000}"/>
    <cellStyle name="Normal 2 4 5 2 3 2 2 2" xfId="7259" xr:uid="{00000000-0005-0000-0000-000064100000}"/>
    <cellStyle name="Normal 2 4 5 2 3 2 3" xfId="5114" xr:uid="{00000000-0005-0000-0000-000065100000}"/>
    <cellStyle name="Normal 2 4 5 2 3 3" xfId="1219" xr:uid="{00000000-0005-0000-0000-000066100000}"/>
    <cellStyle name="Normal 2 4 5 2 3 3 2" xfId="3449" xr:uid="{00000000-0005-0000-0000-000067100000}"/>
    <cellStyle name="Normal 2 4 5 2 3 3 2 2" xfId="7672" xr:uid="{00000000-0005-0000-0000-000068100000}"/>
    <cellStyle name="Normal 2 4 5 2 3 3 3" xfId="5527" xr:uid="{00000000-0005-0000-0000-000069100000}"/>
    <cellStyle name="Normal 2 4 5 2 3 4" xfId="1632" xr:uid="{00000000-0005-0000-0000-00006A100000}"/>
    <cellStyle name="Normal 2 4 5 2 3 4 2" xfId="3862" xr:uid="{00000000-0005-0000-0000-00006B100000}"/>
    <cellStyle name="Normal 2 4 5 2 3 4 2 2" xfId="8085" xr:uid="{00000000-0005-0000-0000-00006C100000}"/>
    <cellStyle name="Normal 2 4 5 2 3 4 3" xfId="5940" xr:uid="{00000000-0005-0000-0000-00006D100000}"/>
    <cellStyle name="Normal 2 4 5 2 3 5" xfId="2046" xr:uid="{00000000-0005-0000-0000-00006E100000}"/>
    <cellStyle name="Normal 2 4 5 2 3 5 2" xfId="4275" xr:uid="{00000000-0005-0000-0000-00006F100000}"/>
    <cellStyle name="Normal 2 4 5 2 3 5 2 2" xfId="8498" xr:uid="{00000000-0005-0000-0000-000070100000}"/>
    <cellStyle name="Normal 2 4 5 2 3 5 3" xfId="6353" xr:uid="{00000000-0005-0000-0000-000071100000}"/>
    <cellStyle name="Normal 2 4 5 2 3 6" xfId="2482" xr:uid="{00000000-0005-0000-0000-000072100000}"/>
    <cellStyle name="Normal 2 4 5 2 3 6 2" xfId="6766" xr:uid="{00000000-0005-0000-0000-000073100000}"/>
    <cellStyle name="Normal 2 4 5 2 3 7" xfId="4700" xr:uid="{00000000-0005-0000-0000-000074100000}"/>
    <cellStyle name="Normal 2 4 5 2 4" xfId="794" xr:uid="{00000000-0005-0000-0000-000075100000}"/>
    <cellStyle name="Normal 2 4 5 2 4 2" xfId="3033" xr:uid="{00000000-0005-0000-0000-000076100000}"/>
    <cellStyle name="Normal 2 4 5 2 4 2 2" xfId="7256" xr:uid="{00000000-0005-0000-0000-000077100000}"/>
    <cellStyle name="Normal 2 4 5 2 4 3" xfId="5111" xr:uid="{00000000-0005-0000-0000-000078100000}"/>
    <cellStyle name="Normal 2 4 5 2 5" xfId="1216" xr:uid="{00000000-0005-0000-0000-000079100000}"/>
    <cellStyle name="Normal 2 4 5 2 5 2" xfId="3446" xr:uid="{00000000-0005-0000-0000-00007A100000}"/>
    <cellStyle name="Normal 2 4 5 2 5 2 2" xfId="7669" xr:uid="{00000000-0005-0000-0000-00007B100000}"/>
    <cellStyle name="Normal 2 4 5 2 5 3" xfId="5524" xr:uid="{00000000-0005-0000-0000-00007C100000}"/>
    <cellStyle name="Normal 2 4 5 2 6" xfId="1629" xr:uid="{00000000-0005-0000-0000-00007D100000}"/>
    <cellStyle name="Normal 2 4 5 2 6 2" xfId="3859" xr:uid="{00000000-0005-0000-0000-00007E100000}"/>
    <cellStyle name="Normal 2 4 5 2 6 2 2" xfId="8082" xr:uid="{00000000-0005-0000-0000-00007F100000}"/>
    <cellStyle name="Normal 2 4 5 2 6 3" xfId="5937" xr:uid="{00000000-0005-0000-0000-000080100000}"/>
    <cellStyle name="Normal 2 4 5 2 7" xfId="2043" xr:uid="{00000000-0005-0000-0000-000081100000}"/>
    <cellStyle name="Normal 2 4 5 2 7 2" xfId="4272" xr:uid="{00000000-0005-0000-0000-000082100000}"/>
    <cellStyle name="Normal 2 4 5 2 7 2 2" xfId="8495" xr:uid="{00000000-0005-0000-0000-000083100000}"/>
    <cellStyle name="Normal 2 4 5 2 7 3" xfId="6350" xr:uid="{00000000-0005-0000-0000-000084100000}"/>
    <cellStyle name="Normal 2 4 5 2 8" xfId="2479" xr:uid="{00000000-0005-0000-0000-000085100000}"/>
    <cellStyle name="Normal 2 4 5 2 8 2" xfId="6763" xr:uid="{00000000-0005-0000-0000-000086100000}"/>
    <cellStyle name="Normal 2 4 5 2 9" xfId="4697" xr:uid="{00000000-0005-0000-0000-000087100000}"/>
    <cellStyle name="Normal 2 4 5 3" xfId="308" xr:uid="{00000000-0005-0000-0000-000088100000}"/>
    <cellStyle name="Normal 2 4 5 3 2" xfId="309" xr:uid="{00000000-0005-0000-0000-000089100000}"/>
    <cellStyle name="Normal 2 4 5 3 2 2" xfId="799" xr:uid="{00000000-0005-0000-0000-00008A100000}"/>
    <cellStyle name="Normal 2 4 5 3 2 2 2" xfId="3038" xr:uid="{00000000-0005-0000-0000-00008B100000}"/>
    <cellStyle name="Normal 2 4 5 3 2 2 2 2" xfId="7261" xr:uid="{00000000-0005-0000-0000-00008C100000}"/>
    <cellStyle name="Normal 2 4 5 3 2 2 3" xfId="5116" xr:uid="{00000000-0005-0000-0000-00008D100000}"/>
    <cellStyle name="Normal 2 4 5 3 2 3" xfId="1221" xr:uid="{00000000-0005-0000-0000-00008E100000}"/>
    <cellStyle name="Normal 2 4 5 3 2 3 2" xfId="3451" xr:uid="{00000000-0005-0000-0000-00008F100000}"/>
    <cellStyle name="Normal 2 4 5 3 2 3 2 2" xfId="7674" xr:uid="{00000000-0005-0000-0000-000090100000}"/>
    <cellStyle name="Normal 2 4 5 3 2 3 3" xfId="5529" xr:uid="{00000000-0005-0000-0000-000091100000}"/>
    <cellStyle name="Normal 2 4 5 3 2 4" xfId="1634" xr:uid="{00000000-0005-0000-0000-000092100000}"/>
    <cellStyle name="Normal 2 4 5 3 2 4 2" xfId="3864" xr:uid="{00000000-0005-0000-0000-000093100000}"/>
    <cellStyle name="Normal 2 4 5 3 2 4 2 2" xfId="8087" xr:uid="{00000000-0005-0000-0000-000094100000}"/>
    <cellStyle name="Normal 2 4 5 3 2 4 3" xfId="5942" xr:uid="{00000000-0005-0000-0000-000095100000}"/>
    <cellStyle name="Normal 2 4 5 3 2 5" xfId="2048" xr:uid="{00000000-0005-0000-0000-000096100000}"/>
    <cellStyle name="Normal 2 4 5 3 2 5 2" xfId="4277" xr:uid="{00000000-0005-0000-0000-000097100000}"/>
    <cellStyle name="Normal 2 4 5 3 2 5 2 2" xfId="8500" xr:uid="{00000000-0005-0000-0000-000098100000}"/>
    <cellStyle name="Normal 2 4 5 3 2 5 3" xfId="6355" xr:uid="{00000000-0005-0000-0000-000099100000}"/>
    <cellStyle name="Normal 2 4 5 3 2 6" xfId="2484" xr:uid="{00000000-0005-0000-0000-00009A100000}"/>
    <cellStyle name="Normal 2 4 5 3 2 6 2" xfId="6768" xr:uid="{00000000-0005-0000-0000-00009B100000}"/>
    <cellStyle name="Normal 2 4 5 3 2 7" xfId="4702" xr:uid="{00000000-0005-0000-0000-00009C100000}"/>
    <cellStyle name="Normal 2 4 5 3 3" xfId="798" xr:uid="{00000000-0005-0000-0000-00009D100000}"/>
    <cellStyle name="Normal 2 4 5 3 3 2" xfId="3037" xr:uid="{00000000-0005-0000-0000-00009E100000}"/>
    <cellStyle name="Normal 2 4 5 3 3 2 2" xfId="7260" xr:uid="{00000000-0005-0000-0000-00009F100000}"/>
    <cellStyle name="Normal 2 4 5 3 3 3" xfId="5115" xr:uid="{00000000-0005-0000-0000-0000A0100000}"/>
    <cellStyle name="Normal 2 4 5 3 4" xfId="1220" xr:uid="{00000000-0005-0000-0000-0000A1100000}"/>
    <cellStyle name="Normal 2 4 5 3 4 2" xfId="3450" xr:uid="{00000000-0005-0000-0000-0000A2100000}"/>
    <cellStyle name="Normal 2 4 5 3 4 2 2" xfId="7673" xr:uid="{00000000-0005-0000-0000-0000A3100000}"/>
    <cellStyle name="Normal 2 4 5 3 4 3" xfId="5528" xr:uid="{00000000-0005-0000-0000-0000A4100000}"/>
    <cellStyle name="Normal 2 4 5 3 5" xfId="1633" xr:uid="{00000000-0005-0000-0000-0000A5100000}"/>
    <cellStyle name="Normal 2 4 5 3 5 2" xfId="3863" xr:uid="{00000000-0005-0000-0000-0000A6100000}"/>
    <cellStyle name="Normal 2 4 5 3 5 2 2" xfId="8086" xr:uid="{00000000-0005-0000-0000-0000A7100000}"/>
    <cellStyle name="Normal 2 4 5 3 5 3" xfId="5941" xr:uid="{00000000-0005-0000-0000-0000A8100000}"/>
    <cellStyle name="Normal 2 4 5 3 6" xfId="2047" xr:uid="{00000000-0005-0000-0000-0000A9100000}"/>
    <cellStyle name="Normal 2 4 5 3 6 2" xfId="4276" xr:uid="{00000000-0005-0000-0000-0000AA100000}"/>
    <cellStyle name="Normal 2 4 5 3 6 2 2" xfId="8499" xr:uid="{00000000-0005-0000-0000-0000AB100000}"/>
    <cellStyle name="Normal 2 4 5 3 6 3" xfId="6354" xr:uid="{00000000-0005-0000-0000-0000AC100000}"/>
    <cellStyle name="Normal 2 4 5 3 7" xfId="2483" xr:uid="{00000000-0005-0000-0000-0000AD100000}"/>
    <cellStyle name="Normal 2 4 5 3 7 2" xfId="6767" xr:uid="{00000000-0005-0000-0000-0000AE100000}"/>
    <cellStyle name="Normal 2 4 5 3 8" xfId="4701" xr:uid="{00000000-0005-0000-0000-0000AF100000}"/>
    <cellStyle name="Normal 2 4 5 4" xfId="310" xr:uid="{00000000-0005-0000-0000-0000B0100000}"/>
    <cellStyle name="Normal 2 4 5 4 2" xfId="800" xr:uid="{00000000-0005-0000-0000-0000B1100000}"/>
    <cellStyle name="Normal 2 4 5 4 2 2" xfId="3039" xr:uid="{00000000-0005-0000-0000-0000B2100000}"/>
    <cellStyle name="Normal 2 4 5 4 2 2 2" xfId="7262" xr:uid="{00000000-0005-0000-0000-0000B3100000}"/>
    <cellStyle name="Normal 2 4 5 4 2 3" xfId="5117" xr:uid="{00000000-0005-0000-0000-0000B4100000}"/>
    <cellStyle name="Normal 2 4 5 4 3" xfId="1222" xr:uid="{00000000-0005-0000-0000-0000B5100000}"/>
    <cellStyle name="Normal 2 4 5 4 3 2" xfId="3452" xr:uid="{00000000-0005-0000-0000-0000B6100000}"/>
    <cellStyle name="Normal 2 4 5 4 3 2 2" xfId="7675" xr:uid="{00000000-0005-0000-0000-0000B7100000}"/>
    <cellStyle name="Normal 2 4 5 4 3 3" xfId="5530" xr:uid="{00000000-0005-0000-0000-0000B8100000}"/>
    <cellStyle name="Normal 2 4 5 4 4" xfId="1635" xr:uid="{00000000-0005-0000-0000-0000B9100000}"/>
    <cellStyle name="Normal 2 4 5 4 4 2" xfId="3865" xr:uid="{00000000-0005-0000-0000-0000BA100000}"/>
    <cellStyle name="Normal 2 4 5 4 4 2 2" xfId="8088" xr:uid="{00000000-0005-0000-0000-0000BB100000}"/>
    <cellStyle name="Normal 2 4 5 4 4 3" xfId="5943" xr:uid="{00000000-0005-0000-0000-0000BC100000}"/>
    <cellStyle name="Normal 2 4 5 4 5" xfId="2049" xr:uid="{00000000-0005-0000-0000-0000BD100000}"/>
    <cellStyle name="Normal 2 4 5 4 5 2" xfId="4278" xr:uid="{00000000-0005-0000-0000-0000BE100000}"/>
    <cellStyle name="Normal 2 4 5 4 5 2 2" xfId="8501" xr:uid="{00000000-0005-0000-0000-0000BF100000}"/>
    <cellStyle name="Normal 2 4 5 4 5 3" xfId="6356" xr:uid="{00000000-0005-0000-0000-0000C0100000}"/>
    <cellStyle name="Normal 2 4 5 4 6" xfId="2485" xr:uid="{00000000-0005-0000-0000-0000C1100000}"/>
    <cellStyle name="Normal 2 4 5 4 6 2" xfId="6769" xr:uid="{00000000-0005-0000-0000-0000C2100000}"/>
    <cellStyle name="Normal 2 4 5 4 7" xfId="4703" xr:uid="{00000000-0005-0000-0000-0000C3100000}"/>
    <cellStyle name="Normal 2 4 5 5" xfId="793" xr:uid="{00000000-0005-0000-0000-0000C4100000}"/>
    <cellStyle name="Normal 2 4 5 5 2" xfId="3032" xr:uid="{00000000-0005-0000-0000-0000C5100000}"/>
    <cellStyle name="Normal 2 4 5 5 2 2" xfId="7255" xr:uid="{00000000-0005-0000-0000-0000C6100000}"/>
    <cellStyle name="Normal 2 4 5 5 3" xfId="5110" xr:uid="{00000000-0005-0000-0000-0000C7100000}"/>
    <cellStyle name="Normal 2 4 5 6" xfId="1215" xr:uid="{00000000-0005-0000-0000-0000C8100000}"/>
    <cellStyle name="Normal 2 4 5 6 2" xfId="3445" xr:uid="{00000000-0005-0000-0000-0000C9100000}"/>
    <cellStyle name="Normal 2 4 5 6 2 2" xfId="7668" xr:uid="{00000000-0005-0000-0000-0000CA100000}"/>
    <cellStyle name="Normal 2 4 5 6 3" xfId="5523" xr:uid="{00000000-0005-0000-0000-0000CB100000}"/>
    <cellStyle name="Normal 2 4 5 7" xfId="1628" xr:uid="{00000000-0005-0000-0000-0000CC100000}"/>
    <cellStyle name="Normal 2 4 5 7 2" xfId="3858" xr:uid="{00000000-0005-0000-0000-0000CD100000}"/>
    <cellStyle name="Normal 2 4 5 7 2 2" xfId="8081" xr:uid="{00000000-0005-0000-0000-0000CE100000}"/>
    <cellStyle name="Normal 2 4 5 7 3" xfId="5936" xr:uid="{00000000-0005-0000-0000-0000CF100000}"/>
    <cellStyle name="Normal 2 4 5 8" xfId="2042" xr:uid="{00000000-0005-0000-0000-0000D0100000}"/>
    <cellStyle name="Normal 2 4 5 8 2" xfId="4271" xr:uid="{00000000-0005-0000-0000-0000D1100000}"/>
    <cellStyle name="Normal 2 4 5 8 2 2" xfId="8494" xr:uid="{00000000-0005-0000-0000-0000D2100000}"/>
    <cellStyle name="Normal 2 4 5 8 3" xfId="6349" xr:uid="{00000000-0005-0000-0000-0000D3100000}"/>
    <cellStyle name="Normal 2 4 5 9" xfId="2478" xr:uid="{00000000-0005-0000-0000-0000D4100000}"/>
    <cellStyle name="Normal 2 4 5 9 2" xfId="6762" xr:uid="{00000000-0005-0000-0000-0000D5100000}"/>
    <cellStyle name="Normal 2 4 6" xfId="311" xr:uid="{00000000-0005-0000-0000-0000D6100000}"/>
    <cellStyle name="Normal 2 4 7" xfId="312" xr:uid="{00000000-0005-0000-0000-0000D7100000}"/>
    <cellStyle name="Normal 2 4 7 2" xfId="313" xr:uid="{00000000-0005-0000-0000-0000D8100000}"/>
    <cellStyle name="Normal 2 4 7 2 2" xfId="802" xr:uid="{00000000-0005-0000-0000-0000D9100000}"/>
    <cellStyle name="Normal 2 4 7 2 2 2" xfId="3041" xr:uid="{00000000-0005-0000-0000-0000DA100000}"/>
    <cellStyle name="Normal 2 4 7 2 2 2 2" xfId="7264" xr:uid="{00000000-0005-0000-0000-0000DB100000}"/>
    <cellStyle name="Normal 2 4 7 2 2 3" xfId="5119" xr:uid="{00000000-0005-0000-0000-0000DC100000}"/>
    <cellStyle name="Normal 2 4 7 2 3" xfId="1224" xr:uid="{00000000-0005-0000-0000-0000DD100000}"/>
    <cellStyle name="Normal 2 4 7 2 3 2" xfId="3454" xr:uid="{00000000-0005-0000-0000-0000DE100000}"/>
    <cellStyle name="Normal 2 4 7 2 3 2 2" xfId="7677" xr:uid="{00000000-0005-0000-0000-0000DF100000}"/>
    <cellStyle name="Normal 2 4 7 2 3 3" xfId="5532" xr:uid="{00000000-0005-0000-0000-0000E0100000}"/>
    <cellStyle name="Normal 2 4 7 2 4" xfId="1637" xr:uid="{00000000-0005-0000-0000-0000E1100000}"/>
    <cellStyle name="Normal 2 4 7 2 4 2" xfId="3867" xr:uid="{00000000-0005-0000-0000-0000E2100000}"/>
    <cellStyle name="Normal 2 4 7 2 4 2 2" xfId="8090" xr:uid="{00000000-0005-0000-0000-0000E3100000}"/>
    <cellStyle name="Normal 2 4 7 2 4 3" xfId="5945" xr:uid="{00000000-0005-0000-0000-0000E4100000}"/>
    <cellStyle name="Normal 2 4 7 2 5" xfId="2051" xr:uid="{00000000-0005-0000-0000-0000E5100000}"/>
    <cellStyle name="Normal 2 4 7 2 5 2" xfId="4280" xr:uid="{00000000-0005-0000-0000-0000E6100000}"/>
    <cellStyle name="Normal 2 4 7 2 5 2 2" xfId="8503" xr:uid="{00000000-0005-0000-0000-0000E7100000}"/>
    <cellStyle name="Normal 2 4 7 2 5 3" xfId="6358" xr:uid="{00000000-0005-0000-0000-0000E8100000}"/>
    <cellStyle name="Normal 2 4 7 2 6" xfId="2487" xr:uid="{00000000-0005-0000-0000-0000E9100000}"/>
    <cellStyle name="Normal 2 4 7 2 6 2" xfId="6771" xr:uid="{00000000-0005-0000-0000-0000EA100000}"/>
    <cellStyle name="Normal 2 4 7 2 7" xfId="4705" xr:uid="{00000000-0005-0000-0000-0000EB100000}"/>
    <cellStyle name="Normal 2 4 7 3" xfId="801" xr:uid="{00000000-0005-0000-0000-0000EC100000}"/>
    <cellStyle name="Normal 2 4 7 3 2" xfId="3040" xr:uid="{00000000-0005-0000-0000-0000ED100000}"/>
    <cellStyle name="Normal 2 4 7 3 2 2" xfId="7263" xr:uid="{00000000-0005-0000-0000-0000EE100000}"/>
    <cellStyle name="Normal 2 4 7 3 3" xfId="5118" xr:uid="{00000000-0005-0000-0000-0000EF100000}"/>
    <cellStyle name="Normal 2 4 7 4" xfId="1223" xr:uid="{00000000-0005-0000-0000-0000F0100000}"/>
    <cellStyle name="Normal 2 4 7 4 2" xfId="3453" xr:uid="{00000000-0005-0000-0000-0000F1100000}"/>
    <cellStyle name="Normal 2 4 7 4 2 2" xfId="7676" xr:uid="{00000000-0005-0000-0000-0000F2100000}"/>
    <cellStyle name="Normal 2 4 7 4 3" xfId="5531" xr:uid="{00000000-0005-0000-0000-0000F3100000}"/>
    <cellStyle name="Normal 2 4 7 5" xfId="1636" xr:uid="{00000000-0005-0000-0000-0000F4100000}"/>
    <cellStyle name="Normal 2 4 7 5 2" xfId="3866" xr:uid="{00000000-0005-0000-0000-0000F5100000}"/>
    <cellStyle name="Normal 2 4 7 5 2 2" xfId="8089" xr:uid="{00000000-0005-0000-0000-0000F6100000}"/>
    <cellStyle name="Normal 2 4 7 5 3" xfId="5944" xr:uid="{00000000-0005-0000-0000-0000F7100000}"/>
    <cellStyle name="Normal 2 4 7 6" xfId="2050" xr:uid="{00000000-0005-0000-0000-0000F8100000}"/>
    <cellStyle name="Normal 2 4 7 6 2" xfId="4279" xr:uid="{00000000-0005-0000-0000-0000F9100000}"/>
    <cellStyle name="Normal 2 4 7 6 2 2" xfId="8502" xr:uid="{00000000-0005-0000-0000-0000FA100000}"/>
    <cellStyle name="Normal 2 4 7 6 3" xfId="6357" xr:uid="{00000000-0005-0000-0000-0000FB100000}"/>
    <cellStyle name="Normal 2 4 7 7" xfId="2486" xr:uid="{00000000-0005-0000-0000-0000FC100000}"/>
    <cellStyle name="Normal 2 4 7 7 2" xfId="6770" xr:uid="{00000000-0005-0000-0000-0000FD100000}"/>
    <cellStyle name="Normal 2 4 7 8" xfId="4704" xr:uid="{00000000-0005-0000-0000-0000FE100000}"/>
    <cellStyle name="Normal 2 4 8" xfId="314" xr:uid="{00000000-0005-0000-0000-0000FF100000}"/>
    <cellStyle name="Normal 2 4 8 2" xfId="803" xr:uid="{00000000-0005-0000-0000-000000110000}"/>
    <cellStyle name="Normal 2 4 8 2 2" xfId="3042" xr:uid="{00000000-0005-0000-0000-000001110000}"/>
    <cellStyle name="Normal 2 4 8 2 2 2" xfId="7265" xr:uid="{00000000-0005-0000-0000-000002110000}"/>
    <cellStyle name="Normal 2 4 8 2 3" xfId="5120" xr:uid="{00000000-0005-0000-0000-000003110000}"/>
    <cellStyle name="Normal 2 4 8 3" xfId="1225" xr:uid="{00000000-0005-0000-0000-000004110000}"/>
    <cellStyle name="Normal 2 4 8 3 2" xfId="3455" xr:uid="{00000000-0005-0000-0000-000005110000}"/>
    <cellStyle name="Normal 2 4 8 3 2 2" xfId="7678" xr:uid="{00000000-0005-0000-0000-000006110000}"/>
    <cellStyle name="Normal 2 4 8 3 3" xfId="5533" xr:uid="{00000000-0005-0000-0000-000007110000}"/>
    <cellStyle name="Normal 2 4 8 4" xfId="1638" xr:uid="{00000000-0005-0000-0000-000008110000}"/>
    <cellStyle name="Normal 2 4 8 4 2" xfId="3868" xr:uid="{00000000-0005-0000-0000-000009110000}"/>
    <cellStyle name="Normal 2 4 8 4 2 2" xfId="8091" xr:uid="{00000000-0005-0000-0000-00000A110000}"/>
    <cellStyle name="Normal 2 4 8 4 3" xfId="5946" xr:uid="{00000000-0005-0000-0000-00000B110000}"/>
    <cellStyle name="Normal 2 4 8 5" xfId="2052" xr:uid="{00000000-0005-0000-0000-00000C110000}"/>
    <cellStyle name="Normal 2 4 8 5 2" xfId="4281" xr:uid="{00000000-0005-0000-0000-00000D110000}"/>
    <cellStyle name="Normal 2 4 8 5 2 2" xfId="8504" xr:uid="{00000000-0005-0000-0000-00000E110000}"/>
    <cellStyle name="Normal 2 4 8 5 3" xfId="6359" xr:uid="{00000000-0005-0000-0000-00000F110000}"/>
    <cellStyle name="Normal 2 4 8 6" xfId="2488" xr:uid="{00000000-0005-0000-0000-000010110000}"/>
    <cellStyle name="Normal 2 4 8 6 2" xfId="6772" xr:uid="{00000000-0005-0000-0000-000011110000}"/>
    <cellStyle name="Normal 2 4 8 7" xfId="4706" xr:uid="{00000000-0005-0000-0000-000012110000}"/>
    <cellStyle name="Normal 2 5" xfId="315" xr:uid="{00000000-0005-0000-0000-000013110000}"/>
    <cellStyle name="Normal 2 5 10" xfId="4707" xr:uid="{00000000-0005-0000-0000-000014110000}"/>
    <cellStyle name="Normal 2 5 2" xfId="316" xr:uid="{00000000-0005-0000-0000-000015110000}"/>
    <cellStyle name="Normal 2 5 3" xfId="317" xr:uid="{00000000-0005-0000-0000-000016110000}"/>
    <cellStyle name="Normal 2 5 4" xfId="318" xr:uid="{00000000-0005-0000-0000-000017110000}"/>
    <cellStyle name="Normal 2 5 4 2" xfId="319" xr:uid="{00000000-0005-0000-0000-000018110000}"/>
    <cellStyle name="Normal 2 5 4 2 2" xfId="320" xr:uid="{00000000-0005-0000-0000-000019110000}"/>
    <cellStyle name="Normal 2 5 4 2 2 2" xfId="807" xr:uid="{00000000-0005-0000-0000-00001A110000}"/>
    <cellStyle name="Normal 2 5 4 2 2 2 2" xfId="3046" xr:uid="{00000000-0005-0000-0000-00001B110000}"/>
    <cellStyle name="Normal 2 5 4 2 2 2 2 2" xfId="7269" xr:uid="{00000000-0005-0000-0000-00001C110000}"/>
    <cellStyle name="Normal 2 5 4 2 2 2 3" xfId="5124" xr:uid="{00000000-0005-0000-0000-00001D110000}"/>
    <cellStyle name="Normal 2 5 4 2 2 3" xfId="1229" xr:uid="{00000000-0005-0000-0000-00001E110000}"/>
    <cellStyle name="Normal 2 5 4 2 2 3 2" xfId="3459" xr:uid="{00000000-0005-0000-0000-00001F110000}"/>
    <cellStyle name="Normal 2 5 4 2 2 3 2 2" xfId="7682" xr:uid="{00000000-0005-0000-0000-000020110000}"/>
    <cellStyle name="Normal 2 5 4 2 2 3 3" xfId="5537" xr:uid="{00000000-0005-0000-0000-000021110000}"/>
    <cellStyle name="Normal 2 5 4 2 2 4" xfId="1642" xr:uid="{00000000-0005-0000-0000-000022110000}"/>
    <cellStyle name="Normal 2 5 4 2 2 4 2" xfId="3872" xr:uid="{00000000-0005-0000-0000-000023110000}"/>
    <cellStyle name="Normal 2 5 4 2 2 4 2 2" xfId="8095" xr:uid="{00000000-0005-0000-0000-000024110000}"/>
    <cellStyle name="Normal 2 5 4 2 2 4 3" xfId="5950" xr:uid="{00000000-0005-0000-0000-000025110000}"/>
    <cellStyle name="Normal 2 5 4 2 2 5" xfId="2056" xr:uid="{00000000-0005-0000-0000-000026110000}"/>
    <cellStyle name="Normal 2 5 4 2 2 5 2" xfId="4285" xr:uid="{00000000-0005-0000-0000-000027110000}"/>
    <cellStyle name="Normal 2 5 4 2 2 5 2 2" xfId="8508" xr:uid="{00000000-0005-0000-0000-000028110000}"/>
    <cellStyle name="Normal 2 5 4 2 2 5 3" xfId="6363" xr:uid="{00000000-0005-0000-0000-000029110000}"/>
    <cellStyle name="Normal 2 5 4 2 2 6" xfId="2492" xr:uid="{00000000-0005-0000-0000-00002A110000}"/>
    <cellStyle name="Normal 2 5 4 2 2 6 2" xfId="6776" xr:uid="{00000000-0005-0000-0000-00002B110000}"/>
    <cellStyle name="Normal 2 5 4 2 2 7" xfId="4710" xr:uid="{00000000-0005-0000-0000-00002C110000}"/>
    <cellStyle name="Normal 2 5 4 2 3" xfId="806" xr:uid="{00000000-0005-0000-0000-00002D110000}"/>
    <cellStyle name="Normal 2 5 4 2 3 2" xfId="3045" xr:uid="{00000000-0005-0000-0000-00002E110000}"/>
    <cellStyle name="Normal 2 5 4 2 3 2 2" xfId="7268" xr:uid="{00000000-0005-0000-0000-00002F110000}"/>
    <cellStyle name="Normal 2 5 4 2 3 3" xfId="5123" xr:uid="{00000000-0005-0000-0000-000030110000}"/>
    <cellStyle name="Normal 2 5 4 2 4" xfId="1228" xr:uid="{00000000-0005-0000-0000-000031110000}"/>
    <cellStyle name="Normal 2 5 4 2 4 2" xfId="3458" xr:uid="{00000000-0005-0000-0000-000032110000}"/>
    <cellStyle name="Normal 2 5 4 2 4 2 2" xfId="7681" xr:uid="{00000000-0005-0000-0000-000033110000}"/>
    <cellStyle name="Normal 2 5 4 2 4 3" xfId="5536" xr:uid="{00000000-0005-0000-0000-000034110000}"/>
    <cellStyle name="Normal 2 5 4 2 5" xfId="1641" xr:uid="{00000000-0005-0000-0000-000035110000}"/>
    <cellStyle name="Normal 2 5 4 2 5 2" xfId="3871" xr:uid="{00000000-0005-0000-0000-000036110000}"/>
    <cellStyle name="Normal 2 5 4 2 5 2 2" xfId="8094" xr:uid="{00000000-0005-0000-0000-000037110000}"/>
    <cellStyle name="Normal 2 5 4 2 5 3" xfId="5949" xr:uid="{00000000-0005-0000-0000-000038110000}"/>
    <cellStyle name="Normal 2 5 4 2 6" xfId="2055" xr:uid="{00000000-0005-0000-0000-000039110000}"/>
    <cellStyle name="Normal 2 5 4 2 6 2" xfId="4284" xr:uid="{00000000-0005-0000-0000-00003A110000}"/>
    <cellStyle name="Normal 2 5 4 2 6 2 2" xfId="8507" xr:uid="{00000000-0005-0000-0000-00003B110000}"/>
    <cellStyle name="Normal 2 5 4 2 6 3" xfId="6362" xr:uid="{00000000-0005-0000-0000-00003C110000}"/>
    <cellStyle name="Normal 2 5 4 2 7" xfId="2491" xr:uid="{00000000-0005-0000-0000-00003D110000}"/>
    <cellStyle name="Normal 2 5 4 2 7 2" xfId="6775" xr:uid="{00000000-0005-0000-0000-00003E110000}"/>
    <cellStyle name="Normal 2 5 4 2 8" xfId="4709" xr:uid="{00000000-0005-0000-0000-00003F110000}"/>
    <cellStyle name="Normal 2 5 4 3" xfId="321" xr:uid="{00000000-0005-0000-0000-000040110000}"/>
    <cellStyle name="Normal 2 5 4 3 2" xfId="808" xr:uid="{00000000-0005-0000-0000-000041110000}"/>
    <cellStyle name="Normal 2 5 4 3 2 2" xfId="3047" xr:uid="{00000000-0005-0000-0000-000042110000}"/>
    <cellStyle name="Normal 2 5 4 3 2 2 2" xfId="7270" xr:uid="{00000000-0005-0000-0000-000043110000}"/>
    <cellStyle name="Normal 2 5 4 3 2 3" xfId="5125" xr:uid="{00000000-0005-0000-0000-000044110000}"/>
    <cellStyle name="Normal 2 5 4 3 3" xfId="1230" xr:uid="{00000000-0005-0000-0000-000045110000}"/>
    <cellStyle name="Normal 2 5 4 3 3 2" xfId="3460" xr:uid="{00000000-0005-0000-0000-000046110000}"/>
    <cellStyle name="Normal 2 5 4 3 3 2 2" xfId="7683" xr:uid="{00000000-0005-0000-0000-000047110000}"/>
    <cellStyle name="Normal 2 5 4 3 3 3" xfId="5538" xr:uid="{00000000-0005-0000-0000-000048110000}"/>
    <cellStyle name="Normal 2 5 4 3 4" xfId="1643" xr:uid="{00000000-0005-0000-0000-000049110000}"/>
    <cellStyle name="Normal 2 5 4 3 4 2" xfId="3873" xr:uid="{00000000-0005-0000-0000-00004A110000}"/>
    <cellStyle name="Normal 2 5 4 3 4 2 2" xfId="8096" xr:uid="{00000000-0005-0000-0000-00004B110000}"/>
    <cellStyle name="Normal 2 5 4 3 4 3" xfId="5951" xr:uid="{00000000-0005-0000-0000-00004C110000}"/>
    <cellStyle name="Normal 2 5 4 3 5" xfId="2057" xr:uid="{00000000-0005-0000-0000-00004D110000}"/>
    <cellStyle name="Normal 2 5 4 3 5 2" xfId="4286" xr:uid="{00000000-0005-0000-0000-00004E110000}"/>
    <cellStyle name="Normal 2 5 4 3 5 2 2" xfId="8509" xr:uid="{00000000-0005-0000-0000-00004F110000}"/>
    <cellStyle name="Normal 2 5 4 3 5 3" xfId="6364" xr:uid="{00000000-0005-0000-0000-000050110000}"/>
    <cellStyle name="Normal 2 5 4 3 6" xfId="2493" xr:uid="{00000000-0005-0000-0000-000051110000}"/>
    <cellStyle name="Normal 2 5 4 3 6 2" xfId="6777" xr:uid="{00000000-0005-0000-0000-000052110000}"/>
    <cellStyle name="Normal 2 5 4 3 7" xfId="4711" xr:uid="{00000000-0005-0000-0000-000053110000}"/>
    <cellStyle name="Normal 2 5 4 4" xfId="805" xr:uid="{00000000-0005-0000-0000-000054110000}"/>
    <cellStyle name="Normal 2 5 4 4 2" xfId="3044" xr:uid="{00000000-0005-0000-0000-000055110000}"/>
    <cellStyle name="Normal 2 5 4 4 2 2" xfId="7267" xr:uid="{00000000-0005-0000-0000-000056110000}"/>
    <cellStyle name="Normal 2 5 4 4 3" xfId="5122" xr:uid="{00000000-0005-0000-0000-000057110000}"/>
    <cellStyle name="Normal 2 5 4 5" xfId="1227" xr:uid="{00000000-0005-0000-0000-000058110000}"/>
    <cellStyle name="Normal 2 5 4 5 2" xfId="3457" xr:uid="{00000000-0005-0000-0000-000059110000}"/>
    <cellStyle name="Normal 2 5 4 5 2 2" xfId="7680" xr:uid="{00000000-0005-0000-0000-00005A110000}"/>
    <cellStyle name="Normal 2 5 4 5 3" xfId="5535" xr:uid="{00000000-0005-0000-0000-00005B110000}"/>
    <cellStyle name="Normal 2 5 4 6" xfId="1640" xr:uid="{00000000-0005-0000-0000-00005C110000}"/>
    <cellStyle name="Normal 2 5 4 6 2" xfId="3870" xr:uid="{00000000-0005-0000-0000-00005D110000}"/>
    <cellStyle name="Normal 2 5 4 6 2 2" xfId="8093" xr:uid="{00000000-0005-0000-0000-00005E110000}"/>
    <cellStyle name="Normal 2 5 4 6 3" xfId="5948" xr:uid="{00000000-0005-0000-0000-00005F110000}"/>
    <cellStyle name="Normal 2 5 4 7" xfId="2054" xr:uid="{00000000-0005-0000-0000-000060110000}"/>
    <cellStyle name="Normal 2 5 4 7 2" xfId="4283" xr:uid="{00000000-0005-0000-0000-000061110000}"/>
    <cellStyle name="Normal 2 5 4 7 2 2" xfId="8506" xr:uid="{00000000-0005-0000-0000-000062110000}"/>
    <cellStyle name="Normal 2 5 4 7 3" xfId="6361" xr:uid="{00000000-0005-0000-0000-000063110000}"/>
    <cellStyle name="Normal 2 5 4 8" xfId="2490" xr:uid="{00000000-0005-0000-0000-000064110000}"/>
    <cellStyle name="Normal 2 5 4 8 2" xfId="6774" xr:uid="{00000000-0005-0000-0000-000065110000}"/>
    <cellStyle name="Normal 2 5 4 9" xfId="4708" xr:uid="{00000000-0005-0000-0000-000066110000}"/>
    <cellStyle name="Normal 2 5 5" xfId="804" xr:uid="{00000000-0005-0000-0000-000067110000}"/>
    <cellStyle name="Normal 2 5 5 2" xfId="3043" xr:uid="{00000000-0005-0000-0000-000068110000}"/>
    <cellStyle name="Normal 2 5 5 2 2" xfId="7266" xr:uid="{00000000-0005-0000-0000-000069110000}"/>
    <cellStyle name="Normal 2 5 5 3" xfId="5121" xr:uid="{00000000-0005-0000-0000-00006A110000}"/>
    <cellStyle name="Normal 2 5 6" xfId="1226" xr:uid="{00000000-0005-0000-0000-00006B110000}"/>
    <cellStyle name="Normal 2 5 6 2" xfId="3456" xr:uid="{00000000-0005-0000-0000-00006C110000}"/>
    <cellStyle name="Normal 2 5 6 2 2" xfId="7679" xr:uid="{00000000-0005-0000-0000-00006D110000}"/>
    <cellStyle name="Normal 2 5 6 3" xfId="5534" xr:uid="{00000000-0005-0000-0000-00006E110000}"/>
    <cellStyle name="Normal 2 5 7" xfId="1639" xr:uid="{00000000-0005-0000-0000-00006F110000}"/>
    <cellStyle name="Normal 2 5 7 2" xfId="3869" xr:uid="{00000000-0005-0000-0000-000070110000}"/>
    <cellStyle name="Normal 2 5 7 2 2" xfId="8092" xr:uid="{00000000-0005-0000-0000-000071110000}"/>
    <cellStyle name="Normal 2 5 7 3" xfId="5947" xr:uid="{00000000-0005-0000-0000-000072110000}"/>
    <cellStyle name="Normal 2 5 8" xfId="2053" xr:uid="{00000000-0005-0000-0000-000073110000}"/>
    <cellStyle name="Normal 2 5 8 2" xfId="4282" xr:uid="{00000000-0005-0000-0000-000074110000}"/>
    <cellStyle name="Normal 2 5 8 2 2" xfId="8505" xr:uid="{00000000-0005-0000-0000-000075110000}"/>
    <cellStyle name="Normal 2 5 8 3" xfId="6360" xr:uid="{00000000-0005-0000-0000-000076110000}"/>
    <cellStyle name="Normal 2 5 9" xfId="2489" xr:uid="{00000000-0005-0000-0000-000077110000}"/>
    <cellStyle name="Normal 2 5 9 2" xfId="6773" xr:uid="{00000000-0005-0000-0000-000078110000}"/>
    <cellStyle name="Normal 2 6" xfId="322" xr:uid="{00000000-0005-0000-0000-000079110000}"/>
    <cellStyle name="Normal 2 7" xfId="770" xr:uid="{00000000-0005-0000-0000-00007A110000}"/>
    <cellStyle name="Normal 2 8" xfId="4496" xr:uid="{00000000-0005-0000-0000-00007B110000}"/>
    <cellStyle name="Normal 3" xfId="323" xr:uid="{00000000-0005-0000-0000-00007C110000}"/>
    <cellStyle name="Normal 3 2" xfId="324" xr:uid="{00000000-0005-0000-0000-00007D110000}"/>
    <cellStyle name="Normal 3 2 2" xfId="325" xr:uid="{00000000-0005-0000-0000-00007E110000}"/>
    <cellStyle name="Normal 3 2 2 2" xfId="811" xr:uid="{00000000-0005-0000-0000-00007F110000}"/>
    <cellStyle name="Normal 3 2 3" xfId="326" xr:uid="{00000000-0005-0000-0000-000080110000}"/>
    <cellStyle name="Normal 3 2 3 2" xfId="327" xr:uid="{00000000-0005-0000-0000-000081110000}"/>
    <cellStyle name="Normal 3 2 3 2 2" xfId="328" xr:uid="{00000000-0005-0000-0000-000082110000}"/>
    <cellStyle name="Normal 3 2 3 2 2 2" xfId="814" xr:uid="{00000000-0005-0000-0000-000083110000}"/>
    <cellStyle name="Normal 3 2 3 2 2 2 2" xfId="3051" xr:uid="{00000000-0005-0000-0000-000084110000}"/>
    <cellStyle name="Normal 3 2 3 2 2 2 2 2" xfId="7274" xr:uid="{00000000-0005-0000-0000-000085110000}"/>
    <cellStyle name="Normal 3 2 3 2 2 2 3" xfId="5129" xr:uid="{00000000-0005-0000-0000-000086110000}"/>
    <cellStyle name="Normal 3 2 3 2 2 3" xfId="1234" xr:uid="{00000000-0005-0000-0000-000087110000}"/>
    <cellStyle name="Normal 3 2 3 2 2 3 2" xfId="3464" xr:uid="{00000000-0005-0000-0000-000088110000}"/>
    <cellStyle name="Normal 3 2 3 2 2 3 2 2" xfId="7687" xr:uid="{00000000-0005-0000-0000-000089110000}"/>
    <cellStyle name="Normal 3 2 3 2 2 3 3" xfId="5542" xr:uid="{00000000-0005-0000-0000-00008A110000}"/>
    <cellStyle name="Normal 3 2 3 2 2 4" xfId="1647" xr:uid="{00000000-0005-0000-0000-00008B110000}"/>
    <cellStyle name="Normal 3 2 3 2 2 4 2" xfId="3877" xr:uid="{00000000-0005-0000-0000-00008C110000}"/>
    <cellStyle name="Normal 3 2 3 2 2 4 2 2" xfId="8100" xr:uid="{00000000-0005-0000-0000-00008D110000}"/>
    <cellStyle name="Normal 3 2 3 2 2 4 3" xfId="5955" xr:uid="{00000000-0005-0000-0000-00008E110000}"/>
    <cellStyle name="Normal 3 2 3 2 2 5" xfId="2061" xr:uid="{00000000-0005-0000-0000-00008F110000}"/>
    <cellStyle name="Normal 3 2 3 2 2 5 2" xfId="4290" xr:uid="{00000000-0005-0000-0000-000090110000}"/>
    <cellStyle name="Normal 3 2 3 2 2 5 2 2" xfId="8513" xr:uid="{00000000-0005-0000-0000-000091110000}"/>
    <cellStyle name="Normal 3 2 3 2 2 5 3" xfId="6368" xr:uid="{00000000-0005-0000-0000-000092110000}"/>
    <cellStyle name="Normal 3 2 3 2 2 6" xfId="2497" xr:uid="{00000000-0005-0000-0000-000093110000}"/>
    <cellStyle name="Normal 3 2 3 2 2 6 2" xfId="6781" xr:uid="{00000000-0005-0000-0000-000094110000}"/>
    <cellStyle name="Normal 3 2 3 2 2 7" xfId="4715" xr:uid="{00000000-0005-0000-0000-000095110000}"/>
    <cellStyle name="Normal 3 2 3 2 3" xfId="813" xr:uid="{00000000-0005-0000-0000-000096110000}"/>
    <cellStyle name="Normal 3 2 3 2 3 2" xfId="3050" xr:uid="{00000000-0005-0000-0000-000097110000}"/>
    <cellStyle name="Normal 3 2 3 2 3 2 2" xfId="7273" xr:uid="{00000000-0005-0000-0000-000098110000}"/>
    <cellStyle name="Normal 3 2 3 2 3 3" xfId="5128" xr:uid="{00000000-0005-0000-0000-000099110000}"/>
    <cellStyle name="Normal 3 2 3 2 4" xfId="1233" xr:uid="{00000000-0005-0000-0000-00009A110000}"/>
    <cellStyle name="Normal 3 2 3 2 4 2" xfId="3463" xr:uid="{00000000-0005-0000-0000-00009B110000}"/>
    <cellStyle name="Normal 3 2 3 2 4 2 2" xfId="7686" xr:uid="{00000000-0005-0000-0000-00009C110000}"/>
    <cellStyle name="Normal 3 2 3 2 4 3" xfId="5541" xr:uid="{00000000-0005-0000-0000-00009D110000}"/>
    <cellStyle name="Normal 3 2 3 2 5" xfId="1646" xr:uid="{00000000-0005-0000-0000-00009E110000}"/>
    <cellStyle name="Normal 3 2 3 2 5 2" xfId="3876" xr:uid="{00000000-0005-0000-0000-00009F110000}"/>
    <cellStyle name="Normal 3 2 3 2 5 2 2" xfId="8099" xr:uid="{00000000-0005-0000-0000-0000A0110000}"/>
    <cellStyle name="Normal 3 2 3 2 5 3" xfId="5954" xr:uid="{00000000-0005-0000-0000-0000A1110000}"/>
    <cellStyle name="Normal 3 2 3 2 6" xfId="2060" xr:uid="{00000000-0005-0000-0000-0000A2110000}"/>
    <cellStyle name="Normal 3 2 3 2 6 2" xfId="4289" xr:uid="{00000000-0005-0000-0000-0000A3110000}"/>
    <cellStyle name="Normal 3 2 3 2 6 2 2" xfId="8512" xr:uid="{00000000-0005-0000-0000-0000A4110000}"/>
    <cellStyle name="Normal 3 2 3 2 6 3" xfId="6367" xr:uid="{00000000-0005-0000-0000-0000A5110000}"/>
    <cellStyle name="Normal 3 2 3 2 7" xfId="2496" xr:uid="{00000000-0005-0000-0000-0000A6110000}"/>
    <cellStyle name="Normal 3 2 3 2 7 2" xfId="6780" xr:uid="{00000000-0005-0000-0000-0000A7110000}"/>
    <cellStyle name="Normal 3 2 3 2 8" xfId="4714" xr:uid="{00000000-0005-0000-0000-0000A8110000}"/>
    <cellStyle name="Normal 3 2 3 3" xfId="329" xr:uid="{00000000-0005-0000-0000-0000A9110000}"/>
    <cellStyle name="Normal 3 2 3 3 2" xfId="815" xr:uid="{00000000-0005-0000-0000-0000AA110000}"/>
    <cellStyle name="Normal 3 2 3 3 2 2" xfId="3052" xr:uid="{00000000-0005-0000-0000-0000AB110000}"/>
    <cellStyle name="Normal 3 2 3 3 2 2 2" xfId="7275" xr:uid="{00000000-0005-0000-0000-0000AC110000}"/>
    <cellStyle name="Normal 3 2 3 3 2 3" xfId="5130" xr:uid="{00000000-0005-0000-0000-0000AD110000}"/>
    <cellStyle name="Normal 3 2 3 3 3" xfId="1235" xr:uid="{00000000-0005-0000-0000-0000AE110000}"/>
    <cellStyle name="Normal 3 2 3 3 3 2" xfId="3465" xr:uid="{00000000-0005-0000-0000-0000AF110000}"/>
    <cellStyle name="Normal 3 2 3 3 3 2 2" xfId="7688" xr:uid="{00000000-0005-0000-0000-0000B0110000}"/>
    <cellStyle name="Normal 3 2 3 3 3 3" xfId="5543" xr:uid="{00000000-0005-0000-0000-0000B1110000}"/>
    <cellStyle name="Normal 3 2 3 3 4" xfId="1648" xr:uid="{00000000-0005-0000-0000-0000B2110000}"/>
    <cellStyle name="Normal 3 2 3 3 4 2" xfId="3878" xr:uid="{00000000-0005-0000-0000-0000B3110000}"/>
    <cellStyle name="Normal 3 2 3 3 4 2 2" xfId="8101" xr:uid="{00000000-0005-0000-0000-0000B4110000}"/>
    <cellStyle name="Normal 3 2 3 3 4 3" xfId="5956" xr:uid="{00000000-0005-0000-0000-0000B5110000}"/>
    <cellStyle name="Normal 3 2 3 3 5" xfId="2062" xr:uid="{00000000-0005-0000-0000-0000B6110000}"/>
    <cellStyle name="Normal 3 2 3 3 5 2" xfId="4291" xr:uid="{00000000-0005-0000-0000-0000B7110000}"/>
    <cellStyle name="Normal 3 2 3 3 5 2 2" xfId="8514" xr:uid="{00000000-0005-0000-0000-0000B8110000}"/>
    <cellStyle name="Normal 3 2 3 3 5 3" xfId="6369" xr:uid="{00000000-0005-0000-0000-0000B9110000}"/>
    <cellStyle name="Normal 3 2 3 3 6" xfId="2498" xr:uid="{00000000-0005-0000-0000-0000BA110000}"/>
    <cellStyle name="Normal 3 2 3 3 6 2" xfId="6782" xr:uid="{00000000-0005-0000-0000-0000BB110000}"/>
    <cellStyle name="Normal 3 2 3 3 7" xfId="4716" xr:uid="{00000000-0005-0000-0000-0000BC110000}"/>
    <cellStyle name="Normal 3 2 3 4" xfId="812" xr:uid="{00000000-0005-0000-0000-0000BD110000}"/>
    <cellStyle name="Normal 3 2 3 4 2" xfId="3049" xr:uid="{00000000-0005-0000-0000-0000BE110000}"/>
    <cellStyle name="Normal 3 2 3 4 2 2" xfId="7272" xr:uid="{00000000-0005-0000-0000-0000BF110000}"/>
    <cellStyle name="Normal 3 2 3 4 3" xfId="5127" xr:uid="{00000000-0005-0000-0000-0000C0110000}"/>
    <cellStyle name="Normal 3 2 3 5" xfId="1232" xr:uid="{00000000-0005-0000-0000-0000C1110000}"/>
    <cellStyle name="Normal 3 2 3 5 2" xfId="3462" xr:uid="{00000000-0005-0000-0000-0000C2110000}"/>
    <cellStyle name="Normal 3 2 3 5 2 2" xfId="7685" xr:uid="{00000000-0005-0000-0000-0000C3110000}"/>
    <cellStyle name="Normal 3 2 3 5 3" xfId="5540" xr:uid="{00000000-0005-0000-0000-0000C4110000}"/>
    <cellStyle name="Normal 3 2 3 6" xfId="1645" xr:uid="{00000000-0005-0000-0000-0000C5110000}"/>
    <cellStyle name="Normal 3 2 3 6 2" xfId="3875" xr:uid="{00000000-0005-0000-0000-0000C6110000}"/>
    <cellStyle name="Normal 3 2 3 6 2 2" xfId="8098" xr:uid="{00000000-0005-0000-0000-0000C7110000}"/>
    <cellStyle name="Normal 3 2 3 6 3" xfId="5953" xr:uid="{00000000-0005-0000-0000-0000C8110000}"/>
    <cellStyle name="Normal 3 2 3 7" xfId="2059" xr:uid="{00000000-0005-0000-0000-0000C9110000}"/>
    <cellStyle name="Normal 3 2 3 7 2" xfId="4288" xr:uid="{00000000-0005-0000-0000-0000CA110000}"/>
    <cellStyle name="Normal 3 2 3 7 2 2" xfId="8511" xr:uid="{00000000-0005-0000-0000-0000CB110000}"/>
    <cellStyle name="Normal 3 2 3 7 3" xfId="6366" xr:uid="{00000000-0005-0000-0000-0000CC110000}"/>
    <cellStyle name="Normal 3 2 3 8" xfId="2495" xr:uid="{00000000-0005-0000-0000-0000CD110000}"/>
    <cellStyle name="Normal 3 2 3 8 2" xfId="6779" xr:uid="{00000000-0005-0000-0000-0000CE110000}"/>
    <cellStyle name="Normal 3 2 3 9" xfId="4713" xr:uid="{00000000-0005-0000-0000-0000CF110000}"/>
    <cellStyle name="Normal 3 2 4" xfId="810" xr:uid="{00000000-0005-0000-0000-0000D0110000}"/>
    <cellStyle name="Normal 3 2 4 2" xfId="3048" xr:uid="{00000000-0005-0000-0000-0000D1110000}"/>
    <cellStyle name="Normal 3 2 4 2 2" xfId="7271" xr:uid="{00000000-0005-0000-0000-0000D2110000}"/>
    <cellStyle name="Normal 3 2 4 3" xfId="5126" xr:uid="{00000000-0005-0000-0000-0000D3110000}"/>
    <cellStyle name="Normal 3 2 5" xfId="1231" xr:uid="{00000000-0005-0000-0000-0000D4110000}"/>
    <cellStyle name="Normal 3 2 5 2" xfId="3461" xr:uid="{00000000-0005-0000-0000-0000D5110000}"/>
    <cellStyle name="Normal 3 2 5 2 2" xfId="7684" xr:uid="{00000000-0005-0000-0000-0000D6110000}"/>
    <cellStyle name="Normal 3 2 5 3" xfId="5539" xr:uid="{00000000-0005-0000-0000-0000D7110000}"/>
    <cellStyle name="Normal 3 2 6" xfId="1644" xr:uid="{00000000-0005-0000-0000-0000D8110000}"/>
    <cellStyle name="Normal 3 2 6 2" xfId="3874" xr:uid="{00000000-0005-0000-0000-0000D9110000}"/>
    <cellStyle name="Normal 3 2 6 2 2" xfId="8097" xr:uid="{00000000-0005-0000-0000-0000DA110000}"/>
    <cellStyle name="Normal 3 2 6 3" xfId="5952" xr:uid="{00000000-0005-0000-0000-0000DB110000}"/>
    <cellStyle name="Normal 3 2 7" xfId="2058" xr:uid="{00000000-0005-0000-0000-0000DC110000}"/>
    <cellStyle name="Normal 3 2 7 2" xfId="4287" xr:uid="{00000000-0005-0000-0000-0000DD110000}"/>
    <cellStyle name="Normal 3 2 7 2 2" xfId="8510" xr:uid="{00000000-0005-0000-0000-0000DE110000}"/>
    <cellStyle name="Normal 3 2 7 3" xfId="6365" xr:uid="{00000000-0005-0000-0000-0000DF110000}"/>
    <cellStyle name="Normal 3 2 8" xfId="2494" xr:uid="{00000000-0005-0000-0000-0000E0110000}"/>
    <cellStyle name="Normal 3 2 8 2" xfId="6778" xr:uid="{00000000-0005-0000-0000-0000E1110000}"/>
    <cellStyle name="Normal 3 2 9" xfId="4712" xr:uid="{00000000-0005-0000-0000-0000E2110000}"/>
    <cellStyle name="Normal 3 3" xfId="330" xr:uid="{00000000-0005-0000-0000-0000E3110000}"/>
    <cellStyle name="Normal 3 3 2" xfId="331" xr:uid="{00000000-0005-0000-0000-0000E4110000}"/>
    <cellStyle name="Normal 3 3 3" xfId="332" xr:uid="{00000000-0005-0000-0000-0000E5110000}"/>
    <cellStyle name="Normal 3 4" xfId="333" xr:uid="{00000000-0005-0000-0000-0000E6110000}"/>
    <cellStyle name="Normal 3 5" xfId="334" xr:uid="{00000000-0005-0000-0000-0000E7110000}"/>
    <cellStyle name="Normal 3 6" xfId="809" xr:uid="{00000000-0005-0000-0000-0000E8110000}"/>
    <cellStyle name="Normal 4" xfId="335" xr:uid="{00000000-0005-0000-0000-0000E9110000}"/>
    <cellStyle name="Normal 4 2" xfId="336" xr:uid="{00000000-0005-0000-0000-0000EA110000}"/>
    <cellStyle name="Normal 4 2 2" xfId="337" xr:uid="{00000000-0005-0000-0000-0000EB110000}"/>
    <cellStyle name="Normal 4 2 2 10" xfId="2063" xr:uid="{00000000-0005-0000-0000-0000EC110000}"/>
    <cellStyle name="Normal 4 2 2 10 2" xfId="4292" xr:uid="{00000000-0005-0000-0000-0000ED110000}"/>
    <cellStyle name="Normal 4 2 2 10 2 2" xfId="8515" xr:uid="{00000000-0005-0000-0000-0000EE110000}"/>
    <cellStyle name="Normal 4 2 2 10 3" xfId="6370" xr:uid="{00000000-0005-0000-0000-0000EF110000}"/>
    <cellStyle name="Normal 4 2 2 11" xfId="2499" xr:uid="{00000000-0005-0000-0000-0000F0110000}"/>
    <cellStyle name="Normal 4 2 2 11 2" xfId="6783" xr:uid="{00000000-0005-0000-0000-0000F1110000}"/>
    <cellStyle name="Normal 4 2 2 12" xfId="4718" xr:uid="{00000000-0005-0000-0000-0000F2110000}"/>
    <cellStyle name="Normal 4 2 2 2" xfId="338" xr:uid="{00000000-0005-0000-0000-0000F3110000}"/>
    <cellStyle name="Normal 4 2 2 3" xfId="339" xr:uid="{00000000-0005-0000-0000-0000F4110000}"/>
    <cellStyle name="Normal 4 2 2 3 10" xfId="4719" xr:uid="{00000000-0005-0000-0000-0000F5110000}"/>
    <cellStyle name="Normal 4 2 2 3 2" xfId="340" xr:uid="{00000000-0005-0000-0000-0000F6110000}"/>
    <cellStyle name="Normal 4 2 2 3 2 2" xfId="341" xr:uid="{00000000-0005-0000-0000-0000F7110000}"/>
    <cellStyle name="Normal 4 2 2 3 2 2 2" xfId="342" xr:uid="{00000000-0005-0000-0000-0000F8110000}"/>
    <cellStyle name="Normal 4 2 2 3 2 2 2 2" xfId="820" xr:uid="{00000000-0005-0000-0000-0000F9110000}"/>
    <cellStyle name="Normal 4 2 2 3 2 2 2 2 2" xfId="3057" xr:uid="{00000000-0005-0000-0000-0000FA110000}"/>
    <cellStyle name="Normal 4 2 2 3 2 2 2 2 2 2" xfId="7280" xr:uid="{00000000-0005-0000-0000-0000FB110000}"/>
    <cellStyle name="Normal 4 2 2 3 2 2 2 2 3" xfId="5135" xr:uid="{00000000-0005-0000-0000-0000FC110000}"/>
    <cellStyle name="Normal 4 2 2 3 2 2 2 3" xfId="1240" xr:uid="{00000000-0005-0000-0000-0000FD110000}"/>
    <cellStyle name="Normal 4 2 2 3 2 2 2 3 2" xfId="3470" xr:uid="{00000000-0005-0000-0000-0000FE110000}"/>
    <cellStyle name="Normal 4 2 2 3 2 2 2 3 2 2" xfId="7693" xr:uid="{00000000-0005-0000-0000-0000FF110000}"/>
    <cellStyle name="Normal 4 2 2 3 2 2 2 3 3" xfId="5548" xr:uid="{00000000-0005-0000-0000-000000120000}"/>
    <cellStyle name="Normal 4 2 2 3 2 2 2 4" xfId="1653" xr:uid="{00000000-0005-0000-0000-000001120000}"/>
    <cellStyle name="Normal 4 2 2 3 2 2 2 4 2" xfId="3883" xr:uid="{00000000-0005-0000-0000-000002120000}"/>
    <cellStyle name="Normal 4 2 2 3 2 2 2 4 2 2" xfId="8106" xr:uid="{00000000-0005-0000-0000-000003120000}"/>
    <cellStyle name="Normal 4 2 2 3 2 2 2 4 3" xfId="5961" xr:uid="{00000000-0005-0000-0000-000004120000}"/>
    <cellStyle name="Normal 4 2 2 3 2 2 2 5" xfId="2067" xr:uid="{00000000-0005-0000-0000-000005120000}"/>
    <cellStyle name="Normal 4 2 2 3 2 2 2 5 2" xfId="4296" xr:uid="{00000000-0005-0000-0000-000006120000}"/>
    <cellStyle name="Normal 4 2 2 3 2 2 2 5 2 2" xfId="8519" xr:uid="{00000000-0005-0000-0000-000007120000}"/>
    <cellStyle name="Normal 4 2 2 3 2 2 2 5 3" xfId="6374" xr:uid="{00000000-0005-0000-0000-000008120000}"/>
    <cellStyle name="Normal 4 2 2 3 2 2 2 6" xfId="2503" xr:uid="{00000000-0005-0000-0000-000009120000}"/>
    <cellStyle name="Normal 4 2 2 3 2 2 2 6 2" xfId="6787" xr:uid="{00000000-0005-0000-0000-00000A120000}"/>
    <cellStyle name="Normal 4 2 2 3 2 2 2 7" xfId="4722" xr:uid="{00000000-0005-0000-0000-00000B120000}"/>
    <cellStyle name="Normal 4 2 2 3 2 2 3" xfId="819" xr:uid="{00000000-0005-0000-0000-00000C120000}"/>
    <cellStyle name="Normal 4 2 2 3 2 2 3 2" xfId="3056" xr:uid="{00000000-0005-0000-0000-00000D120000}"/>
    <cellStyle name="Normal 4 2 2 3 2 2 3 2 2" xfId="7279" xr:uid="{00000000-0005-0000-0000-00000E120000}"/>
    <cellStyle name="Normal 4 2 2 3 2 2 3 3" xfId="5134" xr:uid="{00000000-0005-0000-0000-00000F120000}"/>
    <cellStyle name="Normal 4 2 2 3 2 2 4" xfId="1239" xr:uid="{00000000-0005-0000-0000-000010120000}"/>
    <cellStyle name="Normal 4 2 2 3 2 2 4 2" xfId="3469" xr:uid="{00000000-0005-0000-0000-000011120000}"/>
    <cellStyle name="Normal 4 2 2 3 2 2 4 2 2" xfId="7692" xr:uid="{00000000-0005-0000-0000-000012120000}"/>
    <cellStyle name="Normal 4 2 2 3 2 2 4 3" xfId="5547" xr:uid="{00000000-0005-0000-0000-000013120000}"/>
    <cellStyle name="Normal 4 2 2 3 2 2 5" xfId="1652" xr:uid="{00000000-0005-0000-0000-000014120000}"/>
    <cellStyle name="Normal 4 2 2 3 2 2 5 2" xfId="3882" xr:uid="{00000000-0005-0000-0000-000015120000}"/>
    <cellStyle name="Normal 4 2 2 3 2 2 5 2 2" xfId="8105" xr:uid="{00000000-0005-0000-0000-000016120000}"/>
    <cellStyle name="Normal 4 2 2 3 2 2 5 3" xfId="5960" xr:uid="{00000000-0005-0000-0000-000017120000}"/>
    <cellStyle name="Normal 4 2 2 3 2 2 6" xfId="2066" xr:uid="{00000000-0005-0000-0000-000018120000}"/>
    <cellStyle name="Normal 4 2 2 3 2 2 6 2" xfId="4295" xr:uid="{00000000-0005-0000-0000-000019120000}"/>
    <cellStyle name="Normal 4 2 2 3 2 2 6 2 2" xfId="8518" xr:uid="{00000000-0005-0000-0000-00001A120000}"/>
    <cellStyle name="Normal 4 2 2 3 2 2 6 3" xfId="6373" xr:uid="{00000000-0005-0000-0000-00001B120000}"/>
    <cellStyle name="Normal 4 2 2 3 2 2 7" xfId="2502" xr:uid="{00000000-0005-0000-0000-00001C120000}"/>
    <cellStyle name="Normal 4 2 2 3 2 2 7 2" xfId="6786" xr:uid="{00000000-0005-0000-0000-00001D120000}"/>
    <cellStyle name="Normal 4 2 2 3 2 2 8" xfId="4721" xr:uid="{00000000-0005-0000-0000-00001E120000}"/>
    <cellStyle name="Normal 4 2 2 3 2 3" xfId="343" xr:uid="{00000000-0005-0000-0000-00001F120000}"/>
    <cellStyle name="Normal 4 2 2 3 2 3 2" xfId="821" xr:uid="{00000000-0005-0000-0000-000020120000}"/>
    <cellStyle name="Normal 4 2 2 3 2 3 2 2" xfId="3058" xr:uid="{00000000-0005-0000-0000-000021120000}"/>
    <cellStyle name="Normal 4 2 2 3 2 3 2 2 2" xfId="7281" xr:uid="{00000000-0005-0000-0000-000022120000}"/>
    <cellStyle name="Normal 4 2 2 3 2 3 2 3" xfId="5136" xr:uid="{00000000-0005-0000-0000-000023120000}"/>
    <cellStyle name="Normal 4 2 2 3 2 3 3" xfId="1241" xr:uid="{00000000-0005-0000-0000-000024120000}"/>
    <cellStyle name="Normal 4 2 2 3 2 3 3 2" xfId="3471" xr:uid="{00000000-0005-0000-0000-000025120000}"/>
    <cellStyle name="Normal 4 2 2 3 2 3 3 2 2" xfId="7694" xr:uid="{00000000-0005-0000-0000-000026120000}"/>
    <cellStyle name="Normal 4 2 2 3 2 3 3 3" xfId="5549" xr:uid="{00000000-0005-0000-0000-000027120000}"/>
    <cellStyle name="Normal 4 2 2 3 2 3 4" xfId="1654" xr:uid="{00000000-0005-0000-0000-000028120000}"/>
    <cellStyle name="Normal 4 2 2 3 2 3 4 2" xfId="3884" xr:uid="{00000000-0005-0000-0000-000029120000}"/>
    <cellStyle name="Normal 4 2 2 3 2 3 4 2 2" xfId="8107" xr:uid="{00000000-0005-0000-0000-00002A120000}"/>
    <cellStyle name="Normal 4 2 2 3 2 3 4 3" xfId="5962" xr:uid="{00000000-0005-0000-0000-00002B120000}"/>
    <cellStyle name="Normal 4 2 2 3 2 3 5" xfId="2068" xr:uid="{00000000-0005-0000-0000-00002C120000}"/>
    <cellStyle name="Normal 4 2 2 3 2 3 5 2" xfId="4297" xr:uid="{00000000-0005-0000-0000-00002D120000}"/>
    <cellStyle name="Normal 4 2 2 3 2 3 5 2 2" xfId="8520" xr:uid="{00000000-0005-0000-0000-00002E120000}"/>
    <cellStyle name="Normal 4 2 2 3 2 3 5 3" xfId="6375" xr:uid="{00000000-0005-0000-0000-00002F120000}"/>
    <cellStyle name="Normal 4 2 2 3 2 3 6" xfId="2504" xr:uid="{00000000-0005-0000-0000-000030120000}"/>
    <cellStyle name="Normal 4 2 2 3 2 3 6 2" xfId="6788" xr:uid="{00000000-0005-0000-0000-000031120000}"/>
    <cellStyle name="Normal 4 2 2 3 2 3 7" xfId="4723" xr:uid="{00000000-0005-0000-0000-000032120000}"/>
    <cellStyle name="Normal 4 2 2 3 2 4" xfId="818" xr:uid="{00000000-0005-0000-0000-000033120000}"/>
    <cellStyle name="Normal 4 2 2 3 2 4 2" xfId="3055" xr:uid="{00000000-0005-0000-0000-000034120000}"/>
    <cellStyle name="Normal 4 2 2 3 2 4 2 2" xfId="7278" xr:uid="{00000000-0005-0000-0000-000035120000}"/>
    <cellStyle name="Normal 4 2 2 3 2 4 3" xfId="5133" xr:uid="{00000000-0005-0000-0000-000036120000}"/>
    <cellStyle name="Normal 4 2 2 3 2 5" xfId="1238" xr:uid="{00000000-0005-0000-0000-000037120000}"/>
    <cellStyle name="Normal 4 2 2 3 2 5 2" xfId="3468" xr:uid="{00000000-0005-0000-0000-000038120000}"/>
    <cellStyle name="Normal 4 2 2 3 2 5 2 2" xfId="7691" xr:uid="{00000000-0005-0000-0000-000039120000}"/>
    <cellStyle name="Normal 4 2 2 3 2 5 3" xfId="5546" xr:uid="{00000000-0005-0000-0000-00003A120000}"/>
    <cellStyle name="Normal 4 2 2 3 2 6" xfId="1651" xr:uid="{00000000-0005-0000-0000-00003B120000}"/>
    <cellStyle name="Normal 4 2 2 3 2 6 2" xfId="3881" xr:uid="{00000000-0005-0000-0000-00003C120000}"/>
    <cellStyle name="Normal 4 2 2 3 2 6 2 2" xfId="8104" xr:uid="{00000000-0005-0000-0000-00003D120000}"/>
    <cellStyle name="Normal 4 2 2 3 2 6 3" xfId="5959" xr:uid="{00000000-0005-0000-0000-00003E120000}"/>
    <cellStyle name="Normal 4 2 2 3 2 7" xfId="2065" xr:uid="{00000000-0005-0000-0000-00003F120000}"/>
    <cellStyle name="Normal 4 2 2 3 2 7 2" xfId="4294" xr:uid="{00000000-0005-0000-0000-000040120000}"/>
    <cellStyle name="Normal 4 2 2 3 2 7 2 2" xfId="8517" xr:uid="{00000000-0005-0000-0000-000041120000}"/>
    <cellStyle name="Normal 4 2 2 3 2 7 3" xfId="6372" xr:uid="{00000000-0005-0000-0000-000042120000}"/>
    <cellStyle name="Normal 4 2 2 3 2 8" xfId="2501" xr:uid="{00000000-0005-0000-0000-000043120000}"/>
    <cellStyle name="Normal 4 2 2 3 2 8 2" xfId="6785" xr:uid="{00000000-0005-0000-0000-000044120000}"/>
    <cellStyle name="Normal 4 2 2 3 2 9" xfId="4720" xr:uid="{00000000-0005-0000-0000-000045120000}"/>
    <cellStyle name="Normal 4 2 2 3 3" xfId="344" xr:uid="{00000000-0005-0000-0000-000046120000}"/>
    <cellStyle name="Normal 4 2 2 3 3 2" xfId="345" xr:uid="{00000000-0005-0000-0000-000047120000}"/>
    <cellStyle name="Normal 4 2 2 3 3 2 2" xfId="823" xr:uid="{00000000-0005-0000-0000-000048120000}"/>
    <cellStyle name="Normal 4 2 2 3 3 2 2 2" xfId="3060" xr:uid="{00000000-0005-0000-0000-000049120000}"/>
    <cellStyle name="Normal 4 2 2 3 3 2 2 2 2" xfId="7283" xr:uid="{00000000-0005-0000-0000-00004A120000}"/>
    <cellStyle name="Normal 4 2 2 3 3 2 2 3" xfId="5138" xr:uid="{00000000-0005-0000-0000-00004B120000}"/>
    <cellStyle name="Normal 4 2 2 3 3 2 3" xfId="1243" xr:uid="{00000000-0005-0000-0000-00004C120000}"/>
    <cellStyle name="Normal 4 2 2 3 3 2 3 2" xfId="3473" xr:uid="{00000000-0005-0000-0000-00004D120000}"/>
    <cellStyle name="Normal 4 2 2 3 3 2 3 2 2" xfId="7696" xr:uid="{00000000-0005-0000-0000-00004E120000}"/>
    <cellStyle name="Normal 4 2 2 3 3 2 3 3" xfId="5551" xr:uid="{00000000-0005-0000-0000-00004F120000}"/>
    <cellStyle name="Normal 4 2 2 3 3 2 4" xfId="1656" xr:uid="{00000000-0005-0000-0000-000050120000}"/>
    <cellStyle name="Normal 4 2 2 3 3 2 4 2" xfId="3886" xr:uid="{00000000-0005-0000-0000-000051120000}"/>
    <cellStyle name="Normal 4 2 2 3 3 2 4 2 2" xfId="8109" xr:uid="{00000000-0005-0000-0000-000052120000}"/>
    <cellStyle name="Normal 4 2 2 3 3 2 4 3" xfId="5964" xr:uid="{00000000-0005-0000-0000-000053120000}"/>
    <cellStyle name="Normal 4 2 2 3 3 2 5" xfId="2070" xr:uid="{00000000-0005-0000-0000-000054120000}"/>
    <cellStyle name="Normal 4 2 2 3 3 2 5 2" xfId="4299" xr:uid="{00000000-0005-0000-0000-000055120000}"/>
    <cellStyle name="Normal 4 2 2 3 3 2 5 2 2" xfId="8522" xr:uid="{00000000-0005-0000-0000-000056120000}"/>
    <cellStyle name="Normal 4 2 2 3 3 2 5 3" xfId="6377" xr:uid="{00000000-0005-0000-0000-000057120000}"/>
    <cellStyle name="Normal 4 2 2 3 3 2 6" xfId="2506" xr:uid="{00000000-0005-0000-0000-000058120000}"/>
    <cellStyle name="Normal 4 2 2 3 3 2 6 2" xfId="6790" xr:uid="{00000000-0005-0000-0000-000059120000}"/>
    <cellStyle name="Normal 4 2 2 3 3 2 7" xfId="4725" xr:uid="{00000000-0005-0000-0000-00005A120000}"/>
    <cellStyle name="Normal 4 2 2 3 3 3" xfId="822" xr:uid="{00000000-0005-0000-0000-00005B120000}"/>
    <cellStyle name="Normal 4 2 2 3 3 3 2" xfId="3059" xr:uid="{00000000-0005-0000-0000-00005C120000}"/>
    <cellStyle name="Normal 4 2 2 3 3 3 2 2" xfId="7282" xr:uid="{00000000-0005-0000-0000-00005D120000}"/>
    <cellStyle name="Normal 4 2 2 3 3 3 3" xfId="5137" xr:uid="{00000000-0005-0000-0000-00005E120000}"/>
    <cellStyle name="Normal 4 2 2 3 3 4" xfId="1242" xr:uid="{00000000-0005-0000-0000-00005F120000}"/>
    <cellStyle name="Normal 4 2 2 3 3 4 2" xfId="3472" xr:uid="{00000000-0005-0000-0000-000060120000}"/>
    <cellStyle name="Normal 4 2 2 3 3 4 2 2" xfId="7695" xr:uid="{00000000-0005-0000-0000-000061120000}"/>
    <cellStyle name="Normal 4 2 2 3 3 4 3" xfId="5550" xr:uid="{00000000-0005-0000-0000-000062120000}"/>
    <cellStyle name="Normal 4 2 2 3 3 5" xfId="1655" xr:uid="{00000000-0005-0000-0000-000063120000}"/>
    <cellStyle name="Normal 4 2 2 3 3 5 2" xfId="3885" xr:uid="{00000000-0005-0000-0000-000064120000}"/>
    <cellStyle name="Normal 4 2 2 3 3 5 2 2" xfId="8108" xr:uid="{00000000-0005-0000-0000-000065120000}"/>
    <cellStyle name="Normal 4 2 2 3 3 5 3" xfId="5963" xr:uid="{00000000-0005-0000-0000-000066120000}"/>
    <cellStyle name="Normal 4 2 2 3 3 6" xfId="2069" xr:uid="{00000000-0005-0000-0000-000067120000}"/>
    <cellStyle name="Normal 4 2 2 3 3 6 2" xfId="4298" xr:uid="{00000000-0005-0000-0000-000068120000}"/>
    <cellStyle name="Normal 4 2 2 3 3 6 2 2" xfId="8521" xr:uid="{00000000-0005-0000-0000-000069120000}"/>
    <cellStyle name="Normal 4 2 2 3 3 6 3" xfId="6376" xr:uid="{00000000-0005-0000-0000-00006A120000}"/>
    <cellStyle name="Normal 4 2 2 3 3 7" xfId="2505" xr:uid="{00000000-0005-0000-0000-00006B120000}"/>
    <cellStyle name="Normal 4 2 2 3 3 7 2" xfId="6789" xr:uid="{00000000-0005-0000-0000-00006C120000}"/>
    <cellStyle name="Normal 4 2 2 3 3 8" xfId="4724" xr:uid="{00000000-0005-0000-0000-00006D120000}"/>
    <cellStyle name="Normal 4 2 2 3 4" xfId="346" xr:uid="{00000000-0005-0000-0000-00006E120000}"/>
    <cellStyle name="Normal 4 2 2 3 4 2" xfId="824" xr:uid="{00000000-0005-0000-0000-00006F120000}"/>
    <cellStyle name="Normal 4 2 2 3 4 2 2" xfId="3061" xr:uid="{00000000-0005-0000-0000-000070120000}"/>
    <cellStyle name="Normal 4 2 2 3 4 2 2 2" xfId="7284" xr:uid="{00000000-0005-0000-0000-000071120000}"/>
    <cellStyle name="Normal 4 2 2 3 4 2 3" xfId="5139" xr:uid="{00000000-0005-0000-0000-000072120000}"/>
    <cellStyle name="Normal 4 2 2 3 4 3" xfId="1244" xr:uid="{00000000-0005-0000-0000-000073120000}"/>
    <cellStyle name="Normal 4 2 2 3 4 3 2" xfId="3474" xr:uid="{00000000-0005-0000-0000-000074120000}"/>
    <cellStyle name="Normal 4 2 2 3 4 3 2 2" xfId="7697" xr:uid="{00000000-0005-0000-0000-000075120000}"/>
    <cellStyle name="Normal 4 2 2 3 4 3 3" xfId="5552" xr:uid="{00000000-0005-0000-0000-000076120000}"/>
    <cellStyle name="Normal 4 2 2 3 4 4" xfId="1657" xr:uid="{00000000-0005-0000-0000-000077120000}"/>
    <cellStyle name="Normal 4 2 2 3 4 4 2" xfId="3887" xr:uid="{00000000-0005-0000-0000-000078120000}"/>
    <cellStyle name="Normal 4 2 2 3 4 4 2 2" xfId="8110" xr:uid="{00000000-0005-0000-0000-000079120000}"/>
    <cellStyle name="Normal 4 2 2 3 4 4 3" xfId="5965" xr:uid="{00000000-0005-0000-0000-00007A120000}"/>
    <cellStyle name="Normal 4 2 2 3 4 5" xfId="2071" xr:uid="{00000000-0005-0000-0000-00007B120000}"/>
    <cellStyle name="Normal 4 2 2 3 4 5 2" xfId="4300" xr:uid="{00000000-0005-0000-0000-00007C120000}"/>
    <cellStyle name="Normal 4 2 2 3 4 5 2 2" xfId="8523" xr:uid="{00000000-0005-0000-0000-00007D120000}"/>
    <cellStyle name="Normal 4 2 2 3 4 5 3" xfId="6378" xr:uid="{00000000-0005-0000-0000-00007E120000}"/>
    <cellStyle name="Normal 4 2 2 3 4 6" xfId="2507" xr:uid="{00000000-0005-0000-0000-00007F120000}"/>
    <cellStyle name="Normal 4 2 2 3 4 6 2" xfId="6791" xr:uid="{00000000-0005-0000-0000-000080120000}"/>
    <cellStyle name="Normal 4 2 2 3 4 7" xfId="4726" xr:uid="{00000000-0005-0000-0000-000081120000}"/>
    <cellStyle name="Normal 4 2 2 3 5" xfId="817" xr:uid="{00000000-0005-0000-0000-000082120000}"/>
    <cellStyle name="Normal 4 2 2 3 5 2" xfId="3054" xr:uid="{00000000-0005-0000-0000-000083120000}"/>
    <cellStyle name="Normal 4 2 2 3 5 2 2" xfId="7277" xr:uid="{00000000-0005-0000-0000-000084120000}"/>
    <cellStyle name="Normal 4 2 2 3 5 3" xfId="5132" xr:uid="{00000000-0005-0000-0000-000085120000}"/>
    <cellStyle name="Normal 4 2 2 3 6" xfId="1237" xr:uid="{00000000-0005-0000-0000-000086120000}"/>
    <cellStyle name="Normal 4 2 2 3 6 2" xfId="3467" xr:uid="{00000000-0005-0000-0000-000087120000}"/>
    <cellStyle name="Normal 4 2 2 3 6 2 2" xfId="7690" xr:uid="{00000000-0005-0000-0000-000088120000}"/>
    <cellStyle name="Normal 4 2 2 3 6 3" xfId="5545" xr:uid="{00000000-0005-0000-0000-000089120000}"/>
    <cellStyle name="Normal 4 2 2 3 7" xfId="1650" xr:uid="{00000000-0005-0000-0000-00008A120000}"/>
    <cellStyle name="Normal 4 2 2 3 7 2" xfId="3880" xr:uid="{00000000-0005-0000-0000-00008B120000}"/>
    <cellStyle name="Normal 4 2 2 3 7 2 2" xfId="8103" xr:uid="{00000000-0005-0000-0000-00008C120000}"/>
    <cellStyle name="Normal 4 2 2 3 7 3" xfId="5958" xr:uid="{00000000-0005-0000-0000-00008D120000}"/>
    <cellStyle name="Normal 4 2 2 3 8" xfId="2064" xr:uid="{00000000-0005-0000-0000-00008E120000}"/>
    <cellStyle name="Normal 4 2 2 3 8 2" xfId="4293" xr:uid="{00000000-0005-0000-0000-00008F120000}"/>
    <cellStyle name="Normal 4 2 2 3 8 2 2" xfId="8516" xr:uid="{00000000-0005-0000-0000-000090120000}"/>
    <cellStyle name="Normal 4 2 2 3 8 3" xfId="6371" xr:uid="{00000000-0005-0000-0000-000091120000}"/>
    <cellStyle name="Normal 4 2 2 3 9" xfId="2500" xr:uid="{00000000-0005-0000-0000-000092120000}"/>
    <cellStyle name="Normal 4 2 2 3 9 2" xfId="6784" xr:uid="{00000000-0005-0000-0000-000093120000}"/>
    <cellStyle name="Normal 4 2 2 4" xfId="347" xr:uid="{00000000-0005-0000-0000-000094120000}"/>
    <cellStyle name="Normal 4 2 2 4 2" xfId="348" xr:uid="{00000000-0005-0000-0000-000095120000}"/>
    <cellStyle name="Normal 4 2 2 4 2 2" xfId="349" xr:uid="{00000000-0005-0000-0000-000096120000}"/>
    <cellStyle name="Normal 4 2 2 4 2 2 2" xfId="827" xr:uid="{00000000-0005-0000-0000-000097120000}"/>
    <cellStyle name="Normal 4 2 2 4 2 2 2 2" xfId="3064" xr:uid="{00000000-0005-0000-0000-000098120000}"/>
    <cellStyle name="Normal 4 2 2 4 2 2 2 2 2" xfId="7287" xr:uid="{00000000-0005-0000-0000-000099120000}"/>
    <cellStyle name="Normal 4 2 2 4 2 2 2 3" xfId="5142" xr:uid="{00000000-0005-0000-0000-00009A120000}"/>
    <cellStyle name="Normal 4 2 2 4 2 2 3" xfId="1247" xr:uid="{00000000-0005-0000-0000-00009B120000}"/>
    <cellStyle name="Normal 4 2 2 4 2 2 3 2" xfId="3477" xr:uid="{00000000-0005-0000-0000-00009C120000}"/>
    <cellStyle name="Normal 4 2 2 4 2 2 3 2 2" xfId="7700" xr:uid="{00000000-0005-0000-0000-00009D120000}"/>
    <cellStyle name="Normal 4 2 2 4 2 2 3 3" xfId="5555" xr:uid="{00000000-0005-0000-0000-00009E120000}"/>
    <cellStyle name="Normal 4 2 2 4 2 2 4" xfId="1660" xr:uid="{00000000-0005-0000-0000-00009F120000}"/>
    <cellStyle name="Normal 4 2 2 4 2 2 4 2" xfId="3890" xr:uid="{00000000-0005-0000-0000-0000A0120000}"/>
    <cellStyle name="Normal 4 2 2 4 2 2 4 2 2" xfId="8113" xr:uid="{00000000-0005-0000-0000-0000A1120000}"/>
    <cellStyle name="Normal 4 2 2 4 2 2 4 3" xfId="5968" xr:uid="{00000000-0005-0000-0000-0000A2120000}"/>
    <cellStyle name="Normal 4 2 2 4 2 2 5" xfId="2074" xr:uid="{00000000-0005-0000-0000-0000A3120000}"/>
    <cellStyle name="Normal 4 2 2 4 2 2 5 2" xfId="4303" xr:uid="{00000000-0005-0000-0000-0000A4120000}"/>
    <cellStyle name="Normal 4 2 2 4 2 2 5 2 2" xfId="8526" xr:uid="{00000000-0005-0000-0000-0000A5120000}"/>
    <cellStyle name="Normal 4 2 2 4 2 2 5 3" xfId="6381" xr:uid="{00000000-0005-0000-0000-0000A6120000}"/>
    <cellStyle name="Normal 4 2 2 4 2 2 6" xfId="2510" xr:uid="{00000000-0005-0000-0000-0000A7120000}"/>
    <cellStyle name="Normal 4 2 2 4 2 2 6 2" xfId="6794" xr:uid="{00000000-0005-0000-0000-0000A8120000}"/>
    <cellStyle name="Normal 4 2 2 4 2 2 7" xfId="4729" xr:uid="{00000000-0005-0000-0000-0000A9120000}"/>
    <cellStyle name="Normal 4 2 2 4 2 3" xfId="826" xr:uid="{00000000-0005-0000-0000-0000AA120000}"/>
    <cellStyle name="Normal 4 2 2 4 2 3 2" xfId="3063" xr:uid="{00000000-0005-0000-0000-0000AB120000}"/>
    <cellStyle name="Normal 4 2 2 4 2 3 2 2" xfId="7286" xr:uid="{00000000-0005-0000-0000-0000AC120000}"/>
    <cellStyle name="Normal 4 2 2 4 2 3 3" xfId="5141" xr:uid="{00000000-0005-0000-0000-0000AD120000}"/>
    <cellStyle name="Normal 4 2 2 4 2 4" xfId="1246" xr:uid="{00000000-0005-0000-0000-0000AE120000}"/>
    <cellStyle name="Normal 4 2 2 4 2 4 2" xfId="3476" xr:uid="{00000000-0005-0000-0000-0000AF120000}"/>
    <cellStyle name="Normal 4 2 2 4 2 4 2 2" xfId="7699" xr:uid="{00000000-0005-0000-0000-0000B0120000}"/>
    <cellStyle name="Normal 4 2 2 4 2 4 3" xfId="5554" xr:uid="{00000000-0005-0000-0000-0000B1120000}"/>
    <cellStyle name="Normal 4 2 2 4 2 5" xfId="1659" xr:uid="{00000000-0005-0000-0000-0000B2120000}"/>
    <cellStyle name="Normal 4 2 2 4 2 5 2" xfId="3889" xr:uid="{00000000-0005-0000-0000-0000B3120000}"/>
    <cellStyle name="Normal 4 2 2 4 2 5 2 2" xfId="8112" xr:uid="{00000000-0005-0000-0000-0000B4120000}"/>
    <cellStyle name="Normal 4 2 2 4 2 5 3" xfId="5967" xr:uid="{00000000-0005-0000-0000-0000B5120000}"/>
    <cellStyle name="Normal 4 2 2 4 2 6" xfId="2073" xr:uid="{00000000-0005-0000-0000-0000B6120000}"/>
    <cellStyle name="Normal 4 2 2 4 2 6 2" xfId="4302" xr:uid="{00000000-0005-0000-0000-0000B7120000}"/>
    <cellStyle name="Normal 4 2 2 4 2 6 2 2" xfId="8525" xr:uid="{00000000-0005-0000-0000-0000B8120000}"/>
    <cellStyle name="Normal 4 2 2 4 2 6 3" xfId="6380" xr:uid="{00000000-0005-0000-0000-0000B9120000}"/>
    <cellStyle name="Normal 4 2 2 4 2 7" xfId="2509" xr:uid="{00000000-0005-0000-0000-0000BA120000}"/>
    <cellStyle name="Normal 4 2 2 4 2 7 2" xfId="6793" xr:uid="{00000000-0005-0000-0000-0000BB120000}"/>
    <cellStyle name="Normal 4 2 2 4 2 8" xfId="4728" xr:uid="{00000000-0005-0000-0000-0000BC120000}"/>
    <cellStyle name="Normal 4 2 2 4 3" xfId="350" xr:uid="{00000000-0005-0000-0000-0000BD120000}"/>
    <cellStyle name="Normal 4 2 2 4 3 2" xfId="828" xr:uid="{00000000-0005-0000-0000-0000BE120000}"/>
    <cellStyle name="Normal 4 2 2 4 3 2 2" xfId="3065" xr:uid="{00000000-0005-0000-0000-0000BF120000}"/>
    <cellStyle name="Normal 4 2 2 4 3 2 2 2" xfId="7288" xr:uid="{00000000-0005-0000-0000-0000C0120000}"/>
    <cellStyle name="Normal 4 2 2 4 3 2 3" xfId="5143" xr:uid="{00000000-0005-0000-0000-0000C1120000}"/>
    <cellStyle name="Normal 4 2 2 4 3 3" xfId="1248" xr:uid="{00000000-0005-0000-0000-0000C2120000}"/>
    <cellStyle name="Normal 4 2 2 4 3 3 2" xfId="3478" xr:uid="{00000000-0005-0000-0000-0000C3120000}"/>
    <cellStyle name="Normal 4 2 2 4 3 3 2 2" xfId="7701" xr:uid="{00000000-0005-0000-0000-0000C4120000}"/>
    <cellStyle name="Normal 4 2 2 4 3 3 3" xfId="5556" xr:uid="{00000000-0005-0000-0000-0000C5120000}"/>
    <cellStyle name="Normal 4 2 2 4 3 4" xfId="1661" xr:uid="{00000000-0005-0000-0000-0000C6120000}"/>
    <cellStyle name="Normal 4 2 2 4 3 4 2" xfId="3891" xr:uid="{00000000-0005-0000-0000-0000C7120000}"/>
    <cellStyle name="Normal 4 2 2 4 3 4 2 2" xfId="8114" xr:uid="{00000000-0005-0000-0000-0000C8120000}"/>
    <cellStyle name="Normal 4 2 2 4 3 4 3" xfId="5969" xr:uid="{00000000-0005-0000-0000-0000C9120000}"/>
    <cellStyle name="Normal 4 2 2 4 3 5" xfId="2075" xr:uid="{00000000-0005-0000-0000-0000CA120000}"/>
    <cellStyle name="Normal 4 2 2 4 3 5 2" xfId="4304" xr:uid="{00000000-0005-0000-0000-0000CB120000}"/>
    <cellStyle name="Normal 4 2 2 4 3 5 2 2" xfId="8527" xr:uid="{00000000-0005-0000-0000-0000CC120000}"/>
    <cellStyle name="Normal 4 2 2 4 3 5 3" xfId="6382" xr:uid="{00000000-0005-0000-0000-0000CD120000}"/>
    <cellStyle name="Normal 4 2 2 4 3 6" xfId="2511" xr:uid="{00000000-0005-0000-0000-0000CE120000}"/>
    <cellStyle name="Normal 4 2 2 4 3 6 2" xfId="6795" xr:uid="{00000000-0005-0000-0000-0000CF120000}"/>
    <cellStyle name="Normal 4 2 2 4 3 7" xfId="4730" xr:uid="{00000000-0005-0000-0000-0000D0120000}"/>
    <cellStyle name="Normal 4 2 2 4 4" xfId="825" xr:uid="{00000000-0005-0000-0000-0000D1120000}"/>
    <cellStyle name="Normal 4 2 2 4 4 2" xfId="3062" xr:uid="{00000000-0005-0000-0000-0000D2120000}"/>
    <cellStyle name="Normal 4 2 2 4 4 2 2" xfId="7285" xr:uid="{00000000-0005-0000-0000-0000D3120000}"/>
    <cellStyle name="Normal 4 2 2 4 4 3" xfId="5140" xr:uid="{00000000-0005-0000-0000-0000D4120000}"/>
    <cellStyle name="Normal 4 2 2 4 5" xfId="1245" xr:uid="{00000000-0005-0000-0000-0000D5120000}"/>
    <cellStyle name="Normal 4 2 2 4 5 2" xfId="3475" xr:uid="{00000000-0005-0000-0000-0000D6120000}"/>
    <cellStyle name="Normal 4 2 2 4 5 2 2" xfId="7698" xr:uid="{00000000-0005-0000-0000-0000D7120000}"/>
    <cellStyle name="Normal 4 2 2 4 5 3" xfId="5553" xr:uid="{00000000-0005-0000-0000-0000D8120000}"/>
    <cellStyle name="Normal 4 2 2 4 6" xfId="1658" xr:uid="{00000000-0005-0000-0000-0000D9120000}"/>
    <cellStyle name="Normal 4 2 2 4 6 2" xfId="3888" xr:uid="{00000000-0005-0000-0000-0000DA120000}"/>
    <cellStyle name="Normal 4 2 2 4 6 2 2" xfId="8111" xr:uid="{00000000-0005-0000-0000-0000DB120000}"/>
    <cellStyle name="Normal 4 2 2 4 6 3" xfId="5966" xr:uid="{00000000-0005-0000-0000-0000DC120000}"/>
    <cellStyle name="Normal 4 2 2 4 7" xfId="2072" xr:uid="{00000000-0005-0000-0000-0000DD120000}"/>
    <cellStyle name="Normal 4 2 2 4 7 2" xfId="4301" xr:uid="{00000000-0005-0000-0000-0000DE120000}"/>
    <cellStyle name="Normal 4 2 2 4 7 2 2" xfId="8524" xr:uid="{00000000-0005-0000-0000-0000DF120000}"/>
    <cellStyle name="Normal 4 2 2 4 7 3" xfId="6379" xr:uid="{00000000-0005-0000-0000-0000E0120000}"/>
    <cellStyle name="Normal 4 2 2 4 8" xfId="2508" xr:uid="{00000000-0005-0000-0000-0000E1120000}"/>
    <cellStyle name="Normal 4 2 2 4 8 2" xfId="6792" xr:uid="{00000000-0005-0000-0000-0000E2120000}"/>
    <cellStyle name="Normal 4 2 2 4 9" xfId="4727" xr:uid="{00000000-0005-0000-0000-0000E3120000}"/>
    <cellStyle name="Normal 4 2 2 5" xfId="351" xr:uid="{00000000-0005-0000-0000-0000E4120000}"/>
    <cellStyle name="Normal 4 2 2 5 2" xfId="352" xr:uid="{00000000-0005-0000-0000-0000E5120000}"/>
    <cellStyle name="Normal 4 2 2 5 2 2" xfId="830" xr:uid="{00000000-0005-0000-0000-0000E6120000}"/>
    <cellStyle name="Normal 4 2 2 5 2 2 2" xfId="3067" xr:uid="{00000000-0005-0000-0000-0000E7120000}"/>
    <cellStyle name="Normal 4 2 2 5 2 2 2 2" xfId="7290" xr:uid="{00000000-0005-0000-0000-0000E8120000}"/>
    <cellStyle name="Normal 4 2 2 5 2 2 3" xfId="5145" xr:uid="{00000000-0005-0000-0000-0000E9120000}"/>
    <cellStyle name="Normal 4 2 2 5 2 3" xfId="1250" xr:uid="{00000000-0005-0000-0000-0000EA120000}"/>
    <cellStyle name="Normal 4 2 2 5 2 3 2" xfId="3480" xr:uid="{00000000-0005-0000-0000-0000EB120000}"/>
    <cellStyle name="Normal 4 2 2 5 2 3 2 2" xfId="7703" xr:uid="{00000000-0005-0000-0000-0000EC120000}"/>
    <cellStyle name="Normal 4 2 2 5 2 3 3" xfId="5558" xr:uid="{00000000-0005-0000-0000-0000ED120000}"/>
    <cellStyle name="Normal 4 2 2 5 2 4" xfId="1663" xr:uid="{00000000-0005-0000-0000-0000EE120000}"/>
    <cellStyle name="Normal 4 2 2 5 2 4 2" xfId="3893" xr:uid="{00000000-0005-0000-0000-0000EF120000}"/>
    <cellStyle name="Normal 4 2 2 5 2 4 2 2" xfId="8116" xr:uid="{00000000-0005-0000-0000-0000F0120000}"/>
    <cellStyle name="Normal 4 2 2 5 2 4 3" xfId="5971" xr:uid="{00000000-0005-0000-0000-0000F1120000}"/>
    <cellStyle name="Normal 4 2 2 5 2 5" xfId="2077" xr:uid="{00000000-0005-0000-0000-0000F2120000}"/>
    <cellStyle name="Normal 4 2 2 5 2 5 2" xfId="4306" xr:uid="{00000000-0005-0000-0000-0000F3120000}"/>
    <cellStyle name="Normal 4 2 2 5 2 5 2 2" xfId="8529" xr:uid="{00000000-0005-0000-0000-0000F4120000}"/>
    <cellStyle name="Normal 4 2 2 5 2 5 3" xfId="6384" xr:uid="{00000000-0005-0000-0000-0000F5120000}"/>
    <cellStyle name="Normal 4 2 2 5 2 6" xfId="2513" xr:uid="{00000000-0005-0000-0000-0000F6120000}"/>
    <cellStyle name="Normal 4 2 2 5 2 6 2" xfId="6797" xr:uid="{00000000-0005-0000-0000-0000F7120000}"/>
    <cellStyle name="Normal 4 2 2 5 2 7" xfId="4732" xr:uid="{00000000-0005-0000-0000-0000F8120000}"/>
    <cellStyle name="Normal 4 2 2 5 3" xfId="829" xr:uid="{00000000-0005-0000-0000-0000F9120000}"/>
    <cellStyle name="Normal 4 2 2 5 3 2" xfId="3066" xr:uid="{00000000-0005-0000-0000-0000FA120000}"/>
    <cellStyle name="Normal 4 2 2 5 3 2 2" xfId="7289" xr:uid="{00000000-0005-0000-0000-0000FB120000}"/>
    <cellStyle name="Normal 4 2 2 5 3 3" xfId="5144" xr:uid="{00000000-0005-0000-0000-0000FC120000}"/>
    <cellStyle name="Normal 4 2 2 5 4" xfId="1249" xr:uid="{00000000-0005-0000-0000-0000FD120000}"/>
    <cellStyle name="Normal 4 2 2 5 4 2" xfId="3479" xr:uid="{00000000-0005-0000-0000-0000FE120000}"/>
    <cellStyle name="Normal 4 2 2 5 4 2 2" xfId="7702" xr:uid="{00000000-0005-0000-0000-0000FF120000}"/>
    <cellStyle name="Normal 4 2 2 5 4 3" xfId="5557" xr:uid="{00000000-0005-0000-0000-000000130000}"/>
    <cellStyle name="Normal 4 2 2 5 5" xfId="1662" xr:uid="{00000000-0005-0000-0000-000001130000}"/>
    <cellStyle name="Normal 4 2 2 5 5 2" xfId="3892" xr:uid="{00000000-0005-0000-0000-000002130000}"/>
    <cellStyle name="Normal 4 2 2 5 5 2 2" xfId="8115" xr:uid="{00000000-0005-0000-0000-000003130000}"/>
    <cellStyle name="Normal 4 2 2 5 5 3" xfId="5970" xr:uid="{00000000-0005-0000-0000-000004130000}"/>
    <cellStyle name="Normal 4 2 2 5 6" xfId="2076" xr:uid="{00000000-0005-0000-0000-000005130000}"/>
    <cellStyle name="Normal 4 2 2 5 6 2" xfId="4305" xr:uid="{00000000-0005-0000-0000-000006130000}"/>
    <cellStyle name="Normal 4 2 2 5 6 2 2" xfId="8528" xr:uid="{00000000-0005-0000-0000-000007130000}"/>
    <cellStyle name="Normal 4 2 2 5 6 3" xfId="6383" xr:uid="{00000000-0005-0000-0000-000008130000}"/>
    <cellStyle name="Normal 4 2 2 5 7" xfId="2512" xr:uid="{00000000-0005-0000-0000-000009130000}"/>
    <cellStyle name="Normal 4 2 2 5 7 2" xfId="6796" xr:uid="{00000000-0005-0000-0000-00000A130000}"/>
    <cellStyle name="Normal 4 2 2 5 8" xfId="4731" xr:uid="{00000000-0005-0000-0000-00000B130000}"/>
    <cellStyle name="Normal 4 2 2 6" xfId="353" xr:uid="{00000000-0005-0000-0000-00000C130000}"/>
    <cellStyle name="Normal 4 2 2 6 2" xfId="831" xr:uid="{00000000-0005-0000-0000-00000D130000}"/>
    <cellStyle name="Normal 4 2 2 6 2 2" xfId="3068" xr:uid="{00000000-0005-0000-0000-00000E130000}"/>
    <cellStyle name="Normal 4 2 2 6 2 2 2" xfId="7291" xr:uid="{00000000-0005-0000-0000-00000F130000}"/>
    <cellStyle name="Normal 4 2 2 6 2 3" xfId="5146" xr:uid="{00000000-0005-0000-0000-000010130000}"/>
    <cellStyle name="Normal 4 2 2 6 3" xfId="1251" xr:uid="{00000000-0005-0000-0000-000011130000}"/>
    <cellStyle name="Normal 4 2 2 6 3 2" xfId="3481" xr:uid="{00000000-0005-0000-0000-000012130000}"/>
    <cellStyle name="Normal 4 2 2 6 3 2 2" xfId="7704" xr:uid="{00000000-0005-0000-0000-000013130000}"/>
    <cellStyle name="Normal 4 2 2 6 3 3" xfId="5559" xr:uid="{00000000-0005-0000-0000-000014130000}"/>
    <cellStyle name="Normal 4 2 2 6 4" xfId="1664" xr:uid="{00000000-0005-0000-0000-000015130000}"/>
    <cellStyle name="Normal 4 2 2 6 4 2" xfId="3894" xr:uid="{00000000-0005-0000-0000-000016130000}"/>
    <cellStyle name="Normal 4 2 2 6 4 2 2" xfId="8117" xr:uid="{00000000-0005-0000-0000-000017130000}"/>
    <cellStyle name="Normal 4 2 2 6 4 3" xfId="5972" xr:uid="{00000000-0005-0000-0000-000018130000}"/>
    <cellStyle name="Normal 4 2 2 6 5" xfId="2078" xr:uid="{00000000-0005-0000-0000-000019130000}"/>
    <cellStyle name="Normal 4 2 2 6 5 2" xfId="4307" xr:uid="{00000000-0005-0000-0000-00001A130000}"/>
    <cellStyle name="Normal 4 2 2 6 5 2 2" xfId="8530" xr:uid="{00000000-0005-0000-0000-00001B130000}"/>
    <cellStyle name="Normal 4 2 2 6 5 3" xfId="6385" xr:uid="{00000000-0005-0000-0000-00001C130000}"/>
    <cellStyle name="Normal 4 2 2 6 6" xfId="2514" xr:uid="{00000000-0005-0000-0000-00001D130000}"/>
    <cellStyle name="Normal 4 2 2 6 6 2" xfId="6798" xr:uid="{00000000-0005-0000-0000-00001E130000}"/>
    <cellStyle name="Normal 4 2 2 6 7" xfId="4733" xr:uid="{00000000-0005-0000-0000-00001F130000}"/>
    <cellStyle name="Normal 4 2 2 7" xfId="816" xr:uid="{00000000-0005-0000-0000-000020130000}"/>
    <cellStyle name="Normal 4 2 2 7 2" xfId="3053" xr:uid="{00000000-0005-0000-0000-000021130000}"/>
    <cellStyle name="Normal 4 2 2 7 2 2" xfId="7276" xr:uid="{00000000-0005-0000-0000-000022130000}"/>
    <cellStyle name="Normal 4 2 2 7 3" xfId="5131" xr:uid="{00000000-0005-0000-0000-000023130000}"/>
    <cellStyle name="Normal 4 2 2 8" xfId="1236" xr:uid="{00000000-0005-0000-0000-000024130000}"/>
    <cellStyle name="Normal 4 2 2 8 2" xfId="3466" xr:uid="{00000000-0005-0000-0000-000025130000}"/>
    <cellStyle name="Normal 4 2 2 8 2 2" xfId="7689" xr:uid="{00000000-0005-0000-0000-000026130000}"/>
    <cellStyle name="Normal 4 2 2 8 3" xfId="5544" xr:uid="{00000000-0005-0000-0000-000027130000}"/>
    <cellStyle name="Normal 4 2 2 9" xfId="1649" xr:uid="{00000000-0005-0000-0000-000028130000}"/>
    <cellStyle name="Normal 4 2 2 9 2" xfId="3879" xr:uid="{00000000-0005-0000-0000-000029130000}"/>
    <cellStyle name="Normal 4 2 2 9 2 2" xfId="8102" xr:uid="{00000000-0005-0000-0000-00002A130000}"/>
    <cellStyle name="Normal 4 2 2 9 3" xfId="5957" xr:uid="{00000000-0005-0000-0000-00002B130000}"/>
    <cellStyle name="Normal 4 2 3" xfId="354" xr:uid="{00000000-0005-0000-0000-00002C130000}"/>
    <cellStyle name="Normal 4 2 4" xfId="355" xr:uid="{00000000-0005-0000-0000-00002D130000}"/>
    <cellStyle name="Normal 4 2 4 10" xfId="4734" xr:uid="{00000000-0005-0000-0000-00002E130000}"/>
    <cellStyle name="Normal 4 2 4 2" xfId="356" xr:uid="{00000000-0005-0000-0000-00002F130000}"/>
    <cellStyle name="Normal 4 2 4 2 2" xfId="357" xr:uid="{00000000-0005-0000-0000-000030130000}"/>
    <cellStyle name="Normal 4 2 4 2 2 2" xfId="358" xr:uid="{00000000-0005-0000-0000-000031130000}"/>
    <cellStyle name="Normal 4 2 4 2 2 2 2" xfId="835" xr:uid="{00000000-0005-0000-0000-000032130000}"/>
    <cellStyle name="Normal 4 2 4 2 2 2 2 2" xfId="3072" xr:uid="{00000000-0005-0000-0000-000033130000}"/>
    <cellStyle name="Normal 4 2 4 2 2 2 2 2 2" xfId="7295" xr:uid="{00000000-0005-0000-0000-000034130000}"/>
    <cellStyle name="Normal 4 2 4 2 2 2 2 3" xfId="5150" xr:uid="{00000000-0005-0000-0000-000035130000}"/>
    <cellStyle name="Normal 4 2 4 2 2 2 3" xfId="1255" xr:uid="{00000000-0005-0000-0000-000036130000}"/>
    <cellStyle name="Normal 4 2 4 2 2 2 3 2" xfId="3485" xr:uid="{00000000-0005-0000-0000-000037130000}"/>
    <cellStyle name="Normal 4 2 4 2 2 2 3 2 2" xfId="7708" xr:uid="{00000000-0005-0000-0000-000038130000}"/>
    <cellStyle name="Normal 4 2 4 2 2 2 3 3" xfId="5563" xr:uid="{00000000-0005-0000-0000-000039130000}"/>
    <cellStyle name="Normal 4 2 4 2 2 2 4" xfId="1668" xr:uid="{00000000-0005-0000-0000-00003A130000}"/>
    <cellStyle name="Normal 4 2 4 2 2 2 4 2" xfId="3898" xr:uid="{00000000-0005-0000-0000-00003B130000}"/>
    <cellStyle name="Normal 4 2 4 2 2 2 4 2 2" xfId="8121" xr:uid="{00000000-0005-0000-0000-00003C130000}"/>
    <cellStyle name="Normal 4 2 4 2 2 2 4 3" xfId="5976" xr:uid="{00000000-0005-0000-0000-00003D130000}"/>
    <cellStyle name="Normal 4 2 4 2 2 2 5" xfId="2082" xr:uid="{00000000-0005-0000-0000-00003E130000}"/>
    <cellStyle name="Normal 4 2 4 2 2 2 5 2" xfId="4311" xr:uid="{00000000-0005-0000-0000-00003F130000}"/>
    <cellStyle name="Normal 4 2 4 2 2 2 5 2 2" xfId="8534" xr:uid="{00000000-0005-0000-0000-000040130000}"/>
    <cellStyle name="Normal 4 2 4 2 2 2 5 3" xfId="6389" xr:uid="{00000000-0005-0000-0000-000041130000}"/>
    <cellStyle name="Normal 4 2 4 2 2 2 6" xfId="2518" xr:uid="{00000000-0005-0000-0000-000042130000}"/>
    <cellStyle name="Normal 4 2 4 2 2 2 6 2" xfId="6802" xr:uid="{00000000-0005-0000-0000-000043130000}"/>
    <cellStyle name="Normal 4 2 4 2 2 2 7" xfId="4737" xr:uid="{00000000-0005-0000-0000-000044130000}"/>
    <cellStyle name="Normal 4 2 4 2 2 3" xfId="834" xr:uid="{00000000-0005-0000-0000-000045130000}"/>
    <cellStyle name="Normal 4 2 4 2 2 3 2" xfId="3071" xr:uid="{00000000-0005-0000-0000-000046130000}"/>
    <cellStyle name="Normal 4 2 4 2 2 3 2 2" xfId="7294" xr:uid="{00000000-0005-0000-0000-000047130000}"/>
    <cellStyle name="Normal 4 2 4 2 2 3 3" xfId="5149" xr:uid="{00000000-0005-0000-0000-000048130000}"/>
    <cellStyle name="Normal 4 2 4 2 2 4" xfId="1254" xr:uid="{00000000-0005-0000-0000-000049130000}"/>
    <cellStyle name="Normal 4 2 4 2 2 4 2" xfId="3484" xr:uid="{00000000-0005-0000-0000-00004A130000}"/>
    <cellStyle name="Normal 4 2 4 2 2 4 2 2" xfId="7707" xr:uid="{00000000-0005-0000-0000-00004B130000}"/>
    <cellStyle name="Normal 4 2 4 2 2 4 3" xfId="5562" xr:uid="{00000000-0005-0000-0000-00004C130000}"/>
    <cellStyle name="Normal 4 2 4 2 2 5" xfId="1667" xr:uid="{00000000-0005-0000-0000-00004D130000}"/>
    <cellStyle name="Normal 4 2 4 2 2 5 2" xfId="3897" xr:uid="{00000000-0005-0000-0000-00004E130000}"/>
    <cellStyle name="Normal 4 2 4 2 2 5 2 2" xfId="8120" xr:uid="{00000000-0005-0000-0000-00004F130000}"/>
    <cellStyle name="Normal 4 2 4 2 2 5 3" xfId="5975" xr:uid="{00000000-0005-0000-0000-000050130000}"/>
    <cellStyle name="Normal 4 2 4 2 2 6" xfId="2081" xr:uid="{00000000-0005-0000-0000-000051130000}"/>
    <cellStyle name="Normal 4 2 4 2 2 6 2" xfId="4310" xr:uid="{00000000-0005-0000-0000-000052130000}"/>
    <cellStyle name="Normal 4 2 4 2 2 6 2 2" xfId="8533" xr:uid="{00000000-0005-0000-0000-000053130000}"/>
    <cellStyle name="Normal 4 2 4 2 2 6 3" xfId="6388" xr:uid="{00000000-0005-0000-0000-000054130000}"/>
    <cellStyle name="Normal 4 2 4 2 2 7" xfId="2517" xr:uid="{00000000-0005-0000-0000-000055130000}"/>
    <cellStyle name="Normal 4 2 4 2 2 7 2" xfId="6801" xr:uid="{00000000-0005-0000-0000-000056130000}"/>
    <cellStyle name="Normal 4 2 4 2 2 8" xfId="4736" xr:uid="{00000000-0005-0000-0000-000057130000}"/>
    <cellStyle name="Normal 4 2 4 2 3" xfId="359" xr:uid="{00000000-0005-0000-0000-000058130000}"/>
    <cellStyle name="Normal 4 2 4 2 3 2" xfId="836" xr:uid="{00000000-0005-0000-0000-000059130000}"/>
    <cellStyle name="Normal 4 2 4 2 3 2 2" xfId="3073" xr:uid="{00000000-0005-0000-0000-00005A130000}"/>
    <cellStyle name="Normal 4 2 4 2 3 2 2 2" xfId="7296" xr:uid="{00000000-0005-0000-0000-00005B130000}"/>
    <cellStyle name="Normal 4 2 4 2 3 2 3" xfId="5151" xr:uid="{00000000-0005-0000-0000-00005C130000}"/>
    <cellStyle name="Normal 4 2 4 2 3 3" xfId="1256" xr:uid="{00000000-0005-0000-0000-00005D130000}"/>
    <cellStyle name="Normal 4 2 4 2 3 3 2" xfId="3486" xr:uid="{00000000-0005-0000-0000-00005E130000}"/>
    <cellStyle name="Normal 4 2 4 2 3 3 2 2" xfId="7709" xr:uid="{00000000-0005-0000-0000-00005F130000}"/>
    <cellStyle name="Normal 4 2 4 2 3 3 3" xfId="5564" xr:uid="{00000000-0005-0000-0000-000060130000}"/>
    <cellStyle name="Normal 4 2 4 2 3 4" xfId="1669" xr:uid="{00000000-0005-0000-0000-000061130000}"/>
    <cellStyle name="Normal 4 2 4 2 3 4 2" xfId="3899" xr:uid="{00000000-0005-0000-0000-000062130000}"/>
    <cellStyle name="Normal 4 2 4 2 3 4 2 2" xfId="8122" xr:uid="{00000000-0005-0000-0000-000063130000}"/>
    <cellStyle name="Normal 4 2 4 2 3 4 3" xfId="5977" xr:uid="{00000000-0005-0000-0000-000064130000}"/>
    <cellStyle name="Normal 4 2 4 2 3 5" xfId="2083" xr:uid="{00000000-0005-0000-0000-000065130000}"/>
    <cellStyle name="Normal 4 2 4 2 3 5 2" xfId="4312" xr:uid="{00000000-0005-0000-0000-000066130000}"/>
    <cellStyle name="Normal 4 2 4 2 3 5 2 2" xfId="8535" xr:uid="{00000000-0005-0000-0000-000067130000}"/>
    <cellStyle name="Normal 4 2 4 2 3 5 3" xfId="6390" xr:uid="{00000000-0005-0000-0000-000068130000}"/>
    <cellStyle name="Normal 4 2 4 2 3 6" xfId="2519" xr:uid="{00000000-0005-0000-0000-000069130000}"/>
    <cellStyle name="Normal 4 2 4 2 3 6 2" xfId="6803" xr:uid="{00000000-0005-0000-0000-00006A130000}"/>
    <cellStyle name="Normal 4 2 4 2 3 7" xfId="4738" xr:uid="{00000000-0005-0000-0000-00006B130000}"/>
    <cellStyle name="Normal 4 2 4 2 4" xfId="833" xr:uid="{00000000-0005-0000-0000-00006C130000}"/>
    <cellStyle name="Normal 4 2 4 2 4 2" xfId="3070" xr:uid="{00000000-0005-0000-0000-00006D130000}"/>
    <cellStyle name="Normal 4 2 4 2 4 2 2" xfId="7293" xr:uid="{00000000-0005-0000-0000-00006E130000}"/>
    <cellStyle name="Normal 4 2 4 2 4 3" xfId="5148" xr:uid="{00000000-0005-0000-0000-00006F130000}"/>
    <cellStyle name="Normal 4 2 4 2 5" xfId="1253" xr:uid="{00000000-0005-0000-0000-000070130000}"/>
    <cellStyle name="Normal 4 2 4 2 5 2" xfId="3483" xr:uid="{00000000-0005-0000-0000-000071130000}"/>
    <cellStyle name="Normal 4 2 4 2 5 2 2" xfId="7706" xr:uid="{00000000-0005-0000-0000-000072130000}"/>
    <cellStyle name="Normal 4 2 4 2 5 3" xfId="5561" xr:uid="{00000000-0005-0000-0000-000073130000}"/>
    <cellStyle name="Normal 4 2 4 2 6" xfId="1666" xr:uid="{00000000-0005-0000-0000-000074130000}"/>
    <cellStyle name="Normal 4 2 4 2 6 2" xfId="3896" xr:uid="{00000000-0005-0000-0000-000075130000}"/>
    <cellStyle name="Normal 4 2 4 2 6 2 2" xfId="8119" xr:uid="{00000000-0005-0000-0000-000076130000}"/>
    <cellStyle name="Normal 4 2 4 2 6 3" xfId="5974" xr:uid="{00000000-0005-0000-0000-000077130000}"/>
    <cellStyle name="Normal 4 2 4 2 7" xfId="2080" xr:uid="{00000000-0005-0000-0000-000078130000}"/>
    <cellStyle name="Normal 4 2 4 2 7 2" xfId="4309" xr:uid="{00000000-0005-0000-0000-000079130000}"/>
    <cellStyle name="Normal 4 2 4 2 7 2 2" xfId="8532" xr:uid="{00000000-0005-0000-0000-00007A130000}"/>
    <cellStyle name="Normal 4 2 4 2 7 3" xfId="6387" xr:uid="{00000000-0005-0000-0000-00007B130000}"/>
    <cellStyle name="Normal 4 2 4 2 8" xfId="2516" xr:uid="{00000000-0005-0000-0000-00007C130000}"/>
    <cellStyle name="Normal 4 2 4 2 8 2" xfId="6800" xr:uid="{00000000-0005-0000-0000-00007D130000}"/>
    <cellStyle name="Normal 4 2 4 2 9" xfId="4735" xr:uid="{00000000-0005-0000-0000-00007E130000}"/>
    <cellStyle name="Normal 4 2 4 3" xfId="360" xr:uid="{00000000-0005-0000-0000-00007F130000}"/>
    <cellStyle name="Normal 4 2 4 3 2" xfId="361" xr:uid="{00000000-0005-0000-0000-000080130000}"/>
    <cellStyle name="Normal 4 2 4 3 2 2" xfId="838" xr:uid="{00000000-0005-0000-0000-000081130000}"/>
    <cellStyle name="Normal 4 2 4 3 2 2 2" xfId="3075" xr:uid="{00000000-0005-0000-0000-000082130000}"/>
    <cellStyle name="Normal 4 2 4 3 2 2 2 2" xfId="7298" xr:uid="{00000000-0005-0000-0000-000083130000}"/>
    <cellStyle name="Normal 4 2 4 3 2 2 3" xfId="5153" xr:uid="{00000000-0005-0000-0000-000084130000}"/>
    <cellStyle name="Normal 4 2 4 3 2 3" xfId="1258" xr:uid="{00000000-0005-0000-0000-000085130000}"/>
    <cellStyle name="Normal 4 2 4 3 2 3 2" xfId="3488" xr:uid="{00000000-0005-0000-0000-000086130000}"/>
    <cellStyle name="Normal 4 2 4 3 2 3 2 2" xfId="7711" xr:uid="{00000000-0005-0000-0000-000087130000}"/>
    <cellStyle name="Normal 4 2 4 3 2 3 3" xfId="5566" xr:uid="{00000000-0005-0000-0000-000088130000}"/>
    <cellStyle name="Normal 4 2 4 3 2 4" xfId="1671" xr:uid="{00000000-0005-0000-0000-000089130000}"/>
    <cellStyle name="Normal 4 2 4 3 2 4 2" xfId="3901" xr:uid="{00000000-0005-0000-0000-00008A130000}"/>
    <cellStyle name="Normal 4 2 4 3 2 4 2 2" xfId="8124" xr:uid="{00000000-0005-0000-0000-00008B130000}"/>
    <cellStyle name="Normal 4 2 4 3 2 4 3" xfId="5979" xr:uid="{00000000-0005-0000-0000-00008C130000}"/>
    <cellStyle name="Normal 4 2 4 3 2 5" xfId="2085" xr:uid="{00000000-0005-0000-0000-00008D130000}"/>
    <cellStyle name="Normal 4 2 4 3 2 5 2" xfId="4314" xr:uid="{00000000-0005-0000-0000-00008E130000}"/>
    <cellStyle name="Normal 4 2 4 3 2 5 2 2" xfId="8537" xr:uid="{00000000-0005-0000-0000-00008F130000}"/>
    <cellStyle name="Normal 4 2 4 3 2 5 3" xfId="6392" xr:uid="{00000000-0005-0000-0000-000090130000}"/>
    <cellStyle name="Normal 4 2 4 3 2 6" xfId="2521" xr:uid="{00000000-0005-0000-0000-000091130000}"/>
    <cellStyle name="Normal 4 2 4 3 2 6 2" xfId="6805" xr:uid="{00000000-0005-0000-0000-000092130000}"/>
    <cellStyle name="Normal 4 2 4 3 2 7" xfId="4740" xr:uid="{00000000-0005-0000-0000-000093130000}"/>
    <cellStyle name="Normal 4 2 4 3 3" xfId="837" xr:uid="{00000000-0005-0000-0000-000094130000}"/>
    <cellStyle name="Normal 4 2 4 3 3 2" xfId="3074" xr:uid="{00000000-0005-0000-0000-000095130000}"/>
    <cellStyle name="Normal 4 2 4 3 3 2 2" xfId="7297" xr:uid="{00000000-0005-0000-0000-000096130000}"/>
    <cellStyle name="Normal 4 2 4 3 3 3" xfId="5152" xr:uid="{00000000-0005-0000-0000-000097130000}"/>
    <cellStyle name="Normal 4 2 4 3 4" xfId="1257" xr:uid="{00000000-0005-0000-0000-000098130000}"/>
    <cellStyle name="Normal 4 2 4 3 4 2" xfId="3487" xr:uid="{00000000-0005-0000-0000-000099130000}"/>
    <cellStyle name="Normal 4 2 4 3 4 2 2" xfId="7710" xr:uid="{00000000-0005-0000-0000-00009A130000}"/>
    <cellStyle name="Normal 4 2 4 3 4 3" xfId="5565" xr:uid="{00000000-0005-0000-0000-00009B130000}"/>
    <cellStyle name="Normal 4 2 4 3 5" xfId="1670" xr:uid="{00000000-0005-0000-0000-00009C130000}"/>
    <cellStyle name="Normal 4 2 4 3 5 2" xfId="3900" xr:uid="{00000000-0005-0000-0000-00009D130000}"/>
    <cellStyle name="Normal 4 2 4 3 5 2 2" xfId="8123" xr:uid="{00000000-0005-0000-0000-00009E130000}"/>
    <cellStyle name="Normal 4 2 4 3 5 3" xfId="5978" xr:uid="{00000000-0005-0000-0000-00009F130000}"/>
    <cellStyle name="Normal 4 2 4 3 6" xfId="2084" xr:uid="{00000000-0005-0000-0000-0000A0130000}"/>
    <cellStyle name="Normal 4 2 4 3 6 2" xfId="4313" xr:uid="{00000000-0005-0000-0000-0000A1130000}"/>
    <cellStyle name="Normal 4 2 4 3 6 2 2" xfId="8536" xr:uid="{00000000-0005-0000-0000-0000A2130000}"/>
    <cellStyle name="Normal 4 2 4 3 6 3" xfId="6391" xr:uid="{00000000-0005-0000-0000-0000A3130000}"/>
    <cellStyle name="Normal 4 2 4 3 7" xfId="2520" xr:uid="{00000000-0005-0000-0000-0000A4130000}"/>
    <cellStyle name="Normal 4 2 4 3 7 2" xfId="6804" xr:uid="{00000000-0005-0000-0000-0000A5130000}"/>
    <cellStyle name="Normal 4 2 4 3 8" xfId="4739" xr:uid="{00000000-0005-0000-0000-0000A6130000}"/>
    <cellStyle name="Normal 4 2 4 4" xfId="362" xr:uid="{00000000-0005-0000-0000-0000A7130000}"/>
    <cellStyle name="Normal 4 2 4 4 2" xfId="839" xr:uid="{00000000-0005-0000-0000-0000A8130000}"/>
    <cellStyle name="Normal 4 2 4 4 2 2" xfId="3076" xr:uid="{00000000-0005-0000-0000-0000A9130000}"/>
    <cellStyle name="Normal 4 2 4 4 2 2 2" xfId="7299" xr:uid="{00000000-0005-0000-0000-0000AA130000}"/>
    <cellStyle name="Normal 4 2 4 4 2 3" xfId="5154" xr:uid="{00000000-0005-0000-0000-0000AB130000}"/>
    <cellStyle name="Normal 4 2 4 4 3" xfId="1259" xr:uid="{00000000-0005-0000-0000-0000AC130000}"/>
    <cellStyle name="Normal 4 2 4 4 3 2" xfId="3489" xr:uid="{00000000-0005-0000-0000-0000AD130000}"/>
    <cellStyle name="Normal 4 2 4 4 3 2 2" xfId="7712" xr:uid="{00000000-0005-0000-0000-0000AE130000}"/>
    <cellStyle name="Normal 4 2 4 4 3 3" xfId="5567" xr:uid="{00000000-0005-0000-0000-0000AF130000}"/>
    <cellStyle name="Normal 4 2 4 4 4" xfId="1672" xr:uid="{00000000-0005-0000-0000-0000B0130000}"/>
    <cellStyle name="Normal 4 2 4 4 4 2" xfId="3902" xr:uid="{00000000-0005-0000-0000-0000B1130000}"/>
    <cellStyle name="Normal 4 2 4 4 4 2 2" xfId="8125" xr:uid="{00000000-0005-0000-0000-0000B2130000}"/>
    <cellStyle name="Normal 4 2 4 4 4 3" xfId="5980" xr:uid="{00000000-0005-0000-0000-0000B3130000}"/>
    <cellStyle name="Normal 4 2 4 4 5" xfId="2086" xr:uid="{00000000-0005-0000-0000-0000B4130000}"/>
    <cellStyle name="Normal 4 2 4 4 5 2" xfId="4315" xr:uid="{00000000-0005-0000-0000-0000B5130000}"/>
    <cellStyle name="Normal 4 2 4 4 5 2 2" xfId="8538" xr:uid="{00000000-0005-0000-0000-0000B6130000}"/>
    <cellStyle name="Normal 4 2 4 4 5 3" xfId="6393" xr:uid="{00000000-0005-0000-0000-0000B7130000}"/>
    <cellStyle name="Normal 4 2 4 4 6" xfId="2522" xr:uid="{00000000-0005-0000-0000-0000B8130000}"/>
    <cellStyle name="Normal 4 2 4 4 6 2" xfId="6806" xr:uid="{00000000-0005-0000-0000-0000B9130000}"/>
    <cellStyle name="Normal 4 2 4 4 7" xfId="4741" xr:uid="{00000000-0005-0000-0000-0000BA130000}"/>
    <cellStyle name="Normal 4 2 4 5" xfId="832" xr:uid="{00000000-0005-0000-0000-0000BB130000}"/>
    <cellStyle name="Normal 4 2 4 5 2" xfId="3069" xr:uid="{00000000-0005-0000-0000-0000BC130000}"/>
    <cellStyle name="Normal 4 2 4 5 2 2" xfId="7292" xr:uid="{00000000-0005-0000-0000-0000BD130000}"/>
    <cellStyle name="Normal 4 2 4 5 3" xfId="5147" xr:uid="{00000000-0005-0000-0000-0000BE130000}"/>
    <cellStyle name="Normal 4 2 4 6" xfId="1252" xr:uid="{00000000-0005-0000-0000-0000BF130000}"/>
    <cellStyle name="Normal 4 2 4 6 2" xfId="3482" xr:uid="{00000000-0005-0000-0000-0000C0130000}"/>
    <cellStyle name="Normal 4 2 4 6 2 2" xfId="7705" xr:uid="{00000000-0005-0000-0000-0000C1130000}"/>
    <cellStyle name="Normal 4 2 4 6 3" xfId="5560" xr:uid="{00000000-0005-0000-0000-0000C2130000}"/>
    <cellStyle name="Normal 4 2 4 7" xfId="1665" xr:uid="{00000000-0005-0000-0000-0000C3130000}"/>
    <cellStyle name="Normal 4 2 4 7 2" xfId="3895" xr:uid="{00000000-0005-0000-0000-0000C4130000}"/>
    <cellStyle name="Normal 4 2 4 7 2 2" xfId="8118" xr:uid="{00000000-0005-0000-0000-0000C5130000}"/>
    <cellStyle name="Normal 4 2 4 7 3" xfId="5973" xr:uid="{00000000-0005-0000-0000-0000C6130000}"/>
    <cellStyle name="Normal 4 2 4 8" xfId="2079" xr:uid="{00000000-0005-0000-0000-0000C7130000}"/>
    <cellStyle name="Normal 4 2 4 8 2" xfId="4308" xr:uid="{00000000-0005-0000-0000-0000C8130000}"/>
    <cellStyle name="Normal 4 2 4 8 2 2" xfId="8531" xr:uid="{00000000-0005-0000-0000-0000C9130000}"/>
    <cellStyle name="Normal 4 2 4 8 3" xfId="6386" xr:uid="{00000000-0005-0000-0000-0000CA130000}"/>
    <cellStyle name="Normal 4 2 4 9" xfId="2515" xr:uid="{00000000-0005-0000-0000-0000CB130000}"/>
    <cellStyle name="Normal 4 2 4 9 2" xfId="6799" xr:uid="{00000000-0005-0000-0000-0000CC130000}"/>
    <cellStyle name="Normal 4 2 5" xfId="363" xr:uid="{00000000-0005-0000-0000-0000CD130000}"/>
    <cellStyle name="Normal 4 2 5 2" xfId="364" xr:uid="{00000000-0005-0000-0000-0000CE130000}"/>
    <cellStyle name="Normal 4 2 5 2 2" xfId="841" xr:uid="{00000000-0005-0000-0000-0000CF130000}"/>
    <cellStyle name="Normal 4 2 5 2 2 2" xfId="3078" xr:uid="{00000000-0005-0000-0000-0000D0130000}"/>
    <cellStyle name="Normal 4 2 5 2 2 2 2" xfId="7301" xr:uid="{00000000-0005-0000-0000-0000D1130000}"/>
    <cellStyle name="Normal 4 2 5 2 2 3" xfId="5156" xr:uid="{00000000-0005-0000-0000-0000D2130000}"/>
    <cellStyle name="Normal 4 2 5 2 3" xfId="1261" xr:uid="{00000000-0005-0000-0000-0000D3130000}"/>
    <cellStyle name="Normal 4 2 5 2 3 2" xfId="3491" xr:uid="{00000000-0005-0000-0000-0000D4130000}"/>
    <cellStyle name="Normal 4 2 5 2 3 2 2" xfId="7714" xr:uid="{00000000-0005-0000-0000-0000D5130000}"/>
    <cellStyle name="Normal 4 2 5 2 3 3" xfId="5569" xr:uid="{00000000-0005-0000-0000-0000D6130000}"/>
    <cellStyle name="Normal 4 2 5 2 4" xfId="1674" xr:uid="{00000000-0005-0000-0000-0000D7130000}"/>
    <cellStyle name="Normal 4 2 5 2 4 2" xfId="3904" xr:uid="{00000000-0005-0000-0000-0000D8130000}"/>
    <cellStyle name="Normal 4 2 5 2 4 2 2" xfId="8127" xr:uid="{00000000-0005-0000-0000-0000D9130000}"/>
    <cellStyle name="Normal 4 2 5 2 4 3" xfId="5982" xr:uid="{00000000-0005-0000-0000-0000DA130000}"/>
    <cellStyle name="Normal 4 2 5 2 5" xfId="2088" xr:uid="{00000000-0005-0000-0000-0000DB130000}"/>
    <cellStyle name="Normal 4 2 5 2 5 2" xfId="4317" xr:uid="{00000000-0005-0000-0000-0000DC130000}"/>
    <cellStyle name="Normal 4 2 5 2 5 2 2" xfId="8540" xr:uid="{00000000-0005-0000-0000-0000DD130000}"/>
    <cellStyle name="Normal 4 2 5 2 5 3" xfId="6395" xr:uid="{00000000-0005-0000-0000-0000DE130000}"/>
    <cellStyle name="Normal 4 2 5 2 6" xfId="2524" xr:uid="{00000000-0005-0000-0000-0000DF130000}"/>
    <cellStyle name="Normal 4 2 5 2 6 2" xfId="6808" xr:uid="{00000000-0005-0000-0000-0000E0130000}"/>
    <cellStyle name="Normal 4 2 5 2 7" xfId="4743" xr:uid="{00000000-0005-0000-0000-0000E1130000}"/>
    <cellStyle name="Normal 4 2 5 3" xfId="840" xr:uid="{00000000-0005-0000-0000-0000E2130000}"/>
    <cellStyle name="Normal 4 2 5 3 2" xfId="3077" xr:uid="{00000000-0005-0000-0000-0000E3130000}"/>
    <cellStyle name="Normal 4 2 5 3 2 2" xfId="7300" xr:uid="{00000000-0005-0000-0000-0000E4130000}"/>
    <cellStyle name="Normal 4 2 5 3 3" xfId="5155" xr:uid="{00000000-0005-0000-0000-0000E5130000}"/>
    <cellStyle name="Normal 4 2 5 4" xfId="1260" xr:uid="{00000000-0005-0000-0000-0000E6130000}"/>
    <cellStyle name="Normal 4 2 5 4 2" xfId="3490" xr:uid="{00000000-0005-0000-0000-0000E7130000}"/>
    <cellStyle name="Normal 4 2 5 4 2 2" xfId="7713" xr:uid="{00000000-0005-0000-0000-0000E8130000}"/>
    <cellStyle name="Normal 4 2 5 4 3" xfId="5568" xr:uid="{00000000-0005-0000-0000-0000E9130000}"/>
    <cellStyle name="Normal 4 2 5 5" xfId="1673" xr:uid="{00000000-0005-0000-0000-0000EA130000}"/>
    <cellStyle name="Normal 4 2 5 5 2" xfId="3903" xr:uid="{00000000-0005-0000-0000-0000EB130000}"/>
    <cellStyle name="Normal 4 2 5 5 2 2" xfId="8126" xr:uid="{00000000-0005-0000-0000-0000EC130000}"/>
    <cellStyle name="Normal 4 2 5 5 3" xfId="5981" xr:uid="{00000000-0005-0000-0000-0000ED130000}"/>
    <cellStyle name="Normal 4 2 5 6" xfId="2087" xr:uid="{00000000-0005-0000-0000-0000EE130000}"/>
    <cellStyle name="Normal 4 2 5 6 2" xfId="4316" xr:uid="{00000000-0005-0000-0000-0000EF130000}"/>
    <cellStyle name="Normal 4 2 5 6 2 2" xfId="8539" xr:uid="{00000000-0005-0000-0000-0000F0130000}"/>
    <cellStyle name="Normal 4 2 5 6 3" xfId="6394" xr:uid="{00000000-0005-0000-0000-0000F1130000}"/>
    <cellStyle name="Normal 4 2 5 7" xfId="2523" xr:uid="{00000000-0005-0000-0000-0000F2130000}"/>
    <cellStyle name="Normal 4 2 5 7 2" xfId="6807" xr:uid="{00000000-0005-0000-0000-0000F3130000}"/>
    <cellStyle name="Normal 4 2 5 8" xfId="4742" xr:uid="{00000000-0005-0000-0000-0000F4130000}"/>
    <cellStyle name="Normal 4 2 6" xfId="365" xr:uid="{00000000-0005-0000-0000-0000F5130000}"/>
    <cellStyle name="Normal 4 2 6 2" xfId="842" xr:uid="{00000000-0005-0000-0000-0000F6130000}"/>
    <cellStyle name="Normal 4 2 6 2 2" xfId="3079" xr:uid="{00000000-0005-0000-0000-0000F7130000}"/>
    <cellStyle name="Normal 4 2 6 2 2 2" xfId="7302" xr:uid="{00000000-0005-0000-0000-0000F8130000}"/>
    <cellStyle name="Normal 4 2 6 2 3" xfId="5157" xr:uid="{00000000-0005-0000-0000-0000F9130000}"/>
    <cellStyle name="Normal 4 2 6 3" xfId="1262" xr:uid="{00000000-0005-0000-0000-0000FA130000}"/>
    <cellStyle name="Normal 4 2 6 3 2" xfId="3492" xr:uid="{00000000-0005-0000-0000-0000FB130000}"/>
    <cellStyle name="Normal 4 2 6 3 2 2" xfId="7715" xr:uid="{00000000-0005-0000-0000-0000FC130000}"/>
    <cellStyle name="Normal 4 2 6 3 3" xfId="5570" xr:uid="{00000000-0005-0000-0000-0000FD130000}"/>
    <cellStyle name="Normal 4 2 6 4" xfId="1675" xr:uid="{00000000-0005-0000-0000-0000FE130000}"/>
    <cellStyle name="Normal 4 2 6 4 2" xfId="3905" xr:uid="{00000000-0005-0000-0000-0000FF130000}"/>
    <cellStyle name="Normal 4 2 6 4 2 2" xfId="8128" xr:uid="{00000000-0005-0000-0000-000000140000}"/>
    <cellStyle name="Normal 4 2 6 4 3" xfId="5983" xr:uid="{00000000-0005-0000-0000-000001140000}"/>
    <cellStyle name="Normal 4 2 6 5" xfId="2089" xr:uid="{00000000-0005-0000-0000-000002140000}"/>
    <cellStyle name="Normal 4 2 6 5 2" xfId="4318" xr:uid="{00000000-0005-0000-0000-000003140000}"/>
    <cellStyle name="Normal 4 2 6 5 2 2" xfId="8541" xr:uid="{00000000-0005-0000-0000-000004140000}"/>
    <cellStyle name="Normal 4 2 6 5 3" xfId="6396" xr:uid="{00000000-0005-0000-0000-000005140000}"/>
    <cellStyle name="Normal 4 2 6 6" xfId="2525" xr:uid="{00000000-0005-0000-0000-000006140000}"/>
    <cellStyle name="Normal 4 2 6 6 2" xfId="6809" xr:uid="{00000000-0005-0000-0000-000007140000}"/>
    <cellStyle name="Normal 4 2 6 7" xfId="4744" xr:uid="{00000000-0005-0000-0000-000008140000}"/>
    <cellStyle name="Normal 4 3" xfId="366" xr:uid="{00000000-0005-0000-0000-000009140000}"/>
    <cellStyle name="Normal 4 3 2" xfId="367" xr:uid="{00000000-0005-0000-0000-00000A140000}"/>
    <cellStyle name="Normal 4 3 2 2" xfId="368" xr:uid="{00000000-0005-0000-0000-00000B140000}"/>
    <cellStyle name="Normal 4 3 2 2 2" xfId="369" xr:uid="{00000000-0005-0000-0000-00000C140000}"/>
    <cellStyle name="Normal 4 3 2 2 2 2" xfId="370" xr:uid="{00000000-0005-0000-0000-00000D140000}"/>
    <cellStyle name="Normal 4 3 2 2 2 2 2" xfId="371" xr:uid="{00000000-0005-0000-0000-00000E140000}"/>
    <cellStyle name="Normal 4 3 2 2 2 2 2 2" xfId="847" xr:uid="{00000000-0005-0000-0000-00000F140000}"/>
    <cellStyle name="Normal 4 3 2 2 2 2 2 2 2" xfId="3083" xr:uid="{00000000-0005-0000-0000-000010140000}"/>
    <cellStyle name="Normal 4 3 2 2 2 2 2 2 2 2" xfId="7306" xr:uid="{00000000-0005-0000-0000-000011140000}"/>
    <cellStyle name="Normal 4 3 2 2 2 2 2 2 3" xfId="5161" xr:uid="{00000000-0005-0000-0000-000012140000}"/>
    <cellStyle name="Normal 4 3 2 2 2 2 2 3" xfId="1266" xr:uid="{00000000-0005-0000-0000-000013140000}"/>
    <cellStyle name="Normal 4 3 2 2 2 2 2 3 2" xfId="3496" xr:uid="{00000000-0005-0000-0000-000014140000}"/>
    <cellStyle name="Normal 4 3 2 2 2 2 2 3 2 2" xfId="7719" xr:uid="{00000000-0005-0000-0000-000015140000}"/>
    <cellStyle name="Normal 4 3 2 2 2 2 2 3 3" xfId="5574" xr:uid="{00000000-0005-0000-0000-000016140000}"/>
    <cellStyle name="Normal 4 3 2 2 2 2 2 4" xfId="1679" xr:uid="{00000000-0005-0000-0000-000017140000}"/>
    <cellStyle name="Normal 4 3 2 2 2 2 2 4 2" xfId="3909" xr:uid="{00000000-0005-0000-0000-000018140000}"/>
    <cellStyle name="Normal 4 3 2 2 2 2 2 4 2 2" xfId="8132" xr:uid="{00000000-0005-0000-0000-000019140000}"/>
    <cellStyle name="Normal 4 3 2 2 2 2 2 4 3" xfId="5987" xr:uid="{00000000-0005-0000-0000-00001A140000}"/>
    <cellStyle name="Normal 4 3 2 2 2 2 2 5" xfId="2093" xr:uid="{00000000-0005-0000-0000-00001B140000}"/>
    <cellStyle name="Normal 4 3 2 2 2 2 2 5 2" xfId="4322" xr:uid="{00000000-0005-0000-0000-00001C140000}"/>
    <cellStyle name="Normal 4 3 2 2 2 2 2 5 2 2" xfId="8545" xr:uid="{00000000-0005-0000-0000-00001D140000}"/>
    <cellStyle name="Normal 4 3 2 2 2 2 2 5 3" xfId="6400" xr:uid="{00000000-0005-0000-0000-00001E140000}"/>
    <cellStyle name="Normal 4 3 2 2 2 2 2 6" xfId="2529" xr:uid="{00000000-0005-0000-0000-00001F140000}"/>
    <cellStyle name="Normal 4 3 2 2 2 2 2 6 2" xfId="6813" xr:uid="{00000000-0005-0000-0000-000020140000}"/>
    <cellStyle name="Normal 4 3 2 2 2 2 2 7" xfId="4748" xr:uid="{00000000-0005-0000-0000-000021140000}"/>
    <cellStyle name="Normal 4 3 2 2 2 2 3" xfId="846" xr:uid="{00000000-0005-0000-0000-000022140000}"/>
    <cellStyle name="Normal 4 3 2 2 2 2 3 2" xfId="3082" xr:uid="{00000000-0005-0000-0000-000023140000}"/>
    <cellStyle name="Normal 4 3 2 2 2 2 3 2 2" xfId="7305" xr:uid="{00000000-0005-0000-0000-000024140000}"/>
    <cellStyle name="Normal 4 3 2 2 2 2 3 3" xfId="5160" xr:uid="{00000000-0005-0000-0000-000025140000}"/>
    <cellStyle name="Normal 4 3 2 2 2 2 4" xfId="1265" xr:uid="{00000000-0005-0000-0000-000026140000}"/>
    <cellStyle name="Normal 4 3 2 2 2 2 4 2" xfId="3495" xr:uid="{00000000-0005-0000-0000-000027140000}"/>
    <cellStyle name="Normal 4 3 2 2 2 2 4 2 2" xfId="7718" xr:uid="{00000000-0005-0000-0000-000028140000}"/>
    <cellStyle name="Normal 4 3 2 2 2 2 4 3" xfId="5573" xr:uid="{00000000-0005-0000-0000-000029140000}"/>
    <cellStyle name="Normal 4 3 2 2 2 2 5" xfId="1678" xr:uid="{00000000-0005-0000-0000-00002A140000}"/>
    <cellStyle name="Normal 4 3 2 2 2 2 5 2" xfId="3908" xr:uid="{00000000-0005-0000-0000-00002B140000}"/>
    <cellStyle name="Normal 4 3 2 2 2 2 5 2 2" xfId="8131" xr:uid="{00000000-0005-0000-0000-00002C140000}"/>
    <cellStyle name="Normal 4 3 2 2 2 2 5 3" xfId="5986" xr:uid="{00000000-0005-0000-0000-00002D140000}"/>
    <cellStyle name="Normal 4 3 2 2 2 2 6" xfId="2092" xr:uid="{00000000-0005-0000-0000-00002E140000}"/>
    <cellStyle name="Normal 4 3 2 2 2 2 6 2" xfId="4321" xr:uid="{00000000-0005-0000-0000-00002F140000}"/>
    <cellStyle name="Normal 4 3 2 2 2 2 6 2 2" xfId="8544" xr:uid="{00000000-0005-0000-0000-000030140000}"/>
    <cellStyle name="Normal 4 3 2 2 2 2 6 3" xfId="6399" xr:uid="{00000000-0005-0000-0000-000031140000}"/>
    <cellStyle name="Normal 4 3 2 2 2 2 7" xfId="2528" xr:uid="{00000000-0005-0000-0000-000032140000}"/>
    <cellStyle name="Normal 4 3 2 2 2 2 7 2" xfId="6812" xr:uid="{00000000-0005-0000-0000-000033140000}"/>
    <cellStyle name="Normal 4 3 2 2 2 2 8" xfId="4747" xr:uid="{00000000-0005-0000-0000-000034140000}"/>
    <cellStyle name="Normal 4 3 2 2 2 3" xfId="372" xr:uid="{00000000-0005-0000-0000-000035140000}"/>
    <cellStyle name="Normal 4 3 2 2 2 3 2" xfId="848" xr:uid="{00000000-0005-0000-0000-000036140000}"/>
    <cellStyle name="Normal 4 3 2 2 2 3 2 2" xfId="3084" xr:uid="{00000000-0005-0000-0000-000037140000}"/>
    <cellStyle name="Normal 4 3 2 2 2 3 2 2 2" xfId="7307" xr:uid="{00000000-0005-0000-0000-000038140000}"/>
    <cellStyle name="Normal 4 3 2 2 2 3 2 3" xfId="5162" xr:uid="{00000000-0005-0000-0000-000039140000}"/>
    <cellStyle name="Normal 4 3 2 2 2 3 3" xfId="1267" xr:uid="{00000000-0005-0000-0000-00003A140000}"/>
    <cellStyle name="Normal 4 3 2 2 2 3 3 2" xfId="3497" xr:uid="{00000000-0005-0000-0000-00003B140000}"/>
    <cellStyle name="Normal 4 3 2 2 2 3 3 2 2" xfId="7720" xr:uid="{00000000-0005-0000-0000-00003C140000}"/>
    <cellStyle name="Normal 4 3 2 2 2 3 3 3" xfId="5575" xr:uid="{00000000-0005-0000-0000-00003D140000}"/>
    <cellStyle name="Normal 4 3 2 2 2 3 4" xfId="1680" xr:uid="{00000000-0005-0000-0000-00003E140000}"/>
    <cellStyle name="Normal 4 3 2 2 2 3 4 2" xfId="3910" xr:uid="{00000000-0005-0000-0000-00003F140000}"/>
    <cellStyle name="Normal 4 3 2 2 2 3 4 2 2" xfId="8133" xr:uid="{00000000-0005-0000-0000-000040140000}"/>
    <cellStyle name="Normal 4 3 2 2 2 3 4 3" xfId="5988" xr:uid="{00000000-0005-0000-0000-000041140000}"/>
    <cellStyle name="Normal 4 3 2 2 2 3 5" xfId="2094" xr:uid="{00000000-0005-0000-0000-000042140000}"/>
    <cellStyle name="Normal 4 3 2 2 2 3 5 2" xfId="4323" xr:uid="{00000000-0005-0000-0000-000043140000}"/>
    <cellStyle name="Normal 4 3 2 2 2 3 5 2 2" xfId="8546" xr:uid="{00000000-0005-0000-0000-000044140000}"/>
    <cellStyle name="Normal 4 3 2 2 2 3 5 3" xfId="6401" xr:uid="{00000000-0005-0000-0000-000045140000}"/>
    <cellStyle name="Normal 4 3 2 2 2 3 6" xfId="2530" xr:uid="{00000000-0005-0000-0000-000046140000}"/>
    <cellStyle name="Normal 4 3 2 2 2 3 6 2" xfId="6814" xr:uid="{00000000-0005-0000-0000-000047140000}"/>
    <cellStyle name="Normal 4 3 2 2 2 3 7" xfId="4749" xr:uid="{00000000-0005-0000-0000-000048140000}"/>
    <cellStyle name="Normal 4 3 2 2 2 4" xfId="845" xr:uid="{00000000-0005-0000-0000-000049140000}"/>
    <cellStyle name="Normal 4 3 2 2 2 4 2" xfId="3081" xr:uid="{00000000-0005-0000-0000-00004A140000}"/>
    <cellStyle name="Normal 4 3 2 2 2 4 2 2" xfId="7304" xr:uid="{00000000-0005-0000-0000-00004B140000}"/>
    <cellStyle name="Normal 4 3 2 2 2 4 3" xfId="5159" xr:uid="{00000000-0005-0000-0000-00004C140000}"/>
    <cellStyle name="Normal 4 3 2 2 2 5" xfId="1264" xr:uid="{00000000-0005-0000-0000-00004D140000}"/>
    <cellStyle name="Normal 4 3 2 2 2 5 2" xfId="3494" xr:uid="{00000000-0005-0000-0000-00004E140000}"/>
    <cellStyle name="Normal 4 3 2 2 2 5 2 2" xfId="7717" xr:uid="{00000000-0005-0000-0000-00004F140000}"/>
    <cellStyle name="Normal 4 3 2 2 2 5 3" xfId="5572" xr:uid="{00000000-0005-0000-0000-000050140000}"/>
    <cellStyle name="Normal 4 3 2 2 2 6" xfId="1677" xr:uid="{00000000-0005-0000-0000-000051140000}"/>
    <cellStyle name="Normal 4 3 2 2 2 6 2" xfId="3907" xr:uid="{00000000-0005-0000-0000-000052140000}"/>
    <cellStyle name="Normal 4 3 2 2 2 6 2 2" xfId="8130" xr:uid="{00000000-0005-0000-0000-000053140000}"/>
    <cellStyle name="Normal 4 3 2 2 2 6 3" xfId="5985" xr:uid="{00000000-0005-0000-0000-000054140000}"/>
    <cellStyle name="Normal 4 3 2 2 2 7" xfId="2091" xr:uid="{00000000-0005-0000-0000-000055140000}"/>
    <cellStyle name="Normal 4 3 2 2 2 7 2" xfId="4320" xr:uid="{00000000-0005-0000-0000-000056140000}"/>
    <cellStyle name="Normal 4 3 2 2 2 7 2 2" xfId="8543" xr:uid="{00000000-0005-0000-0000-000057140000}"/>
    <cellStyle name="Normal 4 3 2 2 2 7 3" xfId="6398" xr:uid="{00000000-0005-0000-0000-000058140000}"/>
    <cellStyle name="Normal 4 3 2 2 2 8" xfId="2527" xr:uid="{00000000-0005-0000-0000-000059140000}"/>
    <cellStyle name="Normal 4 3 2 2 2 8 2" xfId="6811" xr:uid="{00000000-0005-0000-0000-00005A140000}"/>
    <cellStyle name="Normal 4 3 2 2 2 9" xfId="4746" xr:uid="{00000000-0005-0000-0000-00005B140000}"/>
    <cellStyle name="Normal 4 3 2 3" xfId="373" xr:uid="{00000000-0005-0000-0000-00005C140000}"/>
    <cellStyle name="Normal 4 3 2 3 2" xfId="849" xr:uid="{00000000-0005-0000-0000-00005D140000}"/>
    <cellStyle name="Normal 4 3 2 4" xfId="844" xr:uid="{00000000-0005-0000-0000-00005E140000}"/>
    <cellStyle name="Normal 4 3 3" xfId="374" xr:uid="{00000000-0005-0000-0000-00005F140000}"/>
    <cellStyle name="Normal 4 3 3 2" xfId="375" xr:uid="{00000000-0005-0000-0000-000060140000}"/>
    <cellStyle name="Normal 4 3 3 2 2" xfId="376" xr:uid="{00000000-0005-0000-0000-000061140000}"/>
    <cellStyle name="Normal 4 3 3 2 2 2" xfId="852" xr:uid="{00000000-0005-0000-0000-000062140000}"/>
    <cellStyle name="Normal 4 3 3 2 2 2 2" xfId="3087" xr:uid="{00000000-0005-0000-0000-000063140000}"/>
    <cellStyle name="Normal 4 3 3 2 2 2 2 2" xfId="7310" xr:uid="{00000000-0005-0000-0000-000064140000}"/>
    <cellStyle name="Normal 4 3 3 2 2 2 3" xfId="5165" xr:uid="{00000000-0005-0000-0000-000065140000}"/>
    <cellStyle name="Normal 4 3 3 2 2 3" xfId="1270" xr:uid="{00000000-0005-0000-0000-000066140000}"/>
    <cellStyle name="Normal 4 3 3 2 2 3 2" xfId="3500" xr:uid="{00000000-0005-0000-0000-000067140000}"/>
    <cellStyle name="Normal 4 3 3 2 2 3 2 2" xfId="7723" xr:uid="{00000000-0005-0000-0000-000068140000}"/>
    <cellStyle name="Normal 4 3 3 2 2 3 3" xfId="5578" xr:uid="{00000000-0005-0000-0000-000069140000}"/>
    <cellStyle name="Normal 4 3 3 2 2 4" xfId="1683" xr:uid="{00000000-0005-0000-0000-00006A140000}"/>
    <cellStyle name="Normal 4 3 3 2 2 4 2" xfId="3913" xr:uid="{00000000-0005-0000-0000-00006B140000}"/>
    <cellStyle name="Normal 4 3 3 2 2 4 2 2" xfId="8136" xr:uid="{00000000-0005-0000-0000-00006C140000}"/>
    <cellStyle name="Normal 4 3 3 2 2 4 3" xfId="5991" xr:uid="{00000000-0005-0000-0000-00006D140000}"/>
    <cellStyle name="Normal 4 3 3 2 2 5" xfId="2097" xr:uid="{00000000-0005-0000-0000-00006E140000}"/>
    <cellStyle name="Normal 4 3 3 2 2 5 2" xfId="4326" xr:uid="{00000000-0005-0000-0000-00006F140000}"/>
    <cellStyle name="Normal 4 3 3 2 2 5 2 2" xfId="8549" xr:uid="{00000000-0005-0000-0000-000070140000}"/>
    <cellStyle name="Normal 4 3 3 2 2 5 3" xfId="6404" xr:uid="{00000000-0005-0000-0000-000071140000}"/>
    <cellStyle name="Normal 4 3 3 2 2 6" xfId="2533" xr:uid="{00000000-0005-0000-0000-000072140000}"/>
    <cellStyle name="Normal 4 3 3 2 2 6 2" xfId="6817" xr:uid="{00000000-0005-0000-0000-000073140000}"/>
    <cellStyle name="Normal 4 3 3 2 2 7" xfId="4752" xr:uid="{00000000-0005-0000-0000-000074140000}"/>
    <cellStyle name="Normal 4 3 3 2 3" xfId="851" xr:uid="{00000000-0005-0000-0000-000075140000}"/>
    <cellStyle name="Normal 4 3 3 2 3 2" xfId="3086" xr:uid="{00000000-0005-0000-0000-000076140000}"/>
    <cellStyle name="Normal 4 3 3 2 3 2 2" xfId="7309" xr:uid="{00000000-0005-0000-0000-000077140000}"/>
    <cellStyle name="Normal 4 3 3 2 3 3" xfId="5164" xr:uid="{00000000-0005-0000-0000-000078140000}"/>
    <cellStyle name="Normal 4 3 3 2 4" xfId="1269" xr:uid="{00000000-0005-0000-0000-000079140000}"/>
    <cellStyle name="Normal 4 3 3 2 4 2" xfId="3499" xr:uid="{00000000-0005-0000-0000-00007A140000}"/>
    <cellStyle name="Normal 4 3 3 2 4 2 2" xfId="7722" xr:uid="{00000000-0005-0000-0000-00007B140000}"/>
    <cellStyle name="Normal 4 3 3 2 4 3" xfId="5577" xr:uid="{00000000-0005-0000-0000-00007C140000}"/>
    <cellStyle name="Normal 4 3 3 2 5" xfId="1682" xr:uid="{00000000-0005-0000-0000-00007D140000}"/>
    <cellStyle name="Normal 4 3 3 2 5 2" xfId="3912" xr:uid="{00000000-0005-0000-0000-00007E140000}"/>
    <cellStyle name="Normal 4 3 3 2 5 2 2" xfId="8135" xr:uid="{00000000-0005-0000-0000-00007F140000}"/>
    <cellStyle name="Normal 4 3 3 2 5 3" xfId="5990" xr:uid="{00000000-0005-0000-0000-000080140000}"/>
    <cellStyle name="Normal 4 3 3 2 6" xfId="2096" xr:uid="{00000000-0005-0000-0000-000081140000}"/>
    <cellStyle name="Normal 4 3 3 2 6 2" xfId="4325" xr:uid="{00000000-0005-0000-0000-000082140000}"/>
    <cellStyle name="Normal 4 3 3 2 6 2 2" xfId="8548" xr:uid="{00000000-0005-0000-0000-000083140000}"/>
    <cellStyle name="Normal 4 3 3 2 6 3" xfId="6403" xr:uid="{00000000-0005-0000-0000-000084140000}"/>
    <cellStyle name="Normal 4 3 3 2 7" xfId="2532" xr:uid="{00000000-0005-0000-0000-000085140000}"/>
    <cellStyle name="Normal 4 3 3 2 7 2" xfId="6816" xr:uid="{00000000-0005-0000-0000-000086140000}"/>
    <cellStyle name="Normal 4 3 3 2 8" xfId="4751" xr:uid="{00000000-0005-0000-0000-000087140000}"/>
    <cellStyle name="Normal 4 3 3 3" xfId="377" xr:uid="{00000000-0005-0000-0000-000088140000}"/>
    <cellStyle name="Normal 4 3 3 3 2" xfId="853" xr:uid="{00000000-0005-0000-0000-000089140000}"/>
    <cellStyle name="Normal 4 3 3 3 2 2" xfId="3088" xr:uid="{00000000-0005-0000-0000-00008A140000}"/>
    <cellStyle name="Normal 4 3 3 3 2 2 2" xfId="7311" xr:uid="{00000000-0005-0000-0000-00008B140000}"/>
    <cellStyle name="Normal 4 3 3 3 2 3" xfId="5166" xr:uid="{00000000-0005-0000-0000-00008C140000}"/>
    <cellStyle name="Normal 4 3 3 3 3" xfId="1271" xr:uid="{00000000-0005-0000-0000-00008D140000}"/>
    <cellStyle name="Normal 4 3 3 3 3 2" xfId="3501" xr:uid="{00000000-0005-0000-0000-00008E140000}"/>
    <cellStyle name="Normal 4 3 3 3 3 2 2" xfId="7724" xr:uid="{00000000-0005-0000-0000-00008F140000}"/>
    <cellStyle name="Normal 4 3 3 3 3 3" xfId="5579" xr:uid="{00000000-0005-0000-0000-000090140000}"/>
    <cellStyle name="Normal 4 3 3 3 4" xfId="1684" xr:uid="{00000000-0005-0000-0000-000091140000}"/>
    <cellStyle name="Normal 4 3 3 3 4 2" xfId="3914" xr:uid="{00000000-0005-0000-0000-000092140000}"/>
    <cellStyle name="Normal 4 3 3 3 4 2 2" xfId="8137" xr:uid="{00000000-0005-0000-0000-000093140000}"/>
    <cellStyle name="Normal 4 3 3 3 4 3" xfId="5992" xr:uid="{00000000-0005-0000-0000-000094140000}"/>
    <cellStyle name="Normal 4 3 3 3 5" xfId="2098" xr:uid="{00000000-0005-0000-0000-000095140000}"/>
    <cellStyle name="Normal 4 3 3 3 5 2" xfId="4327" xr:uid="{00000000-0005-0000-0000-000096140000}"/>
    <cellStyle name="Normal 4 3 3 3 5 2 2" xfId="8550" xr:uid="{00000000-0005-0000-0000-000097140000}"/>
    <cellStyle name="Normal 4 3 3 3 5 3" xfId="6405" xr:uid="{00000000-0005-0000-0000-000098140000}"/>
    <cellStyle name="Normal 4 3 3 3 6" xfId="2534" xr:uid="{00000000-0005-0000-0000-000099140000}"/>
    <cellStyle name="Normal 4 3 3 3 6 2" xfId="6818" xr:uid="{00000000-0005-0000-0000-00009A140000}"/>
    <cellStyle name="Normal 4 3 3 3 7" xfId="4753" xr:uid="{00000000-0005-0000-0000-00009B140000}"/>
    <cellStyle name="Normal 4 3 3 4" xfId="850" xr:uid="{00000000-0005-0000-0000-00009C140000}"/>
    <cellStyle name="Normal 4 3 3 4 2" xfId="3085" xr:uid="{00000000-0005-0000-0000-00009D140000}"/>
    <cellStyle name="Normal 4 3 3 4 2 2" xfId="7308" xr:uid="{00000000-0005-0000-0000-00009E140000}"/>
    <cellStyle name="Normal 4 3 3 4 3" xfId="5163" xr:uid="{00000000-0005-0000-0000-00009F140000}"/>
    <cellStyle name="Normal 4 3 3 5" xfId="1268" xr:uid="{00000000-0005-0000-0000-0000A0140000}"/>
    <cellStyle name="Normal 4 3 3 5 2" xfId="3498" xr:uid="{00000000-0005-0000-0000-0000A1140000}"/>
    <cellStyle name="Normal 4 3 3 5 2 2" xfId="7721" xr:uid="{00000000-0005-0000-0000-0000A2140000}"/>
    <cellStyle name="Normal 4 3 3 5 3" xfId="5576" xr:uid="{00000000-0005-0000-0000-0000A3140000}"/>
    <cellStyle name="Normal 4 3 3 6" xfId="1681" xr:uid="{00000000-0005-0000-0000-0000A4140000}"/>
    <cellStyle name="Normal 4 3 3 6 2" xfId="3911" xr:uid="{00000000-0005-0000-0000-0000A5140000}"/>
    <cellStyle name="Normal 4 3 3 6 2 2" xfId="8134" xr:uid="{00000000-0005-0000-0000-0000A6140000}"/>
    <cellStyle name="Normal 4 3 3 6 3" xfId="5989" xr:uid="{00000000-0005-0000-0000-0000A7140000}"/>
    <cellStyle name="Normal 4 3 3 7" xfId="2095" xr:uid="{00000000-0005-0000-0000-0000A8140000}"/>
    <cellStyle name="Normal 4 3 3 7 2" xfId="4324" xr:uid="{00000000-0005-0000-0000-0000A9140000}"/>
    <cellStyle name="Normal 4 3 3 7 2 2" xfId="8547" xr:uid="{00000000-0005-0000-0000-0000AA140000}"/>
    <cellStyle name="Normal 4 3 3 7 3" xfId="6402" xr:uid="{00000000-0005-0000-0000-0000AB140000}"/>
    <cellStyle name="Normal 4 3 3 8" xfId="2531" xr:uid="{00000000-0005-0000-0000-0000AC140000}"/>
    <cellStyle name="Normal 4 3 3 8 2" xfId="6815" xr:uid="{00000000-0005-0000-0000-0000AD140000}"/>
    <cellStyle name="Normal 4 3 3 9" xfId="4750" xr:uid="{00000000-0005-0000-0000-0000AE140000}"/>
    <cellStyle name="Normal 4 3 4" xfId="843" xr:uid="{00000000-0005-0000-0000-0000AF140000}"/>
    <cellStyle name="Normal 4 3 4 2" xfId="3080" xr:uid="{00000000-0005-0000-0000-0000B0140000}"/>
    <cellStyle name="Normal 4 3 4 2 2" xfId="7303" xr:uid="{00000000-0005-0000-0000-0000B1140000}"/>
    <cellStyle name="Normal 4 3 4 3" xfId="5158" xr:uid="{00000000-0005-0000-0000-0000B2140000}"/>
    <cellStyle name="Normal 4 3 5" xfId="1263" xr:uid="{00000000-0005-0000-0000-0000B3140000}"/>
    <cellStyle name="Normal 4 3 5 2" xfId="3493" xr:uid="{00000000-0005-0000-0000-0000B4140000}"/>
    <cellStyle name="Normal 4 3 5 2 2" xfId="7716" xr:uid="{00000000-0005-0000-0000-0000B5140000}"/>
    <cellStyle name="Normal 4 3 5 3" xfId="5571" xr:uid="{00000000-0005-0000-0000-0000B6140000}"/>
    <cellStyle name="Normal 4 3 6" xfId="1676" xr:uid="{00000000-0005-0000-0000-0000B7140000}"/>
    <cellStyle name="Normal 4 3 6 2" xfId="3906" xr:uid="{00000000-0005-0000-0000-0000B8140000}"/>
    <cellStyle name="Normal 4 3 6 2 2" xfId="8129" xr:uid="{00000000-0005-0000-0000-0000B9140000}"/>
    <cellStyle name="Normal 4 3 6 3" xfId="5984" xr:uid="{00000000-0005-0000-0000-0000BA140000}"/>
    <cellStyle name="Normal 4 3 7" xfId="2090" xr:uid="{00000000-0005-0000-0000-0000BB140000}"/>
    <cellStyle name="Normal 4 3 7 2" xfId="4319" xr:uid="{00000000-0005-0000-0000-0000BC140000}"/>
    <cellStyle name="Normal 4 3 7 2 2" xfId="8542" xr:uid="{00000000-0005-0000-0000-0000BD140000}"/>
    <cellStyle name="Normal 4 3 7 3" xfId="6397" xr:uid="{00000000-0005-0000-0000-0000BE140000}"/>
    <cellStyle name="Normal 4 3 8" xfId="2526" xr:uid="{00000000-0005-0000-0000-0000BF140000}"/>
    <cellStyle name="Normal 4 3 8 2" xfId="6810" xr:uid="{00000000-0005-0000-0000-0000C0140000}"/>
    <cellStyle name="Normal 4 3 9" xfId="4745" xr:uid="{00000000-0005-0000-0000-0000C1140000}"/>
    <cellStyle name="Normal 4 4" xfId="378" xr:uid="{00000000-0005-0000-0000-0000C2140000}"/>
    <cellStyle name="Normal 4 4 10" xfId="2535" xr:uid="{00000000-0005-0000-0000-0000C3140000}"/>
    <cellStyle name="Normal 4 4 10 2" xfId="6819" xr:uid="{00000000-0005-0000-0000-0000C4140000}"/>
    <cellStyle name="Normal 4 4 11" xfId="4754" xr:uid="{00000000-0005-0000-0000-0000C5140000}"/>
    <cellStyle name="Normal 4 4 2" xfId="379" xr:uid="{00000000-0005-0000-0000-0000C6140000}"/>
    <cellStyle name="Normal 4 4 2 10" xfId="4755" xr:uid="{00000000-0005-0000-0000-0000C7140000}"/>
    <cellStyle name="Normal 4 4 2 2" xfId="380" xr:uid="{00000000-0005-0000-0000-0000C8140000}"/>
    <cellStyle name="Normal 4 4 2 2 2" xfId="381" xr:uid="{00000000-0005-0000-0000-0000C9140000}"/>
    <cellStyle name="Normal 4 4 2 2 2 2" xfId="382" xr:uid="{00000000-0005-0000-0000-0000CA140000}"/>
    <cellStyle name="Normal 4 4 2 2 2 2 2" xfId="858" xr:uid="{00000000-0005-0000-0000-0000CB140000}"/>
    <cellStyle name="Normal 4 4 2 2 2 2 2 2" xfId="3093" xr:uid="{00000000-0005-0000-0000-0000CC140000}"/>
    <cellStyle name="Normal 4 4 2 2 2 2 2 2 2" xfId="7316" xr:uid="{00000000-0005-0000-0000-0000CD140000}"/>
    <cellStyle name="Normal 4 4 2 2 2 2 2 3" xfId="5171" xr:uid="{00000000-0005-0000-0000-0000CE140000}"/>
    <cellStyle name="Normal 4 4 2 2 2 2 3" xfId="1276" xr:uid="{00000000-0005-0000-0000-0000CF140000}"/>
    <cellStyle name="Normal 4 4 2 2 2 2 3 2" xfId="3506" xr:uid="{00000000-0005-0000-0000-0000D0140000}"/>
    <cellStyle name="Normal 4 4 2 2 2 2 3 2 2" xfId="7729" xr:uid="{00000000-0005-0000-0000-0000D1140000}"/>
    <cellStyle name="Normal 4 4 2 2 2 2 3 3" xfId="5584" xr:uid="{00000000-0005-0000-0000-0000D2140000}"/>
    <cellStyle name="Normal 4 4 2 2 2 2 4" xfId="1689" xr:uid="{00000000-0005-0000-0000-0000D3140000}"/>
    <cellStyle name="Normal 4 4 2 2 2 2 4 2" xfId="3919" xr:uid="{00000000-0005-0000-0000-0000D4140000}"/>
    <cellStyle name="Normal 4 4 2 2 2 2 4 2 2" xfId="8142" xr:uid="{00000000-0005-0000-0000-0000D5140000}"/>
    <cellStyle name="Normal 4 4 2 2 2 2 4 3" xfId="5997" xr:uid="{00000000-0005-0000-0000-0000D6140000}"/>
    <cellStyle name="Normal 4 4 2 2 2 2 5" xfId="2103" xr:uid="{00000000-0005-0000-0000-0000D7140000}"/>
    <cellStyle name="Normal 4 4 2 2 2 2 5 2" xfId="4332" xr:uid="{00000000-0005-0000-0000-0000D8140000}"/>
    <cellStyle name="Normal 4 4 2 2 2 2 5 2 2" xfId="8555" xr:uid="{00000000-0005-0000-0000-0000D9140000}"/>
    <cellStyle name="Normal 4 4 2 2 2 2 5 3" xfId="6410" xr:uid="{00000000-0005-0000-0000-0000DA140000}"/>
    <cellStyle name="Normal 4 4 2 2 2 2 6" xfId="2539" xr:uid="{00000000-0005-0000-0000-0000DB140000}"/>
    <cellStyle name="Normal 4 4 2 2 2 2 6 2" xfId="6823" xr:uid="{00000000-0005-0000-0000-0000DC140000}"/>
    <cellStyle name="Normal 4 4 2 2 2 2 7" xfId="4758" xr:uid="{00000000-0005-0000-0000-0000DD140000}"/>
    <cellStyle name="Normal 4 4 2 2 2 3" xfId="857" xr:uid="{00000000-0005-0000-0000-0000DE140000}"/>
    <cellStyle name="Normal 4 4 2 2 2 3 2" xfId="3092" xr:uid="{00000000-0005-0000-0000-0000DF140000}"/>
    <cellStyle name="Normal 4 4 2 2 2 3 2 2" xfId="7315" xr:uid="{00000000-0005-0000-0000-0000E0140000}"/>
    <cellStyle name="Normal 4 4 2 2 2 3 3" xfId="5170" xr:uid="{00000000-0005-0000-0000-0000E1140000}"/>
    <cellStyle name="Normal 4 4 2 2 2 4" xfId="1275" xr:uid="{00000000-0005-0000-0000-0000E2140000}"/>
    <cellStyle name="Normal 4 4 2 2 2 4 2" xfId="3505" xr:uid="{00000000-0005-0000-0000-0000E3140000}"/>
    <cellStyle name="Normal 4 4 2 2 2 4 2 2" xfId="7728" xr:uid="{00000000-0005-0000-0000-0000E4140000}"/>
    <cellStyle name="Normal 4 4 2 2 2 4 3" xfId="5583" xr:uid="{00000000-0005-0000-0000-0000E5140000}"/>
    <cellStyle name="Normal 4 4 2 2 2 5" xfId="1688" xr:uid="{00000000-0005-0000-0000-0000E6140000}"/>
    <cellStyle name="Normal 4 4 2 2 2 5 2" xfId="3918" xr:uid="{00000000-0005-0000-0000-0000E7140000}"/>
    <cellStyle name="Normal 4 4 2 2 2 5 2 2" xfId="8141" xr:uid="{00000000-0005-0000-0000-0000E8140000}"/>
    <cellStyle name="Normal 4 4 2 2 2 5 3" xfId="5996" xr:uid="{00000000-0005-0000-0000-0000E9140000}"/>
    <cellStyle name="Normal 4 4 2 2 2 6" xfId="2102" xr:uid="{00000000-0005-0000-0000-0000EA140000}"/>
    <cellStyle name="Normal 4 4 2 2 2 6 2" xfId="4331" xr:uid="{00000000-0005-0000-0000-0000EB140000}"/>
    <cellStyle name="Normal 4 4 2 2 2 6 2 2" xfId="8554" xr:uid="{00000000-0005-0000-0000-0000EC140000}"/>
    <cellStyle name="Normal 4 4 2 2 2 6 3" xfId="6409" xr:uid="{00000000-0005-0000-0000-0000ED140000}"/>
    <cellStyle name="Normal 4 4 2 2 2 7" xfId="2538" xr:uid="{00000000-0005-0000-0000-0000EE140000}"/>
    <cellStyle name="Normal 4 4 2 2 2 7 2" xfId="6822" xr:uid="{00000000-0005-0000-0000-0000EF140000}"/>
    <cellStyle name="Normal 4 4 2 2 2 8" xfId="4757" xr:uid="{00000000-0005-0000-0000-0000F0140000}"/>
    <cellStyle name="Normal 4 4 2 2 3" xfId="383" xr:uid="{00000000-0005-0000-0000-0000F1140000}"/>
    <cellStyle name="Normal 4 4 2 2 3 2" xfId="859" xr:uid="{00000000-0005-0000-0000-0000F2140000}"/>
    <cellStyle name="Normal 4 4 2 2 3 2 2" xfId="3094" xr:uid="{00000000-0005-0000-0000-0000F3140000}"/>
    <cellStyle name="Normal 4 4 2 2 3 2 2 2" xfId="7317" xr:uid="{00000000-0005-0000-0000-0000F4140000}"/>
    <cellStyle name="Normal 4 4 2 2 3 2 3" xfId="5172" xr:uid="{00000000-0005-0000-0000-0000F5140000}"/>
    <cellStyle name="Normal 4 4 2 2 3 3" xfId="1277" xr:uid="{00000000-0005-0000-0000-0000F6140000}"/>
    <cellStyle name="Normal 4 4 2 2 3 3 2" xfId="3507" xr:uid="{00000000-0005-0000-0000-0000F7140000}"/>
    <cellStyle name="Normal 4 4 2 2 3 3 2 2" xfId="7730" xr:uid="{00000000-0005-0000-0000-0000F8140000}"/>
    <cellStyle name="Normal 4 4 2 2 3 3 3" xfId="5585" xr:uid="{00000000-0005-0000-0000-0000F9140000}"/>
    <cellStyle name="Normal 4 4 2 2 3 4" xfId="1690" xr:uid="{00000000-0005-0000-0000-0000FA140000}"/>
    <cellStyle name="Normal 4 4 2 2 3 4 2" xfId="3920" xr:uid="{00000000-0005-0000-0000-0000FB140000}"/>
    <cellStyle name="Normal 4 4 2 2 3 4 2 2" xfId="8143" xr:uid="{00000000-0005-0000-0000-0000FC140000}"/>
    <cellStyle name="Normal 4 4 2 2 3 4 3" xfId="5998" xr:uid="{00000000-0005-0000-0000-0000FD140000}"/>
    <cellStyle name="Normal 4 4 2 2 3 5" xfId="2104" xr:uid="{00000000-0005-0000-0000-0000FE140000}"/>
    <cellStyle name="Normal 4 4 2 2 3 5 2" xfId="4333" xr:uid="{00000000-0005-0000-0000-0000FF140000}"/>
    <cellStyle name="Normal 4 4 2 2 3 5 2 2" xfId="8556" xr:uid="{00000000-0005-0000-0000-000000150000}"/>
    <cellStyle name="Normal 4 4 2 2 3 5 3" xfId="6411" xr:uid="{00000000-0005-0000-0000-000001150000}"/>
    <cellStyle name="Normal 4 4 2 2 3 6" xfId="2540" xr:uid="{00000000-0005-0000-0000-000002150000}"/>
    <cellStyle name="Normal 4 4 2 2 3 6 2" xfId="6824" xr:uid="{00000000-0005-0000-0000-000003150000}"/>
    <cellStyle name="Normal 4 4 2 2 3 7" xfId="4759" xr:uid="{00000000-0005-0000-0000-000004150000}"/>
    <cellStyle name="Normal 4 4 2 2 4" xfId="856" xr:uid="{00000000-0005-0000-0000-000005150000}"/>
    <cellStyle name="Normal 4 4 2 2 4 2" xfId="3091" xr:uid="{00000000-0005-0000-0000-000006150000}"/>
    <cellStyle name="Normal 4 4 2 2 4 2 2" xfId="7314" xr:uid="{00000000-0005-0000-0000-000007150000}"/>
    <cellStyle name="Normal 4 4 2 2 4 3" xfId="5169" xr:uid="{00000000-0005-0000-0000-000008150000}"/>
    <cellStyle name="Normal 4 4 2 2 5" xfId="1274" xr:uid="{00000000-0005-0000-0000-000009150000}"/>
    <cellStyle name="Normal 4 4 2 2 5 2" xfId="3504" xr:uid="{00000000-0005-0000-0000-00000A150000}"/>
    <cellStyle name="Normal 4 4 2 2 5 2 2" xfId="7727" xr:uid="{00000000-0005-0000-0000-00000B150000}"/>
    <cellStyle name="Normal 4 4 2 2 5 3" xfId="5582" xr:uid="{00000000-0005-0000-0000-00000C150000}"/>
    <cellStyle name="Normal 4 4 2 2 6" xfId="1687" xr:uid="{00000000-0005-0000-0000-00000D150000}"/>
    <cellStyle name="Normal 4 4 2 2 6 2" xfId="3917" xr:uid="{00000000-0005-0000-0000-00000E150000}"/>
    <cellStyle name="Normal 4 4 2 2 6 2 2" xfId="8140" xr:uid="{00000000-0005-0000-0000-00000F150000}"/>
    <cellStyle name="Normal 4 4 2 2 6 3" xfId="5995" xr:uid="{00000000-0005-0000-0000-000010150000}"/>
    <cellStyle name="Normal 4 4 2 2 7" xfId="2101" xr:uid="{00000000-0005-0000-0000-000011150000}"/>
    <cellStyle name="Normal 4 4 2 2 7 2" xfId="4330" xr:uid="{00000000-0005-0000-0000-000012150000}"/>
    <cellStyle name="Normal 4 4 2 2 7 2 2" xfId="8553" xr:uid="{00000000-0005-0000-0000-000013150000}"/>
    <cellStyle name="Normal 4 4 2 2 7 3" xfId="6408" xr:uid="{00000000-0005-0000-0000-000014150000}"/>
    <cellStyle name="Normal 4 4 2 2 8" xfId="2537" xr:uid="{00000000-0005-0000-0000-000015150000}"/>
    <cellStyle name="Normal 4 4 2 2 8 2" xfId="6821" xr:uid="{00000000-0005-0000-0000-000016150000}"/>
    <cellStyle name="Normal 4 4 2 2 9" xfId="4756" xr:uid="{00000000-0005-0000-0000-000017150000}"/>
    <cellStyle name="Normal 4 4 2 3" xfId="384" xr:uid="{00000000-0005-0000-0000-000018150000}"/>
    <cellStyle name="Normal 4 4 2 3 2" xfId="385" xr:uid="{00000000-0005-0000-0000-000019150000}"/>
    <cellStyle name="Normal 4 4 2 3 2 2" xfId="861" xr:uid="{00000000-0005-0000-0000-00001A150000}"/>
    <cellStyle name="Normal 4 4 2 3 2 2 2" xfId="3096" xr:uid="{00000000-0005-0000-0000-00001B150000}"/>
    <cellStyle name="Normal 4 4 2 3 2 2 2 2" xfId="7319" xr:uid="{00000000-0005-0000-0000-00001C150000}"/>
    <cellStyle name="Normal 4 4 2 3 2 2 3" xfId="5174" xr:uid="{00000000-0005-0000-0000-00001D150000}"/>
    <cellStyle name="Normal 4 4 2 3 2 3" xfId="1279" xr:uid="{00000000-0005-0000-0000-00001E150000}"/>
    <cellStyle name="Normal 4 4 2 3 2 3 2" xfId="3509" xr:uid="{00000000-0005-0000-0000-00001F150000}"/>
    <cellStyle name="Normal 4 4 2 3 2 3 2 2" xfId="7732" xr:uid="{00000000-0005-0000-0000-000020150000}"/>
    <cellStyle name="Normal 4 4 2 3 2 3 3" xfId="5587" xr:uid="{00000000-0005-0000-0000-000021150000}"/>
    <cellStyle name="Normal 4 4 2 3 2 4" xfId="1692" xr:uid="{00000000-0005-0000-0000-000022150000}"/>
    <cellStyle name="Normal 4 4 2 3 2 4 2" xfId="3922" xr:uid="{00000000-0005-0000-0000-000023150000}"/>
    <cellStyle name="Normal 4 4 2 3 2 4 2 2" xfId="8145" xr:uid="{00000000-0005-0000-0000-000024150000}"/>
    <cellStyle name="Normal 4 4 2 3 2 4 3" xfId="6000" xr:uid="{00000000-0005-0000-0000-000025150000}"/>
    <cellStyle name="Normal 4 4 2 3 2 5" xfId="2106" xr:uid="{00000000-0005-0000-0000-000026150000}"/>
    <cellStyle name="Normal 4 4 2 3 2 5 2" xfId="4335" xr:uid="{00000000-0005-0000-0000-000027150000}"/>
    <cellStyle name="Normal 4 4 2 3 2 5 2 2" xfId="8558" xr:uid="{00000000-0005-0000-0000-000028150000}"/>
    <cellStyle name="Normal 4 4 2 3 2 5 3" xfId="6413" xr:uid="{00000000-0005-0000-0000-000029150000}"/>
    <cellStyle name="Normal 4 4 2 3 2 6" xfId="2542" xr:uid="{00000000-0005-0000-0000-00002A150000}"/>
    <cellStyle name="Normal 4 4 2 3 2 6 2" xfId="6826" xr:uid="{00000000-0005-0000-0000-00002B150000}"/>
    <cellStyle name="Normal 4 4 2 3 2 7" xfId="4761" xr:uid="{00000000-0005-0000-0000-00002C150000}"/>
    <cellStyle name="Normal 4 4 2 3 3" xfId="860" xr:uid="{00000000-0005-0000-0000-00002D150000}"/>
    <cellStyle name="Normal 4 4 2 3 3 2" xfId="3095" xr:uid="{00000000-0005-0000-0000-00002E150000}"/>
    <cellStyle name="Normal 4 4 2 3 3 2 2" xfId="7318" xr:uid="{00000000-0005-0000-0000-00002F150000}"/>
    <cellStyle name="Normal 4 4 2 3 3 3" xfId="5173" xr:uid="{00000000-0005-0000-0000-000030150000}"/>
    <cellStyle name="Normal 4 4 2 3 4" xfId="1278" xr:uid="{00000000-0005-0000-0000-000031150000}"/>
    <cellStyle name="Normal 4 4 2 3 4 2" xfId="3508" xr:uid="{00000000-0005-0000-0000-000032150000}"/>
    <cellStyle name="Normal 4 4 2 3 4 2 2" xfId="7731" xr:uid="{00000000-0005-0000-0000-000033150000}"/>
    <cellStyle name="Normal 4 4 2 3 4 3" xfId="5586" xr:uid="{00000000-0005-0000-0000-000034150000}"/>
    <cellStyle name="Normal 4 4 2 3 5" xfId="1691" xr:uid="{00000000-0005-0000-0000-000035150000}"/>
    <cellStyle name="Normal 4 4 2 3 5 2" xfId="3921" xr:uid="{00000000-0005-0000-0000-000036150000}"/>
    <cellStyle name="Normal 4 4 2 3 5 2 2" xfId="8144" xr:uid="{00000000-0005-0000-0000-000037150000}"/>
    <cellStyle name="Normal 4 4 2 3 5 3" xfId="5999" xr:uid="{00000000-0005-0000-0000-000038150000}"/>
    <cellStyle name="Normal 4 4 2 3 6" xfId="2105" xr:uid="{00000000-0005-0000-0000-000039150000}"/>
    <cellStyle name="Normal 4 4 2 3 6 2" xfId="4334" xr:uid="{00000000-0005-0000-0000-00003A150000}"/>
    <cellStyle name="Normal 4 4 2 3 6 2 2" xfId="8557" xr:uid="{00000000-0005-0000-0000-00003B150000}"/>
    <cellStyle name="Normal 4 4 2 3 6 3" xfId="6412" xr:uid="{00000000-0005-0000-0000-00003C150000}"/>
    <cellStyle name="Normal 4 4 2 3 7" xfId="2541" xr:uid="{00000000-0005-0000-0000-00003D150000}"/>
    <cellStyle name="Normal 4 4 2 3 7 2" xfId="6825" xr:uid="{00000000-0005-0000-0000-00003E150000}"/>
    <cellStyle name="Normal 4 4 2 3 8" xfId="4760" xr:uid="{00000000-0005-0000-0000-00003F150000}"/>
    <cellStyle name="Normal 4 4 2 4" xfId="386" xr:uid="{00000000-0005-0000-0000-000040150000}"/>
    <cellStyle name="Normal 4 4 2 4 2" xfId="862" xr:uid="{00000000-0005-0000-0000-000041150000}"/>
    <cellStyle name="Normal 4 4 2 4 2 2" xfId="3097" xr:uid="{00000000-0005-0000-0000-000042150000}"/>
    <cellStyle name="Normal 4 4 2 4 2 2 2" xfId="7320" xr:uid="{00000000-0005-0000-0000-000043150000}"/>
    <cellStyle name="Normal 4 4 2 4 2 3" xfId="5175" xr:uid="{00000000-0005-0000-0000-000044150000}"/>
    <cellStyle name="Normal 4 4 2 4 3" xfId="1280" xr:uid="{00000000-0005-0000-0000-000045150000}"/>
    <cellStyle name="Normal 4 4 2 4 3 2" xfId="3510" xr:uid="{00000000-0005-0000-0000-000046150000}"/>
    <cellStyle name="Normal 4 4 2 4 3 2 2" xfId="7733" xr:uid="{00000000-0005-0000-0000-000047150000}"/>
    <cellStyle name="Normal 4 4 2 4 3 3" xfId="5588" xr:uid="{00000000-0005-0000-0000-000048150000}"/>
    <cellStyle name="Normal 4 4 2 4 4" xfId="1693" xr:uid="{00000000-0005-0000-0000-000049150000}"/>
    <cellStyle name="Normal 4 4 2 4 4 2" xfId="3923" xr:uid="{00000000-0005-0000-0000-00004A150000}"/>
    <cellStyle name="Normal 4 4 2 4 4 2 2" xfId="8146" xr:uid="{00000000-0005-0000-0000-00004B150000}"/>
    <cellStyle name="Normal 4 4 2 4 4 3" xfId="6001" xr:uid="{00000000-0005-0000-0000-00004C150000}"/>
    <cellStyle name="Normal 4 4 2 4 5" xfId="2107" xr:uid="{00000000-0005-0000-0000-00004D150000}"/>
    <cellStyle name="Normal 4 4 2 4 5 2" xfId="4336" xr:uid="{00000000-0005-0000-0000-00004E150000}"/>
    <cellStyle name="Normal 4 4 2 4 5 2 2" xfId="8559" xr:uid="{00000000-0005-0000-0000-00004F150000}"/>
    <cellStyle name="Normal 4 4 2 4 5 3" xfId="6414" xr:uid="{00000000-0005-0000-0000-000050150000}"/>
    <cellStyle name="Normal 4 4 2 4 6" xfId="2543" xr:uid="{00000000-0005-0000-0000-000051150000}"/>
    <cellStyle name="Normal 4 4 2 4 6 2" xfId="6827" xr:uid="{00000000-0005-0000-0000-000052150000}"/>
    <cellStyle name="Normal 4 4 2 4 7" xfId="4762" xr:uid="{00000000-0005-0000-0000-000053150000}"/>
    <cellStyle name="Normal 4 4 2 5" xfId="855" xr:uid="{00000000-0005-0000-0000-000054150000}"/>
    <cellStyle name="Normal 4 4 2 5 2" xfId="3090" xr:uid="{00000000-0005-0000-0000-000055150000}"/>
    <cellStyle name="Normal 4 4 2 5 2 2" xfId="7313" xr:uid="{00000000-0005-0000-0000-000056150000}"/>
    <cellStyle name="Normal 4 4 2 5 3" xfId="5168" xr:uid="{00000000-0005-0000-0000-000057150000}"/>
    <cellStyle name="Normal 4 4 2 6" xfId="1273" xr:uid="{00000000-0005-0000-0000-000058150000}"/>
    <cellStyle name="Normal 4 4 2 6 2" xfId="3503" xr:uid="{00000000-0005-0000-0000-000059150000}"/>
    <cellStyle name="Normal 4 4 2 6 2 2" xfId="7726" xr:uid="{00000000-0005-0000-0000-00005A150000}"/>
    <cellStyle name="Normal 4 4 2 6 3" xfId="5581" xr:uid="{00000000-0005-0000-0000-00005B150000}"/>
    <cellStyle name="Normal 4 4 2 7" xfId="1686" xr:uid="{00000000-0005-0000-0000-00005C150000}"/>
    <cellStyle name="Normal 4 4 2 7 2" xfId="3916" xr:uid="{00000000-0005-0000-0000-00005D150000}"/>
    <cellStyle name="Normal 4 4 2 7 2 2" xfId="8139" xr:uid="{00000000-0005-0000-0000-00005E150000}"/>
    <cellStyle name="Normal 4 4 2 7 3" xfId="5994" xr:uid="{00000000-0005-0000-0000-00005F150000}"/>
    <cellStyle name="Normal 4 4 2 8" xfId="2100" xr:uid="{00000000-0005-0000-0000-000060150000}"/>
    <cellStyle name="Normal 4 4 2 8 2" xfId="4329" xr:uid="{00000000-0005-0000-0000-000061150000}"/>
    <cellStyle name="Normal 4 4 2 8 2 2" xfId="8552" xr:uid="{00000000-0005-0000-0000-000062150000}"/>
    <cellStyle name="Normal 4 4 2 8 3" xfId="6407" xr:uid="{00000000-0005-0000-0000-000063150000}"/>
    <cellStyle name="Normal 4 4 2 9" xfId="2536" xr:uid="{00000000-0005-0000-0000-000064150000}"/>
    <cellStyle name="Normal 4 4 2 9 2" xfId="6820" xr:uid="{00000000-0005-0000-0000-000065150000}"/>
    <cellStyle name="Normal 4 4 3" xfId="387" xr:uid="{00000000-0005-0000-0000-000066150000}"/>
    <cellStyle name="Normal 4 4 3 2" xfId="388" xr:uid="{00000000-0005-0000-0000-000067150000}"/>
    <cellStyle name="Normal 4 4 3 2 2" xfId="389" xr:uid="{00000000-0005-0000-0000-000068150000}"/>
    <cellStyle name="Normal 4 4 3 2 2 2" xfId="865" xr:uid="{00000000-0005-0000-0000-000069150000}"/>
    <cellStyle name="Normal 4 4 3 2 2 2 2" xfId="3100" xr:uid="{00000000-0005-0000-0000-00006A150000}"/>
    <cellStyle name="Normal 4 4 3 2 2 2 2 2" xfId="7323" xr:uid="{00000000-0005-0000-0000-00006B150000}"/>
    <cellStyle name="Normal 4 4 3 2 2 2 3" xfId="5178" xr:uid="{00000000-0005-0000-0000-00006C150000}"/>
    <cellStyle name="Normal 4 4 3 2 2 3" xfId="1283" xr:uid="{00000000-0005-0000-0000-00006D150000}"/>
    <cellStyle name="Normal 4 4 3 2 2 3 2" xfId="3513" xr:uid="{00000000-0005-0000-0000-00006E150000}"/>
    <cellStyle name="Normal 4 4 3 2 2 3 2 2" xfId="7736" xr:uid="{00000000-0005-0000-0000-00006F150000}"/>
    <cellStyle name="Normal 4 4 3 2 2 3 3" xfId="5591" xr:uid="{00000000-0005-0000-0000-000070150000}"/>
    <cellStyle name="Normal 4 4 3 2 2 4" xfId="1696" xr:uid="{00000000-0005-0000-0000-000071150000}"/>
    <cellStyle name="Normal 4 4 3 2 2 4 2" xfId="3926" xr:uid="{00000000-0005-0000-0000-000072150000}"/>
    <cellStyle name="Normal 4 4 3 2 2 4 2 2" xfId="8149" xr:uid="{00000000-0005-0000-0000-000073150000}"/>
    <cellStyle name="Normal 4 4 3 2 2 4 3" xfId="6004" xr:uid="{00000000-0005-0000-0000-000074150000}"/>
    <cellStyle name="Normal 4 4 3 2 2 5" xfId="2110" xr:uid="{00000000-0005-0000-0000-000075150000}"/>
    <cellStyle name="Normal 4 4 3 2 2 5 2" xfId="4339" xr:uid="{00000000-0005-0000-0000-000076150000}"/>
    <cellStyle name="Normal 4 4 3 2 2 5 2 2" xfId="8562" xr:uid="{00000000-0005-0000-0000-000077150000}"/>
    <cellStyle name="Normal 4 4 3 2 2 5 3" xfId="6417" xr:uid="{00000000-0005-0000-0000-000078150000}"/>
    <cellStyle name="Normal 4 4 3 2 2 6" xfId="2546" xr:uid="{00000000-0005-0000-0000-000079150000}"/>
    <cellStyle name="Normal 4 4 3 2 2 6 2" xfId="6830" xr:uid="{00000000-0005-0000-0000-00007A150000}"/>
    <cellStyle name="Normal 4 4 3 2 2 7" xfId="4765" xr:uid="{00000000-0005-0000-0000-00007B150000}"/>
    <cellStyle name="Normal 4 4 3 2 3" xfId="864" xr:uid="{00000000-0005-0000-0000-00007C150000}"/>
    <cellStyle name="Normal 4 4 3 2 3 2" xfId="3099" xr:uid="{00000000-0005-0000-0000-00007D150000}"/>
    <cellStyle name="Normal 4 4 3 2 3 2 2" xfId="7322" xr:uid="{00000000-0005-0000-0000-00007E150000}"/>
    <cellStyle name="Normal 4 4 3 2 3 3" xfId="5177" xr:uid="{00000000-0005-0000-0000-00007F150000}"/>
    <cellStyle name="Normal 4 4 3 2 4" xfId="1282" xr:uid="{00000000-0005-0000-0000-000080150000}"/>
    <cellStyle name="Normal 4 4 3 2 4 2" xfId="3512" xr:uid="{00000000-0005-0000-0000-000081150000}"/>
    <cellStyle name="Normal 4 4 3 2 4 2 2" xfId="7735" xr:uid="{00000000-0005-0000-0000-000082150000}"/>
    <cellStyle name="Normal 4 4 3 2 4 3" xfId="5590" xr:uid="{00000000-0005-0000-0000-000083150000}"/>
    <cellStyle name="Normal 4 4 3 2 5" xfId="1695" xr:uid="{00000000-0005-0000-0000-000084150000}"/>
    <cellStyle name="Normal 4 4 3 2 5 2" xfId="3925" xr:uid="{00000000-0005-0000-0000-000085150000}"/>
    <cellStyle name="Normal 4 4 3 2 5 2 2" xfId="8148" xr:uid="{00000000-0005-0000-0000-000086150000}"/>
    <cellStyle name="Normal 4 4 3 2 5 3" xfId="6003" xr:uid="{00000000-0005-0000-0000-000087150000}"/>
    <cellStyle name="Normal 4 4 3 2 6" xfId="2109" xr:uid="{00000000-0005-0000-0000-000088150000}"/>
    <cellStyle name="Normal 4 4 3 2 6 2" xfId="4338" xr:uid="{00000000-0005-0000-0000-000089150000}"/>
    <cellStyle name="Normal 4 4 3 2 6 2 2" xfId="8561" xr:uid="{00000000-0005-0000-0000-00008A150000}"/>
    <cellStyle name="Normal 4 4 3 2 6 3" xfId="6416" xr:uid="{00000000-0005-0000-0000-00008B150000}"/>
    <cellStyle name="Normal 4 4 3 2 7" xfId="2545" xr:uid="{00000000-0005-0000-0000-00008C150000}"/>
    <cellStyle name="Normal 4 4 3 2 7 2" xfId="6829" xr:uid="{00000000-0005-0000-0000-00008D150000}"/>
    <cellStyle name="Normal 4 4 3 2 8" xfId="4764" xr:uid="{00000000-0005-0000-0000-00008E150000}"/>
    <cellStyle name="Normal 4 4 3 3" xfId="390" xr:uid="{00000000-0005-0000-0000-00008F150000}"/>
    <cellStyle name="Normal 4 4 3 3 2" xfId="866" xr:uid="{00000000-0005-0000-0000-000090150000}"/>
    <cellStyle name="Normal 4 4 3 3 2 2" xfId="3101" xr:uid="{00000000-0005-0000-0000-000091150000}"/>
    <cellStyle name="Normal 4 4 3 3 2 2 2" xfId="7324" xr:uid="{00000000-0005-0000-0000-000092150000}"/>
    <cellStyle name="Normal 4 4 3 3 2 3" xfId="5179" xr:uid="{00000000-0005-0000-0000-000093150000}"/>
    <cellStyle name="Normal 4 4 3 3 3" xfId="1284" xr:uid="{00000000-0005-0000-0000-000094150000}"/>
    <cellStyle name="Normal 4 4 3 3 3 2" xfId="3514" xr:uid="{00000000-0005-0000-0000-000095150000}"/>
    <cellStyle name="Normal 4 4 3 3 3 2 2" xfId="7737" xr:uid="{00000000-0005-0000-0000-000096150000}"/>
    <cellStyle name="Normal 4 4 3 3 3 3" xfId="5592" xr:uid="{00000000-0005-0000-0000-000097150000}"/>
    <cellStyle name="Normal 4 4 3 3 4" xfId="1697" xr:uid="{00000000-0005-0000-0000-000098150000}"/>
    <cellStyle name="Normal 4 4 3 3 4 2" xfId="3927" xr:uid="{00000000-0005-0000-0000-000099150000}"/>
    <cellStyle name="Normal 4 4 3 3 4 2 2" xfId="8150" xr:uid="{00000000-0005-0000-0000-00009A150000}"/>
    <cellStyle name="Normal 4 4 3 3 4 3" xfId="6005" xr:uid="{00000000-0005-0000-0000-00009B150000}"/>
    <cellStyle name="Normal 4 4 3 3 5" xfId="2111" xr:uid="{00000000-0005-0000-0000-00009C150000}"/>
    <cellStyle name="Normal 4 4 3 3 5 2" xfId="4340" xr:uid="{00000000-0005-0000-0000-00009D150000}"/>
    <cellStyle name="Normal 4 4 3 3 5 2 2" xfId="8563" xr:uid="{00000000-0005-0000-0000-00009E150000}"/>
    <cellStyle name="Normal 4 4 3 3 5 3" xfId="6418" xr:uid="{00000000-0005-0000-0000-00009F150000}"/>
    <cellStyle name="Normal 4 4 3 3 6" xfId="2547" xr:uid="{00000000-0005-0000-0000-0000A0150000}"/>
    <cellStyle name="Normal 4 4 3 3 6 2" xfId="6831" xr:uid="{00000000-0005-0000-0000-0000A1150000}"/>
    <cellStyle name="Normal 4 4 3 3 7" xfId="4766" xr:uid="{00000000-0005-0000-0000-0000A2150000}"/>
    <cellStyle name="Normal 4 4 3 4" xfId="863" xr:uid="{00000000-0005-0000-0000-0000A3150000}"/>
    <cellStyle name="Normal 4 4 3 4 2" xfId="3098" xr:uid="{00000000-0005-0000-0000-0000A4150000}"/>
    <cellStyle name="Normal 4 4 3 4 2 2" xfId="7321" xr:uid="{00000000-0005-0000-0000-0000A5150000}"/>
    <cellStyle name="Normal 4 4 3 4 3" xfId="5176" xr:uid="{00000000-0005-0000-0000-0000A6150000}"/>
    <cellStyle name="Normal 4 4 3 5" xfId="1281" xr:uid="{00000000-0005-0000-0000-0000A7150000}"/>
    <cellStyle name="Normal 4 4 3 5 2" xfId="3511" xr:uid="{00000000-0005-0000-0000-0000A8150000}"/>
    <cellStyle name="Normal 4 4 3 5 2 2" xfId="7734" xr:uid="{00000000-0005-0000-0000-0000A9150000}"/>
    <cellStyle name="Normal 4 4 3 5 3" xfId="5589" xr:uid="{00000000-0005-0000-0000-0000AA150000}"/>
    <cellStyle name="Normal 4 4 3 6" xfId="1694" xr:uid="{00000000-0005-0000-0000-0000AB150000}"/>
    <cellStyle name="Normal 4 4 3 6 2" xfId="3924" xr:uid="{00000000-0005-0000-0000-0000AC150000}"/>
    <cellStyle name="Normal 4 4 3 6 2 2" xfId="8147" xr:uid="{00000000-0005-0000-0000-0000AD150000}"/>
    <cellStyle name="Normal 4 4 3 6 3" xfId="6002" xr:uid="{00000000-0005-0000-0000-0000AE150000}"/>
    <cellStyle name="Normal 4 4 3 7" xfId="2108" xr:uid="{00000000-0005-0000-0000-0000AF150000}"/>
    <cellStyle name="Normal 4 4 3 7 2" xfId="4337" xr:uid="{00000000-0005-0000-0000-0000B0150000}"/>
    <cellStyle name="Normal 4 4 3 7 2 2" xfId="8560" xr:uid="{00000000-0005-0000-0000-0000B1150000}"/>
    <cellStyle name="Normal 4 4 3 7 3" xfId="6415" xr:uid="{00000000-0005-0000-0000-0000B2150000}"/>
    <cellStyle name="Normal 4 4 3 8" xfId="2544" xr:uid="{00000000-0005-0000-0000-0000B3150000}"/>
    <cellStyle name="Normal 4 4 3 8 2" xfId="6828" xr:uid="{00000000-0005-0000-0000-0000B4150000}"/>
    <cellStyle name="Normal 4 4 3 9" xfId="4763" xr:uid="{00000000-0005-0000-0000-0000B5150000}"/>
    <cellStyle name="Normal 4 4 4" xfId="391" xr:uid="{00000000-0005-0000-0000-0000B6150000}"/>
    <cellStyle name="Normal 4 4 4 2" xfId="392" xr:uid="{00000000-0005-0000-0000-0000B7150000}"/>
    <cellStyle name="Normal 4 4 4 2 2" xfId="868" xr:uid="{00000000-0005-0000-0000-0000B8150000}"/>
    <cellStyle name="Normal 4 4 4 2 2 2" xfId="3103" xr:uid="{00000000-0005-0000-0000-0000B9150000}"/>
    <cellStyle name="Normal 4 4 4 2 2 2 2" xfId="7326" xr:uid="{00000000-0005-0000-0000-0000BA150000}"/>
    <cellStyle name="Normal 4 4 4 2 2 3" xfId="5181" xr:uid="{00000000-0005-0000-0000-0000BB150000}"/>
    <cellStyle name="Normal 4 4 4 2 3" xfId="1286" xr:uid="{00000000-0005-0000-0000-0000BC150000}"/>
    <cellStyle name="Normal 4 4 4 2 3 2" xfId="3516" xr:uid="{00000000-0005-0000-0000-0000BD150000}"/>
    <cellStyle name="Normal 4 4 4 2 3 2 2" xfId="7739" xr:uid="{00000000-0005-0000-0000-0000BE150000}"/>
    <cellStyle name="Normal 4 4 4 2 3 3" xfId="5594" xr:uid="{00000000-0005-0000-0000-0000BF150000}"/>
    <cellStyle name="Normal 4 4 4 2 4" xfId="1699" xr:uid="{00000000-0005-0000-0000-0000C0150000}"/>
    <cellStyle name="Normal 4 4 4 2 4 2" xfId="3929" xr:uid="{00000000-0005-0000-0000-0000C1150000}"/>
    <cellStyle name="Normal 4 4 4 2 4 2 2" xfId="8152" xr:uid="{00000000-0005-0000-0000-0000C2150000}"/>
    <cellStyle name="Normal 4 4 4 2 4 3" xfId="6007" xr:uid="{00000000-0005-0000-0000-0000C3150000}"/>
    <cellStyle name="Normal 4 4 4 2 5" xfId="2113" xr:uid="{00000000-0005-0000-0000-0000C4150000}"/>
    <cellStyle name="Normal 4 4 4 2 5 2" xfId="4342" xr:uid="{00000000-0005-0000-0000-0000C5150000}"/>
    <cellStyle name="Normal 4 4 4 2 5 2 2" xfId="8565" xr:uid="{00000000-0005-0000-0000-0000C6150000}"/>
    <cellStyle name="Normal 4 4 4 2 5 3" xfId="6420" xr:uid="{00000000-0005-0000-0000-0000C7150000}"/>
    <cellStyle name="Normal 4 4 4 2 6" xfId="2549" xr:uid="{00000000-0005-0000-0000-0000C8150000}"/>
    <cellStyle name="Normal 4 4 4 2 6 2" xfId="6833" xr:uid="{00000000-0005-0000-0000-0000C9150000}"/>
    <cellStyle name="Normal 4 4 4 2 7" xfId="4768" xr:uid="{00000000-0005-0000-0000-0000CA150000}"/>
    <cellStyle name="Normal 4 4 4 3" xfId="867" xr:uid="{00000000-0005-0000-0000-0000CB150000}"/>
    <cellStyle name="Normal 4 4 4 3 2" xfId="3102" xr:uid="{00000000-0005-0000-0000-0000CC150000}"/>
    <cellStyle name="Normal 4 4 4 3 2 2" xfId="7325" xr:uid="{00000000-0005-0000-0000-0000CD150000}"/>
    <cellStyle name="Normal 4 4 4 3 3" xfId="5180" xr:uid="{00000000-0005-0000-0000-0000CE150000}"/>
    <cellStyle name="Normal 4 4 4 4" xfId="1285" xr:uid="{00000000-0005-0000-0000-0000CF150000}"/>
    <cellStyle name="Normal 4 4 4 4 2" xfId="3515" xr:uid="{00000000-0005-0000-0000-0000D0150000}"/>
    <cellStyle name="Normal 4 4 4 4 2 2" xfId="7738" xr:uid="{00000000-0005-0000-0000-0000D1150000}"/>
    <cellStyle name="Normal 4 4 4 4 3" xfId="5593" xr:uid="{00000000-0005-0000-0000-0000D2150000}"/>
    <cellStyle name="Normal 4 4 4 5" xfId="1698" xr:uid="{00000000-0005-0000-0000-0000D3150000}"/>
    <cellStyle name="Normal 4 4 4 5 2" xfId="3928" xr:uid="{00000000-0005-0000-0000-0000D4150000}"/>
    <cellStyle name="Normal 4 4 4 5 2 2" xfId="8151" xr:uid="{00000000-0005-0000-0000-0000D5150000}"/>
    <cellStyle name="Normal 4 4 4 5 3" xfId="6006" xr:uid="{00000000-0005-0000-0000-0000D6150000}"/>
    <cellStyle name="Normal 4 4 4 6" xfId="2112" xr:uid="{00000000-0005-0000-0000-0000D7150000}"/>
    <cellStyle name="Normal 4 4 4 6 2" xfId="4341" xr:uid="{00000000-0005-0000-0000-0000D8150000}"/>
    <cellStyle name="Normal 4 4 4 6 2 2" xfId="8564" xr:uid="{00000000-0005-0000-0000-0000D9150000}"/>
    <cellStyle name="Normal 4 4 4 6 3" xfId="6419" xr:uid="{00000000-0005-0000-0000-0000DA150000}"/>
    <cellStyle name="Normal 4 4 4 7" xfId="2548" xr:uid="{00000000-0005-0000-0000-0000DB150000}"/>
    <cellStyle name="Normal 4 4 4 7 2" xfId="6832" xr:uid="{00000000-0005-0000-0000-0000DC150000}"/>
    <cellStyle name="Normal 4 4 4 8" xfId="4767" xr:uid="{00000000-0005-0000-0000-0000DD150000}"/>
    <cellStyle name="Normal 4 4 5" xfId="393" xr:uid="{00000000-0005-0000-0000-0000DE150000}"/>
    <cellStyle name="Normal 4 4 5 2" xfId="869" xr:uid="{00000000-0005-0000-0000-0000DF150000}"/>
    <cellStyle name="Normal 4 4 5 2 2" xfId="3104" xr:uid="{00000000-0005-0000-0000-0000E0150000}"/>
    <cellStyle name="Normal 4 4 5 2 2 2" xfId="7327" xr:uid="{00000000-0005-0000-0000-0000E1150000}"/>
    <cellStyle name="Normal 4 4 5 2 3" xfId="5182" xr:uid="{00000000-0005-0000-0000-0000E2150000}"/>
    <cellStyle name="Normal 4 4 5 3" xfId="1287" xr:uid="{00000000-0005-0000-0000-0000E3150000}"/>
    <cellStyle name="Normal 4 4 5 3 2" xfId="3517" xr:uid="{00000000-0005-0000-0000-0000E4150000}"/>
    <cellStyle name="Normal 4 4 5 3 2 2" xfId="7740" xr:uid="{00000000-0005-0000-0000-0000E5150000}"/>
    <cellStyle name="Normal 4 4 5 3 3" xfId="5595" xr:uid="{00000000-0005-0000-0000-0000E6150000}"/>
    <cellStyle name="Normal 4 4 5 4" xfId="1700" xr:uid="{00000000-0005-0000-0000-0000E7150000}"/>
    <cellStyle name="Normal 4 4 5 4 2" xfId="3930" xr:uid="{00000000-0005-0000-0000-0000E8150000}"/>
    <cellStyle name="Normal 4 4 5 4 2 2" xfId="8153" xr:uid="{00000000-0005-0000-0000-0000E9150000}"/>
    <cellStyle name="Normal 4 4 5 4 3" xfId="6008" xr:uid="{00000000-0005-0000-0000-0000EA150000}"/>
    <cellStyle name="Normal 4 4 5 5" xfId="2114" xr:uid="{00000000-0005-0000-0000-0000EB150000}"/>
    <cellStyle name="Normal 4 4 5 5 2" xfId="4343" xr:uid="{00000000-0005-0000-0000-0000EC150000}"/>
    <cellStyle name="Normal 4 4 5 5 2 2" xfId="8566" xr:uid="{00000000-0005-0000-0000-0000ED150000}"/>
    <cellStyle name="Normal 4 4 5 5 3" xfId="6421" xr:uid="{00000000-0005-0000-0000-0000EE150000}"/>
    <cellStyle name="Normal 4 4 5 6" xfId="2550" xr:uid="{00000000-0005-0000-0000-0000EF150000}"/>
    <cellStyle name="Normal 4 4 5 6 2" xfId="6834" xr:uid="{00000000-0005-0000-0000-0000F0150000}"/>
    <cellStyle name="Normal 4 4 5 7" xfId="4769" xr:uid="{00000000-0005-0000-0000-0000F1150000}"/>
    <cellStyle name="Normal 4 4 6" xfId="854" xr:uid="{00000000-0005-0000-0000-0000F2150000}"/>
    <cellStyle name="Normal 4 4 6 2" xfId="3089" xr:uid="{00000000-0005-0000-0000-0000F3150000}"/>
    <cellStyle name="Normal 4 4 6 2 2" xfId="7312" xr:uid="{00000000-0005-0000-0000-0000F4150000}"/>
    <cellStyle name="Normal 4 4 6 3" xfId="5167" xr:uid="{00000000-0005-0000-0000-0000F5150000}"/>
    <cellStyle name="Normal 4 4 7" xfId="1272" xr:uid="{00000000-0005-0000-0000-0000F6150000}"/>
    <cellStyle name="Normal 4 4 7 2" xfId="3502" xr:uid="{00000000-0005-0000-0000-0000F7150000}"/>
    <cellStyle name="Normal 4 4 7 2 2" xfId="7725" xr:uid="{00000000-0005-0000-0000-0000F8150000}"/>
    <cellStyle name="Normal 4 4 7 3" xfId="5580" xr:uid="{00000000-0005-0000-0000-0000F9150000}"/>
    <cellStyle name="Normal 4 4 8" xfId="1685" xr:uid="{00000000-0005-0000-0000-0000FA150000}"/>
    <cellStyle name="Normal 4 4 8 2" xfId="3915" xr:uid="{00000000-0005-0000-0000-0000FB150000}"/>
    <cellStyle name="Normal 4 4 8 2 2" xfId="8138" xr:uid="{00000000-0005-0000-0000-0000FC150000}"/>
    <cellStyle name="Normal 4 4 8 3" xfId="5993" xr:uid="{00000000-0005-0000-0000-0000FD150000}"/>
    <cellStyle name="Normal 4 4 9" xfId="2099" xr:uid="{00000000-0005-0000-0000-0000FE150000}"/>
    <cellStyle name="Normal 4 4 9 2" xfId="4328" xr:uid="{00000000-0005-0000-0000-0000FF150000}"/>
    <cellStyle name="Normal 4 4 9 2 2" xfId="8551" xr:uid="{00000000-0005-0000-0000-000000160000}"/>
    <cellStyle name="Normal 4 4 9 3" xfId="6406" xr:uid="{00000000-0005-0000-0000-000001160000}"/>
    <cellStyle name="Normal 4 5" xfId="394" xr:uid="{00000000-0005-0000-0000-000002160000}"/>
    <cellStyle name="Normal 4 6" xfId="395" xr:uid="{00000000-0005-0000-0000-000003160000}"/>
    <cellStyle name="Normal 4 6 10" xfId="4770" xr:uid="{00000000-0005-0000-0000-000004160000}"/>
    <cellStyle name="Normal 4 6 2" xfId="396" xr:uid="{00000000-0005-0000-0000-000005160000}"/>
    <cellStyle name="Normal 4 6 2 2" xfId="397" xr:uid="{00000000-0005-0000-0000-000006160000}"/>
    <cellStyle name="Normal 4 6 2 2 2" xfId="398" xr:uid="{00000000-0005-0000-0000-000007160000}"/>
    <cellStyle name="Normal 4 6 2 2 2 2" xfId="873" xr:uid="{00000000-0005-0000-0000-000008160000}"/>
    <cellStyle name="Normal 4 6 2 2 2 2 2" xfId="3108" xr:uid="{00000000-0005-0000-0000-000009160000}"/>
    <cellStyle name="Normal 4 6 2 2 2 2 2 2" xfId="7331" xr:uid="{00000000-0005-0000-0000-00000A160000}"/>
    <cellStyle name="Normal 4 6 2 2 2 2 3" xfId="5186" xr:uid="{00000000-0005-0000-0000-00000B160000}"/>
    <cellStyle name="Normal 4 6 2 2 2 3" xfId="1291" xr:uid="{00000000-0005-0000-0000-00000C160000}"/>
    <cellStyle name="Normal 4 6 2 2 2 3 2" xfId="3521" xr:uid="{00000000-0005-0000-0000-00000D160000}"/>
    <cellStyle name="Normal 4 6 2 2 2 3 2 2" xfId="7744" xr:uid="{00000000-0005-0000-0000-00000E160000}"/>
    <cellStyle name="Normal 4 6 2 2 2 3 3" xfId="5599" xr:uid="{00000000-0005-0000-0000-00000F160000}"/>
    <cellStyle name="Normal 4 6 2 2 2 4" xfId="1704" xr:uid="{00000000-0005-0000-0000-000010160000}"/>
    <cellStyle name="Normal 4 6 2 2 2 4 2" xfId="3934" xr:uid="{00000000-0005-0000-0000-000011160000}"/>
    <cellStyle name="Normal 4 6 2 2 2 4 2 2" xfId="8157" xr:uid="{00000000-0005-0000-0000-000012160000}"/>
    <cellStyle name="Normal 4 6 2 2 2 4 3" xfId="6012" xr:uid="{00000000-0005-0000-0000-000013160000}"/>
    <cellStyle name="Normal 4 6 2 2 2 5" xfId="2118" xr:uid="{00000000-0005-0000-0000-000014160000}"/>
    <cellStyle name="Normal 4 6 2 2 2 5 2" xfId="4347" xr:uid="{00000000-0005-0000-0000-000015160000}"/>
    <cellStyle name="Normal 4 6 2 2 2 5 2 2" xfId="8570" xr:uid="{00000000-0005-0000-0000-000016160000}"/>
    <cellStyle name="Normal 4 6 2 2 2 5 3" xfId="6425" xr:uid="{00000000-0005-0000-0000-000017160000}"/>
    <cellStyle name="Normal 4 6 2 2 2 6" xfId="2554" xr:uid="{00000000-0005-0000-0000-000018160000}"/>
    <cellStyle name="Normal 4 6 2 2 2 6 2" xfId="6838" xr:uid="{00000000-0005-0000-0000-000019160000}"/>
    <cellStyle name="Normal 4 6 2 2 2 7" xfId="4773" xr:uid="{00000000-0005-0000-0000-00001A160000}"/>
    <cellStyle name="Normal 4 6 2 2 3" xfId="872" xr:uid="{00000000-0005-0000-0000-00001B160000}"/>
    <cellStyle name="Normal 4 6 2 2 3 2" xfId="3107" xr:uid="{00000000-0005-0000-0000-00001C160000}"/>
    <cellStyle name="Normal 4 6 2 2 3 2 2" xfId="7330" xr:uid="{00000000-0005-0000-0000-00001D160000}"/>
    <cellStyle name="Normal 4 6 2 2 3 3" xfId="5185" xr:uid="{00000000-0005-0000-0000-00001E160000}"/>
    <cellStyle name="Normal 4 6 2 2 4" xfId="1290" xr:uid="{00000000-0005-0000-0000-00001F160000}"/>
    <cellStyle name="Normal 4 6 2 2 4 2" xfId="3520" xr:uid="{00000000-0005-0000-0000-000020160000}"/>
    <cellStyle name="Normal 4 6 2 2 4 2 2" xfId="7743" xr:uid="{00000000-0005-0000-0000-000021160000}"/>
    <cellStyle name="Normal 4 6 2 2 4 3" xfId="5598" xr:uid="{00000000-0005-0000-0000-000022160000}"/>
    <cellStyle name="Normal 4 6 2 2 5" xfId="1703" xr:uid="{00000000-0005-0000-0000-000023160000}"/>
    <cellStyle name="Normal 4 6 2 2 5 2" xfId="3933" xr:uid="{00000000-0005-0000-0000-000024160000}"/>
    <cellStyle name="Normal 4 6 2 2 5 2 2" xfId="8156" xr:uid="{00000000-0005-0000-0000-000025160000}"/>
    <cellStyle name="Normal 4 6 2 2 5 3" xfId="6011" xr:uid="{00000000-0005-0000-0000-000026160000}"/>
    <cellStyle name="Normal 4 6 2 2 6" xfId="2117" xr:uid="{00000000-0005-0000-0000-000027160000}"/>
    <cellStyle name="Normal 4 6 2 2 6 2" xfId="4346" xr:uid="{00000000-0005-0000-0000-000028160000}"/>
    <cellStyle name="Normal 4 6 2 2 6 2 2" xfId="8569" xr:uid="{00000000-0005-0000-0000-000029160000}"/>
    <cellStyle name="Normal 4 6 2 2 6 3" xfId="6424" xr:uid="{00000000-0005-0000-0000-00002A160000}"/>
    <cellStyle name="Normal 4 6 2 2 7" xfId="2553" xr:uid="{00000000-0005-0000-0000-00002B160000}"/>
    <cellStyle name="Normal 4 6 2 2 7 2" xfId="6837" xr:uid="{00000000-0005-0000-0000-00002C160000}"/>
    <cellStyle name="Normal 4 6 2 2 8" xfId="4772" xr:uid="{00000000-0005-0000-0000-00002D160000}"/>
    <cellStyle name="Normal 4 6 2 3" xfId="399" xr:uid="{00000000-0005-0000-0000-00002E160000}"/>
    <cellStyle name="Normal 4 6 2 3 2" xfId="874" xr:uid="{00000000-0005-0000-0000-00002F160000}"/>
    <cellStyle name="Normal 4 6 2 3 2 2" xfId="3109" xr:uid="{00000000-0005-0000-0000-000030160000}"/>
    <cellStyle name="Normal 4 6 2 3 2 2 2" xfId="7332" xr:uid="{00000000-0005-0000-0000-000031160000}"/>
    <cellStyle name="Normal 4 6 2 3 2 3" xfId="5187" xr:uid="{00000000-0005-0000-0000-000032160000}"/>
    <cellStyle name="Normal 4 6 2 3 3" xfId="1292" xr:uid="{00000000-0005-0000-0000-000033160000}"/>
    <cellStyle name="Normal 4 6 2 3 3 2" xfId="3522" xr:uid="{00000000-0005-0000-0000-000034160000}"/>
    <cellStyle name="Normal 4 6 2 3 3 2 2" xfId="7745" xr:uid="{00000000-0005-0000-0000-000035160000}"/>
    <cellStyle name="Normal 4 6 2 3 3 3" xfId="5600" xr:uid="{00000000-0005-0000-0000-000036160000}"/>
    <cellStyle name="Normal 4 6 2 3 4" xfId="1705" xr:uid="{00000000-0005-0000-0000-000037160000}"/>
    <cellStyle name="Normal 4 6 2 3 4 2" xfId="3935" xr:uid="{00000000-0005-0000-0000-000038160000}"/>
    <cellStyle name="Normal 4 6 2 3 4 2 2" xfId="8158" xr:uid="{00000000-0005-0000-0000-000039160000}"/>
    <cellStyle name="Normal 4 6 2 3 4 3" xfId="6013" xr:uid="{00000000-0005-0000-0000-00003A160000}"/>
    <cellStyle name="Normal 4 6 2 3 5" xfId="2119" xr:uid="{00000000-0005-0000-0000-00003B160000}"/>
    <cellStyle name="Normal 4 6 2 3 5 2" xfId="4348" xr:uid="{00000000-0005-0000-0000-00003C160000}"/>
    <cellStyle name="Normal 4 6 2 3 5 2 2" xfId="8571" xr:uid="{00000000-0005-0000-0000-00003D160000}"/>
    <cellStyle name="Normal 4 6 2 3 5 3" xfId="6426" xr:uid="{00000000-0005-0000-0000-00003E160000}"/>
    <cellStyle name="Normal 4 6 2 3 6" xfId="2555" xr:uid="{00000000-0005-0000-0000-00003F160000}"/>
    <cellStyle name="Normal 4 6 2 3 6 2" xfId="6839" xr:uid="{00000000-0005-0000-0000-000040160000}"/>
    <cellStyle name="Normal 4 6 2 3 7" xfId="4774" xr:uid="{00000000-0005-0000-0000-000041160000}"/>
    <cellStyle name="Normal 4 6 2 4" xfId="871" xr:uid="{00000000-0005-0000-0000-000042160000}"/>
    <cellStyle name="Normal 4 6 2 4 2" xfId="3106" xr:uid="{00000000-0005-0000-0000-000043160000}"/>
    <cellStyle name="Normal 4 6 2 4 2 2" xfId="7329" xr:uid="{00000000-0005-0000-0000-000044160000}"/>
    <cellStyle name="Normal 4 6 2 4 3" xfId="5184" xr:uid="{00000000-0005-0000-0000-000045160000}"/>
    <cellStyle name="Normal 4 6 2 5" xfId="1289" xr:uid="{00000000-0005-0000-0000-000046160000}"/>
    <cellStyle name="Normal 4 6 2 5 2" xfId="3519" xr:uid="{00000000-0005-0000-0000-000047160000}"/>
    <cellStyle name="Normal 4 6 2 5 2 2" xfId="7742" xr:uid="{00000000-0005-0000-0000-000048160000}"/>
    <cellStyle name="Normal 4 6 2 5 3" xfId="5597" xr:uid="{00000000-0005-0000-0000-000049160000}"/>
    <cellStyle name="Normal 4 6 2 6" xfId="1702" xr:uid="{00000000-0005-0000-0000-00004A160000}"/>
    <cellStyle name="Normal 4 6 2 6 2" xfId="3932" xr:uid="{00000000-0005-0000-0000-00004B160000}"/>
    <cellStyle name="Normal 4 6 2 6 2 2" xfId="8155" xr:uid="{00000000-0005-0000-0000-00004C160000}"/>
    <cellStyle name="Normal 4 6 2 6 3" xfId="6010" xr:uid="{00000000-0005-0000-0000-00004D160000}"/>
    <cellStyle name="Normal 4 6 2 7" xfId="2116" xr:uid="{00000000-0005-0000-0000-00004E160000}"/>
    <cellStyle name="Normal 4 6 2 7 2" xfId="4345" xr:uid="{00000000-0005-0000-0000-00004F160000}"/>
    <cellStyle name="Normal 4 6 2 7 2 2" xfId="8568" xr:uid="{00000000-0005-0000-0000-000050160000}"/>
    <cellStyle name="Normal 4 6 2 7 3" xfId="6423" xr:uid="{00000000-0005-0000-0000-000051160000}"/>
    <cellStyle name="Normal 4 6 2 8" xfId="2552" xr:uid="{00000000-0005-0000-0000-000052160000}"/>
    <cellStyle name="Normal 4 6 2 8 2" xfId="6836" xr:uid="{00000000-0005-0000-0000-000053160000}"/>
    <cellStyle name="Normal 4 6 2 9" xfId="4771" xr:uid="{00000000-0005-0000-0000-000054160000}"/>
    <cellStyle name="Normal 4 6 3" xfId="400" xr:uid="{00000000-0005-0000-0000-000055160000}"/>
    <cellStyle name="Normal 4 6 3 2" xfId="401" xr:uid="{00000000-0005-0000-0000-000056160000}"/>
    <cellStyle name="Normal 4 6 3 2 2" xfId="876" xr:uid="{00000000-0005-0000-0000-000057160000}"/>
    <cellStyle name="Normal 4 6 3 2 2 2" xfId="3111" xr:uid="{00000000-0005-0000-0000-000058160000}"/>
    <cellStyle name="Normal 4 6 3 2 2 2 2" xfId="7334" xr:uid="{00000000-0005-0000-0000-000059160000}"/>
    <cellStyle name="Normal 4 6 3 2 2 3" xfId="5189" xr:uid="{00000000-0005-0000-0000-00005A160000}"/>
    <cellStyle name="Normal 4 6 3 2 3" xfId="1294" xr:uid="{00000000-0005-0000-0000-00005B160000}"/>
    <cellStyle name="Normal 4 6 3 2 3 2" xfId="3524" xr:uid="{00000000-0005-0000-0000-00005C160000}"/>
    <cellStyle name="Normal 4 6 3 2 3 2 2" xfId="7747" xr:uid="{00000000-0005-0000-0000-00005D160000}"/>
    <cellStyle name="Normal 4 6 3 2 3 3" xfId="5602" xr:uid="{00000000-0005-0000-0000-00005E160000}"/>
    <cellStyle name="Normal 4 6 3 2 4" xfId="1707" xr:uid="{00000000-0005-0000-0000-00005F160000}"/>
    <cellStyle name="Normal 4 6 3 2 4 2" xfId="3937" xr:uid="{00000000-0005-0000-0000-000060160000}"/>
    <cellStyle name="Normal 4 6 3 2 4 2 2" xfId="8160" xr:uid="{00000000-0005-0000-0000-000061160000}"/>
    <cellStyle name="Normal 4 6 3 2 4 3" xfId="6015" xr:uid="{00000000-0005-0000-0000-000062160000}"/>
    <cellStyle name="Normal 4 6 3 2 5" xfId="2121" xr:uid="{00000000-0005-0000-0000-000063160000}"/>
    <cellStyle name="Normal 4 6 3 2 5 2" xfId="4350" xr:uid="{00000000-0005-0000-0000-000064160000}"/>
    <cellStyle name="Normal 4 6 3 2 5 2 2" xfId="8573" xr:uid="{00000000-0005-0000-0000-000065160000}"/>
    <cellStyle name="Normal 4 6 3 2 5 3" xfId="6428" xr:uid="{00000000-0005-0000-0000-000066160000}"/>
    <cellStyle name="Normal 4 6 3 2 6" xfId="2557" xr:uid="{00000000-0005-0000-0000-000067160000}"/>
    <cellStyle name="Normal 4 6 3 2 6 2" xfId="6841" xr:uid="{00000000-0005-0000-0000-000068160000}"/>
    <cellStyle name="Normal 4 6 3 2 7" xfId="4776" xr:uid="{00000000-0005-0000-0000-000069160000}"/>
    <cellStyle name="Normal 4 6 3 3" xfId="875" xr:uid="{00000000-0005-0000-0000-00006A160000}"/>
    <cellStyle name="Normal 4 6 3 3 2" xfId="3110" xr:uid="{00000000-0005-0000-0000-00006B160000}"/>
    <cellStyle name="Normal 4 6 3 3 2 2" xfId="7333" xr:uid="{00000000-0005-0000-0000-00006C160000}"/>
    <cellStyle name="Normal 4 6 3 3 3" xfId="5188" xr:uid="{00000000-0005-0000-0000-00006D160000}"/>
    <cellStyle name="Normal 4 6 3 4" xfId="1293" xr:uid="{00000000-0005-0000-0000-00006E160000}"/>
    <cellStyle name="Normal 4 6 3 4 2" xfId="3523" xr:uid="{00000000-0005-0000-0000-00006F160000}"/>
    <cellStyle name="Normal 4 6 3 4 2 2" xfId="7746" xr:uid="{00000000-0005-0000-0000-000070160000}"/>
    <cellStyle name="Normal 4 6 3 4 3" xfId="5601" xr:uid="{00000000-0005-0000-0000-000071160000}"/>
    <cellStyle name="Normal 4 6 3 5" xfId="1706" xr:uid="{00000000-0005-0000-0000-000072160000}"/>
    <cellStyle name="Normal 4 6 3 5 2" xfId="3936" xr:uid="{00000000-0005-0000-0000-000073160000}"/>
    <cellStyle name="Normal 4 6 3 5 2 2" xfId="8159" xr:uid="{00000000-0005-0000-0000-000074160000}"/>
    <cellStyle name="Normal 4 6 3 5 3" xfId="6014" xr:uid="{00000000-0005-0000-0000-000075160000}"/>
    <cellStyle name="Normal 4 6 3 6" xfId="2120" xr:uid="{00000000-0005-0000-0000-000076160000}"/>
    <cellStyle name="Normal 4 6 3 6 2" xfId="4349" xr:uid="{00000000-0005-0000-0000-000077160000}"/>
    <cellStyle name="Normal 4 6 3 6 2 2" xfId="8572" xr:uid="{00000000-0005-0000-0000-000078160000}"/>
    <cellStyle name="Normal 4 6 3 6 3" xfId="6427" xr:uid="{00000000-0005-0000-0000-000079160000}"/>
    <cellStyle name="Normal 4 6 3 7" xfId="2556" xr:uid="{00000000-0005-0000-0000-00007A160000}"/>
    <cellStyle name="Normal 4 6 3 7 2" xfId="6840" xr:uid="{00000000-0005-0000-0000-00007B160000}"/>
    <cellStyle name="Normal 4 6 3 8" xfId="4775" xr:uid="{00000000-0005-0000-0000-00007C160000}"/>
    <cellStyle name="Normal 4 6 4" xfId="402" xr:uid="{00000000-0005-0000-0000-00007D160000}"/>
    <cellStyle name="Normal 4 6 4 2" xfId="877" xr:uid="{00000000-0005-0000-0000-00007E160000}"/>
    <cellStyle name="Normal 4 6 4 2 2" xfId="3112" xr:uid="{00000000-0005-0000-0000-00007F160000}"/>
    <cellStyle name="Normal 4 6 4 2 2 2" xfId="7335" xr:uid="{00000000-0005-0000-0000-000080160000}"/>
    <cellStyle name="Normal 4 6 4 2 3" xfId="5190" xr:uid="{00000000-0005-0000-0000-000081160000}"/>
    <cellStyle name="Normal 4 6 4 3" xfId="1295" xr:uid="{00000000-0005-0000-0000-000082160000}"/>
    <cellStyle name="Normal 4 6 4 3 2" xfId="3525" xr:uid="{00000000-0005-0000-0000-000083160000}"/>
    <cellStyle name="Normal 4 6 4 3 2 2" xfId="7748" xr:uid="{00000000-0005-0000-0000-000084160000}"/>
    <cellStyle name="Normal 4 6 4 3 3" xfId="5603" xr:uid="{00000000-0005-0000-0000-000085160000}"/>
    <cellStyle name="Normal 4 6 4 4" xfId="1708" xr:uid="{00000000-0005-0000-0000-000086160000}"/>
    <cellStyle name="Normal 4 6 4 4 2" xfId="3938" xr:uid="{00000000-0005-0000-0000-000087160000}"/>
    <cellStyle name="Normal 4 6 4 4 2 2" xfId="8161" xr:uid="{00000000-0005-0000-0000-000088160000}"/>
    <cellStyle name="Normal 4 6 4 4 3" xfId="6016" xr:uid="{00000000-0005-0000-0000-000089160000}"/>
    <cellStyle name="Normal 4 6 4 5" xfId="2122" xr:uid="{00000000-0005-0000-0000-00008A160000}"/>
    <cellStyle name="Normal 4 6 4 5 2" xfId="4351" xr:uid="{00000000-0005-0000-0000-00008B160000}"/>
    <cellStyle name="Normal 4 6 4 5 2 2" xfId="8574" xr:uid="{00000000-0005-0000-0000-00008C160000}"/>
    <cellStyle name="Normal 4 6 4 5 3" xfId="6429" xr:uid="{00000000-0005-0000-0000-00008D160000}"/>
    <cellStyle name="Normal 4 6 4 6" xfId="2558" xr:uid="{00000000-0005-0000-0000-00008E160000}"/>
    <cellStyle name="Normal 4 6 4 6 2" xfId="6842" xr:uid="{00000000-0005-0000-0000-00008F160000}"/>
    <cellStyle name="Normal 4 6 4 7" xfId="4777" xr:uid="{00000000-0005-0000-0000-000090160000}"/>
    <cellStyle name="Normal 4 6 5" xfId="870" xr:uid="{00000000-0005-0000-0000-000091160000}"/>
    <cellStyle name="Normal 4 6 5 2" xfId="3105" xr:uid="{00000000-0005-0000-0000-000092160000}"/>
    <cellStyle name="Normal 4 6 5 2 2" xfId="7328" xr:uid="{00000000-0005-0000-0000-000093160000}"/>
    <cellStyle name="Normal 4 6 5 3" xfId="5183" xr:uid="{00000000-0005-0000-0000-000094160000}"/>
    <cellStyle name="Normal 4 6 6" xfId="1288" xr:uid="{00000000-0005-0000-0000-000095160000}"/>
    <cellStyle name="Normal 4 6 6 2" xfId="3518" xr:uid="{00000000-0005-0000-0000-000096160000}"/>
    <cellStyle name="Normal 4 6 6 2 2" xfId="7741" xr:uid="{00000000-0005-0000-0000-000097160000}"/>
    <cellStyle name="Normal 4 6 6 3" xfId="5596" xr:uid="{00000000-0005-0000-0000-000098160000}"/>
    <cellStyle name="Normal 4 6 7" xfId="1701" xr:uid="{00000000-0005-0000-0000-000099160000}"/>
    <cellStyle name="Normal 4 6 7 2" xfId="3931" xr:uid="{00000000-0005-0000-0000-00009A160000}"/>
    <cellStyle name="Normal 4 6 7 2 2" xfId="8154" xr:uid="{00000000-0005-0000-0000-00009B160000}"/>
    <cellStyle name="Normal 4 6 7 3" xfId="6009" xr:uid="{00000000-0005-0000-0000-00009C160000}"/>
    <cellStyle name="Normal 4 6 8" xfId="2115" xr:uid="{00000000-0005-0000-0000-00009D160000}"/>
    <cellStyle name="Normal 4 6 8 2" xfId="4344" xr:uid="{00000000-0005-0000-0000-00009E160000}"/>
    <cellStyle name="Normal 4 6 8 2 2" xfId="8567" xr:uid="{00000000-0005-0000-0000-00009F160000}"/>
    <cellStyle name="Normal 4 6 8 3" xfId="6422" xr:uid="{00000000-0005-0000-0000-0000A0160000}"/>
    <cellStyle name="Normal 4 6 9" xfId="2551" xr:uid="{00000000-0005-0000-0000-0000A1160000}"/>
    <cellStyle name="Normal 4 6 9 2" xfId="6835" xr:uid="{00000000-0005-0000-0000-0000A2160000}"/>
    <cellStyle name="Normal 4 7" xfId="403" xr:uid="{00000000-0005-0000-0000-0000A3160000}"/>
    <cellStyle name="Normal 4 7 2" xfId="404" xr:uid="{00000000-0005-0000-0000-0000A4160000}"/>
    <cellStyle name="Normal 4 7 2 2" xfId="879" xr:uid="{00000000-0005-0000-0000-0000A5160000}"/>
    <cellStyle name="Normal 4 7 2 2 2" xfId="3114" xr:uid="{00000000-0005-0000-0000-0000A6160000}"/>
    <cellStyle name="Normal 4 7 2 2 2 2" xfId="7337" xr:uid="{00000000-0005-0000-0000-0000A7160000}"/>
    <cellStyle name="Normal 4 7 2 2 3" xfId="5192" xr:uid="{00000000-0005-0000-0000-0000A8160000}"/>
    <cellStyle name="Normal 4 7 2 3" xfId="1297" xr:uid="{00000000-0005-0000-0000-0000A9160000}"/>
    <cellStyle name="Normal 4 7 2 3 2" xfId="3527" xr:uid="{00000000-0005-0000-0000-0000AA160000}"/>
    <cellStyle name="Normal 4 7 2 3 2 2" xfId="7750" xr:uid="{00000000-0005-0000-0000-0000AB160000}"/>
    <cellStyle name="Normal 4 7 2 3 3" xfId="5605" xr:uid="{00000000-0005-0000-0000-0000AC160000}"/>
    <cellStyle name="Normal 4 7 2 4" xfId="1710" xr:uid="{00000000-0005-0000-0000-0000AD160000}"/>
    <cellStyle name="Normal 4 7 2 4 2" xfId="3940" xr:uid="{00000000-0005-0000-0000-0000AE160000}"/>
    <cellStyle name="Normal 4 7 2 4 2 2" xfId="8163" xr:uid="{00000000-0005-0000-0000-0000AF160000}"/>
    <cellStyle name="Normal 4 7 2 4 3" xfId="6018" xr:uid="{00000000-0005-0000-0000-0000B0160000}"/>
    <cellStyle name="Normal 4 7 2 5" xfId="2124" xr:uid="{00000000-0005-0000-0000-0000B1160000}"/>
    <cellStyle name="Normal 4 7 2 5 2" xfId="4353" xr:uid="{00000000-0005-0000-0000-0000B2160000}"/>
    <cellStyle name="Normal 4 7 2 5 2 2" xfId="8576" xr:uid="{00000000-0005-0000-0000-0000B3160000}"/>
    <cellStyle name="Normal 4 7 2 5 3" xfId="6431" xr:uid="{00000000-0005-0000-0000-0000B4160000}"/>
    <cellStyle name="Normal 4 7 2 6" xfId="2560" xr:uid="{00000000-0005-0000-0000-0000B5160000}"/>
    <cellStyle name="Normal 4 7 2 6 2" xfId="6844" xr:uid="{00000000-0005-0000-0000-0000B6160000}"/>
    <cellStyle name="Normal 4 7 2 7" xfId="4779" xr:uid="{00000000-0005-0000-0000-0000B7160000}"/>
    <cellStyle name="Normal 4 7 3" xfId="878" xr:uid="{00000000-0005-0000-0000-0000B8160000}"/>
    <cellStyle name="Normal 4 7 3 2" xfId="3113" xr:uid="{00000000-0005-0000-0000-0000B9160000}"/>
    <cellStyle name="Normal 4 7 3 2 2" xfId="7336" xr:uid="{00000000-0005-0000-0000-0000BA160000}"/>
    <cellStyle name="Normal 4 7 3 3" xfId="5191" xr:uid="{00000000-0005-0000-0000-0000BB160000}"/>
    <cellStyle name="Normal 4 7 4" xfId="1296" xr:uid="{00000000-0005-0000-0000-0000BC160000}"/>
    <cellStyle name="Normal 4 7 4 2" xfId="3526" xr:uid="{00000000-0005-0000-0000-0000BD160000}"/>
    <cellStyle name="Normal 4 7 4 2 2" xfId="7749" xr:uid="{00000000-0005-0000-0000-0000BE160000}"/>
    <cellStyle name="Normal 4 7 4 3" xfId="5604" xr:uid="{00000000-0005-0000-0000-0000BF160000}"/>
    <cellStyle name="Normal 4 7 5" xfId="1709" xr:uid="{00000000-0005-0000-0000-0000C0160000}"/>
    <cellStyle name="Normal 4 7 5 2" xfId="3939" xr:uid="{00000000-0005-0000-0000-0000C1160000}"/>
    <cellStyle name="Normal 4 7 5 2 2" xfId="8162" xr:uid="{00000000-0005-0000-0000-0000C2160000}"/>
    <cellStyle name="Normal 4 7 5 3" xfId="6017" xr:uid="{00000000-0005-0000-0000-0000C3160000}"/>
    <cellStyle name="Normal 4 7 6" xfId="2123" xr:uid="{00000000-0005-0000-0000-0000C4160000}"/>
    <cellStyle name="Normal 4 7 6 2" xfId="4352" xr:uid="{00000000-0005-0000-0000-0000C5160000}"/>
    <cellStyle name="Normal 4 7 6 2 2" xfId="8575" xr:uid="{00000000-0005-0000-0000-0000C6160000}"/>
    <cellStyle name="Normal 4 7 6 3" xfId="6430" xr:uid="{00000000-0005-0000-0000-0000C7160000}"/>
    <cellStyle name="Normal 4 7 7" xfId="2559" xr:uid="{00000000-0005-0000-0000-0000C8160000}"/>
    <cellStyle name="Normal 4 7 7 2" xfId="6843" xr:uid="{00000000-0005-0000-0000-0000C9160000}"/>
    <cellStyle name="Normal 4 7 8" xfId="4778" xr:uid="{00000000-0005-0000-0000-0000CA160000}"/>
    <cellStyle name="Normal 4 8" xfId="405" xr:uid="{00000000-0005-0000-0000-0000CB160000}"/>
    <cellStyle name="Normal 4 8 2" xfId="880" xr:uid="{00000000-0005-0000-0000-0000CC160000}"/>
    <cellStyle name="Normal 4 8 2 2" xfId="3115" xr:uid="{00000000-0005-0000-0000-0000CD160000}"/>
    <cellStyle name="Normal 4 8 2 2 2" xfId="7338" xr:uid="{00000000-0005-0000-0000-0000CE160000}"/>
    <cellStyle name="Normal 4 8 2 3" xfId="5193" xr:uid="{00000000-0005-0000-0000-0000CF160000}"/>
    <cellStyle name="Normal 4 8 3" xfId="1298" xr:uid="{00000000-0005-0000-0000-0000D0160000}"/>
    <cellStyle name="Normal 4 8 3 2" xfId="3528" xr:uid="{00000000-0005-0000-0000-0000D1160000}"/>
    <cellStyle name="Normal 4 8 3 2 2" xfId="7751" xr:uid="{00000000-0005-0000-0000-0000D2160000}"/>
    <cellStyle name="Normal 4 8 3 3" xfId="5606" xr:uid="{00000000-0005-0000-0000-0000D3160000}"/>
    <cellStyle name="Normal 4 8 4" xfId="1711" xr:uid="{00000000-0005-0000-0000-0000D4160000}"/>
    <cellStyle name="Normal 4 8 4 2" xfId="3941" xr:uid="{00000000-0005-0000-0000-0000D5160000}"/>
    <cellStyle name="Normal 4 8 4 2 2" xfId="8164" xr:uid="{00000000-0005-0000-0000-0000D6160000}"/>
    <cellStyle name="Normal 4 8 4 3" xfId="6019" xr:uid="{00000000-0005-0000-0000-0000D7160000}"/>
    <cellStyle name="Normal 4 8 5" xfId="2125" xr:uid="{00000000-0005-0000-0000-0000D8160000}"/>
    <cellStyle name="Normal 4 8 5 2" xfId="4354" xr:uid="{00000000-0005-0000-0000-0000D9160000}"/>
    <cellStyle name="Normal 4 8 5 2 2" xfId="8577" xr:uid="{00000000-0005-0000-0000-0000DA160000}"/>
    <cellStyle name="Normal 4 8 5 3" xfId="6432" xr:uid="{00000000-0005-0000-0000-0000DB160000}"/>
    <cellStyle name="Normal 4 8 6" xfId="2561" xr:uid="{00000000-0005-0000-0000-0000DC160000}"/>
    <cellStyle name="Normal 4 8 6 2" xfId="6845" xr:uid="{00000000-0005-0000-0000-0000DD160000}"/>
    <cellStyle name="Normal 4 8 7" xfId="4780" xr:uid="{00000000-0005-0000-0000-0000DE160000}"/>
    <cellStyle name="Normal 4 9" xfId="4717" xr:uid="{00000000-0005-0000-0000-0000DF160000}"/>
    <cellStyle name="Normal 5" xfId="406" xr:uid="{00000000-0005-0000-0000-0000E0160000}"/>
    <cellStyle name="Normal 5 10" xfId="1712" xr:uid="{00000000-0005-0000-0000-0000E1160000}"/>
    <cellStyle name="Normal 5 10 2" xfId="3942" xr:uid="{00000000-0005-0000-0000-0000E2160000}"/>
    <cellStyle name="Normal 5 10 2 2" xfId="8165" xr:uid="{00000000-0005-0000-0000-0000E3160000}"/>
    <cellStyle name="Normal 5 10 3" xfId="6020" xr:uid="{00000000-0005-0000-0000-0000E4160000}"/>
    <cellStyle name="Normal 5 11" xfId="2126" xr:uid="{00000000-0005-0000-0000-0000E5160000}"/>
    <cellStyle name="Normal 5 11 2" xfId="4355" xr:uid="{00000000-0005-0000-0000-0000E6160000}"/>
    <cellStyle name="Normal 5 11 2 2" xfId="8578" xr:uid="{00000000-0005-0000-0000-0000E7160000}"/>
    <cellStyle name="Normal 5 11 3" xfId="6433" xr:uid="{00000000-0005-0000-0000-0000E8160000}"/>
    <cellStyle name="Normal 5 12" xfId="2562" xr:uid="{00000000-0005-0000-0000-0000E9160000}"/>
    <cellStyle name="Normal 5 12 2" xfId="6846" xr:uid="{00000000-0005-0000-0000-0000EA160000}"/>
    <cellStyle name="Normal 5 13" xfId="4781" xr:uid="{00000000-0005-0000-0000-0000EB160000}"/>
    <cellStyle name="Normal 5 2" xfId="407" xr:uid="{00000000-0005-0000-0000-0000EC160000}"/>
    <cellStyle name="Normal 5 2 10" xfId="2127" xr:uid="{00000000-0005-0000-0000-0000ED160000}"/>
    <cellStyle name="Normal 5 2 10 2" xfId="4356" xr:uid="{00000000-0005-0000-0000-0000EE160000}"/>
    <cellStyle name="Normal 5 2 10 2 2" xfId="8579" xr:uid="{00000000-0005-0000-0000-0000EF160000}"/>
    <cellStyle name="Normal 5 2 10 3" xfId="6434" xr:uid="{00000000-0005-0000-0000-0000F0160000}"/>
    <cellStyle name="Normal 5 2 11" xfId="2563" xr:uid="{00000000-0005-0000-0000-0000F1160000}"/>
    <cellStyle name="Normal 5 2 11 2" xfId="6847" xr:uid="{00000000-0005-0000-0000-0000F2160000}"/>
    <cellStyle name="Normal 5 2 12" xfId="4782" xr:uid="{00000000-0005-0000-0000-0000F3160000}"/>
    <cellStyle name="Normal 5 2 2" xfId="408" xr:uid="{00000000-0005-0000-0000-0000F4160000}"/>
    <cellStyle name="Normal 5 2 2 10" xfId="2564" xr:uid="{00000000-0005-0000-0000-0000F5160000}"/>
    <cellStyle name="Normal 5 2 2 10 2" xfId="6848" xr:uid="{00000000-0005-0000-0000-0000F6160000}"/>
    <cellStyle name="Normal 5 2 2 11" xfId="4783" xr:uid="{00000000-0005-0000-0000-0000F7160000}"/>
    <cellStyle name="Normal 5 2 2 2" xfId="409" xr:uid="{00000000-0005-0000-0000-0000F8160000}"/>
    <cellStyle name="Normal 5 2 2 2 10" xfId="4784" xr:uid="{00000000-0005-0000-0000-0000F9160000}"/>
    <cellStyle name="Normal 5 2 2 2 2" xfId="410" xr:uid="{00000000-0005-0000-0000-0000FA160000}"/>
    <cellStyle name="Normal 5 2 2 2 2 2" xfId="411" xr:uid="{00000000-0005-0000-0000-0000FB160000}"/>
    <cellStyle name="Normal 5 2 2 2 2 2 2" xfId="412" xr:uid="{00000000-0005-0000-0000-0000FC160000}"/>
    <cellStyle name="Normal 5 2 2 2 2 2 2 2" xfId="887" xr:uid="{00000000-0005-0000-0000-0000FD160000}"/>
    <cellStyle name="Normal 5 2 2 2 2 2 2 2 2" xfId="3122" xr:uid="{00000000-0005-0000-0000-0000FE160000}"/>
    <cellStyle name="Normal 5 2 2 2 2 2 2 2 2 2" xfId="7345" xr:uid="{00000000-0005-0000-0000-0000FF160000}"/>
    <cellStyle name="Normal 5 2 2 2 2 2 2 2 3" xfId="5200" xr:uid="{00000000-0005-0000-0000-000000170000}"/>
    <cellStyle name="Normal 5 2 2 2 2 2 2 3" xfId="1305" xr:uid="{00000000-0005-0000-0000-000001170000}"/>
    <cellStyle name="Normal 5 2 2 2 2 2 2 3 2" xfId="3535" xr:uid="{00000000-0005-0000-0000-000002170000}"/>
    <cellStyle name="Normal 5 2 2 2 2 2 2 3 2 2" xfId="7758" xr:uid="{00000000-0005-0000-0000-000003170000}"/>
    <cellStyle name="Normal 5 2 2 2 2 2 2 3 3" xfId="5613" xr:uid="{00000000-0005-0000-0000-000004170000}"/>
    <cellStyle name="Normal 5 2 2 2 2 2 2 4" xfId="1718" xr:uid="{00000000-0005-0000-0000-000005170000}"/>
    <cellStyle name="Normal 5 2 2 2 2 2 2 4 2" xfId="3948" xr:uid="{00000000-0005-0000-0000-000006170000}"/>
    <cellStyle name="Normal 5 2 2 2 2 2 2 4 2 2" xfId="8171" xr:uid="{00000000-0005-0000-0000-000007170000}"/>
    <cellStyle name="Normal 5 2 2 2 2 2 2 4 3" xfId="6026" xr:uid="{00000000-0005-0000-0000-000008170000}"/>
    <cellStyle name="Normal 5 2 2 2 2 2 2 5" xfId="2132" xr:uid="{00000000-0005-0000-0000-000009170000}"/>
    <cellStyle name="Normal 5 2 2 2 2 2 2 5 2" xfId="4361" xr:uid="{00000000-0005-0000-0000-00000A170000}"/>
    <cellStyle name="Normal 5 2 2 2 2 2 2 5 2 2" xfId="8584" xr:uid="{00000000-0005-0000-0000-00000B170000}"/>
    <cellStyle name="Normal 5 2 2 2 2 2 2 5 3" xfId="6439" xr:uid="{00000000-0005-0000-0000-00000C170000}"/>
    <cellStyle name="Normal 5 2 2 2 2 2 2 6" xfId="2568" xr:uid="{00000000-0005-0000-0000-00000D170000}"/>
    <cellStyle name="Normal 5 2 2 2 2 2 2 6 2" xfId="6852" xr:uid="{00000000-0005-0000-0000-00000E170000}"/>
    <cellStyle name="Normal 5 2 2 2 2 2 2 7" xfId="4787" xr:uid="{00000000-0005-0000-0000-00000F170000}"/>
    <cellStyle name="Normal 5 2 2 2 2 2 3" xfId="886" xr:uid="{00000000-0005-0000-0000-000010170000}"/>
    <cellStyle name="Normal 5 2 2 2 2 2 3 2" xfId="3121" xr:uid="{00000000-0005-0000-0000-000011170000}"/>
    <cellStyle name="Normal 5 2 2 2 2 2 3 2 2" xfId="7344" xr:uid="{00000000-0005-0000-0000-000012170000}"/>
    <cellStyle name="Normal 5 2 2 2 2 2 3 3" xfId="5199" xr:uid="{00000000-0005-0000-0000-000013170000}"/>
    <cellStyle name="Normal 5 2 2 2 2 2 4" xfId="1304" xr:uid="{00000000-0005-0000-0000-000014170000}"/>
    <cellStyle name="Normal 5 2 2 2 2 2 4 2" xfId="3534" xr:uid="{00000000-0005-0000-0000-000015170000}"/>
    <cellStyle name="Normal 5 2 2 2 2 2 4 2 2" xfId="7757" xr:uid="{00000000-0005-0000-0000-000016170000}"/>
    <cellStyle name="Normal 5 2 2 2 2 2 4 3" xfId="5612" xr:uid="{00000000-0005-0000-0000-000017170000}"/>
    <cellStyle name="Normal 5 2 2 2 2 2 5" xfId="1717" xr:uid="{00000000-0005-0000-0000-000018170000}"/>
    <cellStyle name="Normal 5 2 2 2 2 2 5 2" xfId="3947" xr:uid="{00000000-0005-0000-0000-000019170000}"/>
    <cellStyle name="Normal 5 2 2 2 2 2 5 2 2" xfId="8170" xr:uid="{00000000-0005-0000-0000-00001A170000}"/>
    <cellStyle name="Normal 5 2 2 2 2 2 5 3" xfId="6025" xr:uid="{00000000-0005-0000-0000-00001B170000}"/>
    <cellStyle name="Normal 5 2 2 2 2 2 6" xfId="2131" xr:uid="{00000000-0005-0000-0000-00001C170000}"/>
    <cellStyle name="Normal 5 2 2 2 2 2 6 2" xfId="4360" xr:uid="{00000000-0005-0000-0000-00001D170000}"/>
    <cellStyle name="Normal 5 2 2 2 2 2 6 2 2" xfId="8583" xr:uid="{00000000-0005-0000-0000-00001E170000}"/>
    <cellStyle name="Normal 5 2 2 2 2 2 6 3" xfId="6438" xr:uid="{00000000-0005-0000-0000-00001F170000}"/>
    <cellStyle name="Normal 5 2 2 2 2 2 7" xfId="2567" xr:uid="{00000000-0005-0000-0000-000020170000}"/>
    <cellStyle name="Normal 5 2 2 2 2 2 7 2" xfId="6851" xr:uid="{00000000-0005-0000-0000-000021170000}"/>
    <cellStyle name="Normal 5 2 2 2 2 2 8" xfId="4786" xr:uid="{00000000-0005-0000-0000-000022170000}"/>
    <cellStyle name="Normal 5 2 2 2 2 3" xfId="413" xr:uid="{00000000-0005-0000-0000-000023170000}"/>
    <cellStyle name="Normal 5 2 2 2 2 3 2" xfId="888" xr:uid="{00000000-0005-0000-0000-000024170000}"/>
    <cellStyle name="Normal 5 2 2 2 2 3 2 2" xfId="3123" xr:uid="{00000000-0005-0000-0000-000025170000}"/>
    <cellStyle name="Normal 5 2 2 2 2 3 2 2 2" xfId="7346" xr:uid="{00000000-0005-0000-0000-000026170000}"/>
    <cellStyle name="Normal 5 2 2 2 2 3 2 3" xfId="5201" xr:uid="{00000000-0005-0000-0000-000027170000}"/>
    <cellStyle name="Normal 5 2 2 2 2 3 3" xfId="1306" xr:uid="{00000000-0005-0000-0000-000028170000}"/>
    <cellStyle name="Normal 5 2 2 2 2 3 3 2" xfId="3536" xr:uid="{00000000-0005-0000-0000-000029170000}"/>
    <cellStyle name="Normal 5 2 2 2 2 3 3 2 2" xfId="7759" xr:uid="{00000000-0005-0000-0000-00002A170000}"/>
    <cellStyle name="Normal 5 2 2 2 2 3 3 3" xfId="5614" xr:uid="{00000000-0005-0000-0000-00002B170000}"/>
    <cellStyle name="Normal 5 2 2 2 2 3 4" xfId="1719" xr:uid="{00000000-0005-0000-0000-00002C170000}"/>
    <cellStyle name="Normal 5 2 2 2 2 3 4 2" xfId="3949" xr:uid="{00000000-0005-0000-0000-00002D170000}"/>
    <cellStyle name="Normal 5 2 2 2 2 3 4 2 2" xfId="8172" xr:uid="{00000000-0005-0000-0000-00002E170000}"/>
    <cellStyle name="Normal 5 2 2 2 2 3 4 3" xfId="6027" xr:uid="{00000000-0005-0000-0000-00002F170000}"/>
    <cellStyle name="Normal 5 2 2 2 2 3 5" xfId="2133" xr:uid="{00000000-0005-0000-0000-000030170000}"/>
    <cellStyle name="Normal 5 2 2 2 2 3 5 2" xfId="4362" xr:uid="{00000000-0005-0000-0000-000031170000}"/>
    <cellStyle name="Normal 5 2 2 2 2 3 5 2 2" xfId="8585" xr:uid="{00000000-0005-0000-0000-000032170000}"/>
    <cellStyle name="Normal 5 2 2 2 2 3 5 3" xfId="6440" xr:uid="{00000000-0005-0000-0000-000033170000}"/>
    <cellStyle name="Normal 5 2 2 2 2 3 6" xfId="2569" xr:uid="{00000000-0005-0000-0000-000034170000}"/>
    <cellStyle name="Normal 5 2 2 2 2 3 6 2" xfId="6853" xr:uid="{00000000-0005-0000-0000-000035170000}"/>
    <cellStyle name="Normal 5 2 2 2 2 3 7" xfId="4788" xr:uid="{00000000-0005-0000-0000-000036170000}"/>
    <cellStyle name="Normal 5 2 2 2 2 4" xfId="885" xr:uid="{00000000-0005-0000-0000-000037170000}"/>
    <cellStyle name="Normal 5 2 2 2 2 4 2" xfId="3120" xr:uid="{00000000-0005-0000-0000-000038170000}"/>
    <cellStyle name="Normal 5 2 2 2 2 4 2 2" xfId="7343" xr:uid="{00000000-0005-0000-0000-000039170000}"/>
    <cellStyle name="Normal 5 2 2 2 2 4 3" xfId="5198" xr:uid="{00000000-0005-0000-0000-00003A170000}"/>
    <cellStyle name="Normal 5 2 2 2 2 5" xfId="1303" xr:uid="{00000000-0005-0000-0000-00003B170000}"/>
    <cellStyle name="Normal 5 2 2 2 2 5 2" xfId="3533" xr:uid="{00000000-0005-0000-0000-00003C170000}"/>
    <cellStyle name="Normal 5 2 2 2 2 5 2 2" xfId="7756" xr:uid="{00000000-0005-0000-0000-00003D170000}"/>
    <cellStyle name="Normal 5 2 2 2 2 5 3" xfId="5611" xr:uid="{00000000-0005-0000-0000-00003E170000}"/>
    <cellStyle name="Normal 5 2 2 2 2 6" xfId="1716" xr:uid="{00000000-0005-0000-0000-00003F170000}"/>
    <cellStyle name="Normal 5 2 2 2 2 6 2" xfId="3946" xr:uid="{00000000-0005-0000-0000-000040170000}"/>
    <cellStyle name="Normal 5 2 2 2 2 6 2 2" xfId="8169" xr:uid="{00000000-0005-0000-0000-000041170000}"/>
    <cellStyle name="Normal 5 2 2 2 2 6 3" xfId="6024" xr:uid="{00000000-0005-0000-0000-000042170000}"/>
    <cellStyle name="Normal 5 2 2 2 2 7" xfId="2130" xr:uid="{00000000-0005-0000-0000-000043170000}"/>
    <cellStyle name="Normal 5 2 2 2 2 7 2" xfId="4359" xr:uid="{00000000-0005-0000-0000-000044170000}"/>
    <cellStyle name="Normal 5 2 2 2 2 7 2 2" xfId="8582" xr:uid="{00000000-0005-0000-0000-000045170000}"/>
    <cellStyle name="Normal 5 2 2 2 2 7 3" xfId="6437" xr:uid="{00000000-0005-0000-0000-000046170000}"/>
    <cellStyle name="Normal 5 2 2 2 2 8" xfId="2566" xr:uid="{00000000-0005-0000-0000-000047170000}"/>
    <cellStyle name="Normal 5 2 2 2 2 8 2" xfId="6850" xr:uid="{00000000-0005-0000-0000-000048170000}"/>
    <cellStyle name="Normal 5 2 2 2 2 9" xfId="4785" xr:uid="{00000000-0005-0000-0000-000049170000}"/>
    <cellStyle name="Normal 5 2 2 2 3" xfId="414" xr:uid="{00000000-0005-0000-0000-00004A170000}"/>
    <cellStyle name="Normal 5 2 2 2 3 2" xfId="415" xr:uid="{00000000-0005-0000-0000-00004B170000}"/>
    <cellStyle name="Normal 5 2 2 2 3 2 2" xfId="890" xr:uid="{00000000-0005-0000-0000-00004C170000}"/>
    <cellStyle name="Normal 5 2 2 2 3 2 2 2" xfId="3125" xr:uid="{00000000-0005-0000-0000-00004D170000}"/>
    <cellStyle name="Normal 5 2 2 2 3 2 2 2 2" xfId="7348" xr:uid="{00000000-0005-0000-0000-00004E170000}"/>
    <cellStyle name="Normal 5 2 2 2 3 2 2 3" xfId="5203" xr:uid="{00000000-0005-0000-0000-00004F170000}"/>
    <cellStyle name="Normal 5 2 2 2 3 2 3" xfId="1308" xr:uid="{00000000-0005-0000-0000-000050170000}"/>
    <cellStyle name="Normal 5 2 2 2 3 2 3 2" xfId="3538" xr:uid="{00000000-0005-0000-0000-000051170000}"/>
    <cellStyle name="Normal 5 2 2 2 3 2 3 2 2" xfId="7761" xr:uid="{00000000-0005-0000-0000-000052170000}"/>
    <cellStyle name="Normal 5 2 2 2 3 2 3 3" xfId="5616" xr:uid="{00000000-0005-0000-0000-000053170000}"/>
    <cellStyle name="Normal 5 2 2 2 3 2 4" xfId="1721" xr:uid="{00000000-0005-0000-0000-000054170000}"/>
    <cellStyle name="Normal 5 2 2 2 3 2 4 2" xfId="3951" xr:uid="{00000000-0005-0000-0000-000055170000}"/>
    <cellStyle name="Normal 5 2 2 2 3 2 4 2 2" xfId="8174" xr:uid="{00000000-0005-0000-0000-000056170000}"/>
    <cellStyle name="Normal 5 2 2 2 3 2 4 3" xfId="6029" xr:uid="{00000000-0005-0000-0000-000057170000}"/>
    <cellStyle name="Normal 5 2 2 2 3 2 5" xfId="2135" xr:uid="{00000000-0005-0000-0000-000058170000}"/>
    <cellStyle name="Normal 5 2 2 2 3 2 5 2" xfId="4364" xr:uid="{00000000-0005-0000-0000-000059170000}"/>
    <cellStyle name="Normal 5 2 2 2 3 2 5 2 2" xfId="8587" xr:uid="{00000000-0005-0000-0000-00005A170000}"/>
    <cellStyle name="Normal 5 2 2 2 3 2 5 3" xfId="6442" xr:uid="{00000000-0005-0000-0000-00005B170000}"/>
    <cellStyle name="Normal 5 2 2 2 3 2 6" xfId="2571" xr:uid="{00000000-0005-0000-0000-00005C170000}"/>
    <cellStyle name="Normal 5 2 2 2 3 2 6 2" xfId="6855" xr:uid="{00000000-0005-0000-0000-00005D170000}"/>
    <cellStyle name="Normal 5 2 2 2 3 2 7" xfId="4790" xr:uid="{00000000-0005-0000-0000-00005E170000}"/>
    <cellStyle name="Normal 5 2 2 2 3 3" xfId="889" xr:uid="{00000000-0005-0000-0000-00005F170000}"/>
    <cellStyle name="Normal 5 2 2 2 3 3 2" xfId="3124" xr:uid="{00000000-0005-0000-0000-000060170000}"/>
    <cellStyle name="Normal 5 2 2 2 3 3 2 2" xfId="7347" xr:uid="{00000000-0005-0000-0000-000061170000}"/>
    <cellStyle name="Normal 5 2 2 2 3 3 3" xfId="5202" xr:uid="{00000000-0005-0000-0000-000062170000}"/>
    <cellStyle name="Normal 5 2 2 2 3 4" xfId="1307" xr:uid="{00000000-0005-0000-0000-000063170000}"/>
    <cellStyle name="Normal 5 2 2 2 3 4 2" xfId="3537" xr:uid="{00000000-0005-0000-0000-000064170000}"/>
    <cellStyle name="Normal 5 2 2 2 3 4 2 2" xfId="7760" xr:uid="{00000000-0005-0000-0000-000065170000}"/>
    <cellStyle name="Normal 5 2 2 2 3 4 3" xfId="5615" xr:uid="{00000000-0005-0000-0000-000066170000}"/>
    <cellStyle name="Normal 5 2 2 2 3 5" xfId="1720" xr:uid="{00000000-0005-0000-0000-000067170000}"/>
    <cellStyle name="Normal 5 2 2 2 3 5 2" xfId="3950" xr:uid="{00000000-0005-0000-0000-000068170000}"/>
    <cellStyle name="Normal 5 2 2 2 3 5 2 2" xfId="8173" xr:uid="{00000000-0005-0000-0000-000069170000}"/>
    <cellStyle name="Normal 5 2 2 2 3 5 3" xfId="6028" xr:uid="{00000000-0005-0000-0000-00006A170000}"/>
    <cellStyle name="Normal 5 2 2 2 3 6" xfId="2134" xr:uid="{00000000-0005-0000-0000-00006B170000}"/>
    <cellStyle name="Normal 5 2 2 2 3 6 2" xfId="4363" xr:uid="{00000000-0005-0000-0000-00006C170000}"/>
    <cellStyle name="Normal 5 2 2 2 3 6 2 2" xfId="8586" xr:uid="{00000000-0005-0000-0000-00006D170000}"/>
    <cellStyle name="Normal 5 2 2 2 3 6 3" xfId="6441" xr:uid="{00000000-0005-0000-0000-00006E170000}"/>
    <cellStyle name="Normal 5 2 2 2 3 7" xfId="2570" xr:uid="{00000000-0005-0000-0000-00006F170000}"/>
    <cellStyle name="Normal 5 2 2 2 3 7 2" xfId="6854" xr:uid="{00000000-0005-0000-0000-000070170000}"/>
    <cellStyle name="Normal 5 2 2 2 3 8" xfId="4789" xr:uid="{00000000-0005-0000-0000-000071170000}"/>
    <cellStyle name="Normal 5 2 2 2 4" xfId="416" xr:uid="{00000000-0005-0000-0000-000072170000}"/>
    <cellStyle name="Normal 5 2 2 2 4 2" xfId="891" xr:uid="{00000000-0005-0000-0000-000073170000}"/>
    <cellStyle name="Normal 5 2 2 2 4 2 2" xfId="3126" xr:uid="{00000000-0005-0000-0000-000074170000}"/>
    <cellStyle name="Normal 5 2 2 2 4 2 2 2" xfId="7349" xr:uid="{00000000-0005-0000-0000-000075170000}"/>
    <cellStyle name="Normal 5 2 2 2 4 2 3" xfId="5204" xr:uid="{00000000-0005-0000-0000-000076170000}"/>
    <cellStyle name="Normal 5 2 2 2 4 3" xfId="1309" xr:uid="{00000000-0005-0000-0000-000077170000}"/>
    <cellStyle name="Normal 5 2 2 2 4 3 2" xfId="3539" xr:uid="{00000000-0005-0000-0000-000078170000}"/>
    <cellStyle name="Normal 5 2 2 2 4 3 2 2" xfId="7762" xr:uid="{00000000-0005-0000-0000-000079170000}"/>
    <cellStyle name="Normal 5 2 2 2 4 3 3" xfId="5617" xr:uid="{00000000-0005-0000-0000-00007A170000}"/>
    <cellStyle name="Normal 5 2 2 2 4 4" xfId="1722" xr:uid="{00000000-0005-0000-0000-00007B170000}"/>
    <cellStyle name="Normal 5 2 2 2 4 4 2" xfId="3952" xr:uid="{00000000-0005-0000-0000-00007C170000}"/>
    <cellStyle name="Normal 5 2 2 2 4 4 2 2" xfId="8175" xr:uid="{00000000-0005-0000-0000-00007D170000}"/>
    <cellStyle name="Normal 5 2 2 2 4 4 3" xfId="6030" xr:uid="{00000000-0005-0000-0000-00007E170000}"/>
    <cellStyle name="Normal 5 2 2 2 4 5" xfId="2136" xr:uid="{00000000-0005-0000-0000-00007F170000}"/>
    <cellStyle name="Normal 5 2 2 2 4 5 2" xfId="4365" xr:uid="{00000000-0005-0000-0000-000080170000}"/>
    <cellStyle name="Normal 5 2 2 2 4 5 2 2" xfId="8588" xr:uid="{00000000-0005-0000-0000-000081170000}"/>
    <cellStyle name="Normal 5 2 2 2 4 5 3" xfId="6443" xr:uid="{00000000-0005-0000-0000-000082170000}"/>
    <cellStyle name="Normal 5 2 2 2 4 6" xfId="2572" xr:uid="{00000000-0005-0000-0000-000083170000}"/>
    <cellStyle name="Normal 5 2 2 2 4 6 2" xfId="6856" xr:uid="{00000000-0005-0000-0000-000084170000}"/>
    <cellStyle name="Normal 5 2 2 2 4 7" xfId="4791" xr:uid="{00000000-0005-0000-0000-000085170000}"/>
    <cellStyle name="Normal 5 2 2 2 5" xfId="884" xr:uid="{00000000-0005-0000-0000-000086170000}"/>
    <cellStyle name="Normal 5 2 2 2 5 2" xfId="3119" xr:uid="{00000000-0005-0000-0000-000087170000}"/>
    <cellStyle name="Normal 5 2 2 2 5 2 2" xfId="7342" xr:uid="{00000000-0005-0000-0000-000088170000}"/>
    <cellStyle name="Normal 5 2 2 2 5 3" xfId="5197" xr:uid="{00000000-0005-0000-0000-000089170000}"/>
    <cellStyle name="Normal 5 2 2 2 6" xfId="1302" xr:uid="{00000000-0005-0000-0000-00008A170000}"/>
    <cellStyle name="Normal 5 2 2 2 6 2" xfId="3532" xr:uid="{00000000-0005-0000-0000-00008B170000}"/>
    <cellStyle name="Normal 5 2 2 2 6 2 2" xfId="7755" xr:uid="{00000000-0005-0000-0000-00008C170000}"/>
    <cellStyle name="Normal 5 2 2 2 6 3" xfId="5610" xr:uid="{00000000-0005-0000-0000-00008D170000}"/>
    <cellStyle name="Normal 5 2 2 2 7" xfId="1715" xr:uid="{00000000-0005-0000-0000-00008E170000}"/>
    <cellStyle name="Normal 5 2 2 2 7 2" xfId="3945" xr:uid="{00000000-0005-0000-0000-00008F170000}"/>
    <cellStyle name="Normal 5 2 2 2 7 2 2" xfId="8168" xr:uid="{00000000-0005-0000-0000-000090170000}"/>
    <cellStyle name="Normal 5 2 2 2 7 3" xfId="6023" xr:uid="{00000000-0005-0000-0000-000091170000}"/>
    <cellStyle name="Normal 5 2 2 2 8" xfId="2129" xr:uid="{00000000-0005-0000-0000-000092170000}"/>
    <cellStyle name="Normal 5 2 2 2 8 2" xfId="4358" xr:uid="{00000000-0005-0000-0000-000093170000}"/>
    <cellStyle name="Normal 5 2 2 2 8 2 2" xfId="8581" xr:uid="{00000000-0005-0000-0000-000094170000}"/>
    <cellStyle name="Normal 5 2 2 2 8 3" xfId="6436" xr:uid="{00000000-0005-0000-0000-000095170000}"/>
    <cellStyle name="Normal 5 2 2 2 9" xfId="2565" xr:uid="{00000000-0005-0000-0000-000096170000}"/>
    <cellStyle name="Normal 5 2 2 2 9 2" xfId="6849" xr:uid="{00000000-0005-0000-0000-000097170000}"/>
    <cellStyle name="Normal 5 2 2 3" xfId="417" xr:uid="{00000000-0005-0000-0000-000098170000}"/>
    <cellStyle name="Normal 5 2 2 3 2" xfId="418" xr:uid="{00000000-0005-0000-0000-000099170000}"/>
    <cellStyle name="Normal 5 2 2 3 2 2" xfId="419" xr:uid="{00000000-0005-0000-0000-00009A170000}"/>
    <cellStyle name="Normal 5 2 2 3 2 2 2" xfId="894" xr:uid="{00000000-0005-0000-0000-00009B170000}"/>
    <cellStyle name="Normal 5 2 2 3 2 2 2 2" xfId="3129" xr:uid="{00000000-0005-0000-0000-00009C170000}"/>
    <cellStyle name="Normal 5 2 2 3 2 2 2 2 2" xfId="7352" xr:uid="{00000000-0005-0000-0000-00009D170000}"/>
    <cellStyle name="Normal 5 2 2 3 2 2 2 3" xfId="5207" xr:uid="{00000000-0005-0000-0000-00009E170000}"/>
    <cellStyle name="Normal 5 2 2 3 2 2 3" xfId="1312" xr:uid="{00000000-0005-0000-0000-00009F170000}"/>
    <cellStyle name="Normal 5 2 2 3 2 2 3 2" xfId="3542" xr:uid="{00000000-0005-0000-0000-0000A0170000}"/>
    <cellStyle name="Normal 5 2 2 3 2 2 3 2 2" xfId="7765" xr:uid="{00000000-0005-0000-0000-0000A1170000}"/>
    <cellStyle name="Normal 5 2 2 3 2 2 3 3" xfId="5620" xr:uid="{00000000-0005-0000-0000-0000A2170000}"/>
    <cellStyle name="Normal 5 2 2 3 2 2 4" xfId="1725" xr:uid="{00000000-0005-0000-0000-0000A3170000}"/>
    <cellStyle name="Normal 5 2 2 3 2 2 4 2" xfId="3955" xr:uid="{00000000-0005-0000-0000-0000A4170000}"/>
    <cellStyle name="Normal 5 2 2 3 2 2 4 2 2" xfId="8178" xr:uid="{00000000-0005-0000-0000-0000A5170000}"/>
    <cellStyle name="Normal 5 2 2 3 2 2 4 3" xfId="6033" xr:uid="{00000000-0005-0000-0000-0000A6170000}"/>
    <cellStyle name="Normal 5 2 2 3 2 2 5" xfId="2139" xr:uid="{00000000-0005-0000-0000-0000A7170000}"/>
    <cellStyle name="Normal 5 2 2 3 2 2 5 2" xfId="4368" xr:uid="{00000000-0005-0000-0000-0000A8170000}"/>
    <cellStyle name="Normal 5 2 2 3 2 2 5 2 2" xfId="8591" xr:uid="{00000000-0005-0000-0000-0000A9170000}"/>
    <cellStyle name="Normal 5 2 2 3 2 2 5 3" xfId="6446" xr:uid="{00000000-0005-0000-0000-0000AA170000}"/>
    <cellStyle name="Normal 5 2 2 3 2 2 6" xfId="2575" xr:uid="{00000000-0005-0000-0000-0000AB170000}"/>
    <cellStyle name="Normal 5 2 2 3 2 2 6 2" xfId="6859" xr:uid="{00000000-0005-0000-0000-0000AC170000}"/>
    <cellStyle name="Normal 5 2 2 3 2 2 7" xfId="4794" xr:uid="{00000000-0005-0000-0000-0000AD170000}"/>
    <cellStyle name="Normal 5 2 2 3 2 3" xfId="893" xr:uid="{00000000-0005-0000-0000-0000AE170000}"/>
    <cellStyle name="Normal 5 2 2 3 2 3 2" xfId="3128" xr:uid="{00000000-0005-0000-0000-0000AF170000}"/>
    <cellStyle name="Normal 5 2 2 3 2 3 2 2" xfId="7351" xr:uid="{00000000-0005-0000-0000-0000B0170000}"/>
    <cellStyle name="Normal 5 2 2 3 2 3 3" xfId="5206" xr:uid="{00000000-0005-0000-0000-0000B1170000}"/>
    <cellStyle name="Normal 5 2 2 3 2 4" xfId="1311" xr:uid="{00000000-0005-0000-0000-0000B2170000}"/>
    <cellStyle name="Normal 5 2 2 3 2 4 2" xfId="3541" xr:uid="{00000000-0005-0000-0000-0000B3170000}"/>
    <cellStyle name="Normal 5 2 2 3 2 4 2 2" xfId="7764" xr:uid="{00000000-0005-0000-0000-0000B4170000}"/>
    <cellStyle name="Normal 5 2 2 3 2 4 3" xfId="5619" xr:uid="{00000000-0005-0000-0000-0000B5170000}"/>
    <cellStyle name="Normal 5 2 2 3 2 5" xfId="1724" xr:uid="{00000000-0005-0000-0000-0000B6170000}"/>
    <cellStyle name="Normal 5 2 2 3 2 5 2" xfId="3954" xr:uid="{00000000-0005-0000-0000-0000B7170000}"/>
    <cellStyle name="Normal 5 2 2 3 2 5 2 2" xfId="8177" xr:uid="{00000000-0005-0000-0000-0000B8170000}"/>
    <cellStyle name="Normal 5 2 2 3 2 5 3" xfId="6032" xr:uid="{00000000-0005-0000-0000-0000B9170000}"/>
    <cellStyle name="Normal 5 2 2 3 2 6" xfId="2138" xr:uid="{00000000-0005-0000-0000-0000BA170000}"/>
    <cellStyle name="Normal 5 2 2 3 2 6 2" xfId="4367" xr:uid="{00000000-0005-0000-0000-0000BB170000}"/>
    <cellStyle name="Normal 5 2 2 3 2 6 2 2" xfId="8590" xr:uid="{00000000-0005-0000-0000-0000BC170000}"/>
    <cellStyle name="Normal 5 2 2 3 2 6 3" xfId="6445" xr:uid="{00000000-0005-0000-0000-0000BD170000}"/>
    <cellStyle name="Normal 5 2 2 3 2 7" xfId="2574" xr:uid="{00000000-0005-0000-0000-0000BE170000}"/>
    <cellStyle name="Normal 5 2 2 3 2 7 2" xfId="6858" xr:uid="{00000000-0005-0000-0000-0000BF170000}"/>
    <cellStyle name="Normal 5 2 2 3 2 8" xfId="4793" xr:uid="{00000000-0005-0000-0000-0000C0170000}"/>
    <cellStyle name="Normal 5 2 2 3 3" xfId="420" xr:uid="{00000000-0005-0000-0000-0000C1170000}"/>
    <cellStyle name="Normal 5 2 2 3 3 2" xfId="895" xr:uid="{00000000-0005-0000-0000-0000C2170000}"/>
    <cellStyle name="Normal 5 2 2 3 3 2 2" xfId="3130" xr:uid="{00000000-0005-0000-0000-0000C3170000}"/>
    <cellStyle name="Normal 5 2 2 3 3 2 2 2" xfId="7353" xr:uid="{00000000-0005-0000-0000-0000C4170000}"/>
    <cellStyle name="Normal 5 2 2 3 3 2 3" xfId="5208" xr:uid="{00000000-0005-0000-0000-0000C5170000}"/>
    <cellStyle name="Normal 5 2 2 3 3 3" xfId="1313" xr:uid="{00000000-0005-0000-0000-0000C6170000}"/>
    <cellStyle name="Normal 5 2 2 3 3 3 2" xfId="3543" xr:uid="{00000000-0005-0000-0000-0000C7170000}"/>
    <cellStyle name="Normal 5 2 2 3 3 3 2 2" xfId="7766" xr:uid="{00000000-0005-0000-0000-0000C8170000}"/>
    <cellStyle name="Normal 5 2 2 3 3 3 3" xfId="5621" xr:uid="{00000000-0005-0000-0000-0000C9170000}"/>
    <cellStyle name="Normal 5 2 2 3 3 4" xfId="1726" xr:uid="{00000000-0005-0000-0000-0000CA170000}"/>
    <cellStyle name="Normal 5 2 2 3 3 4 2" xfId="3956" xr:uid="{00000000-0005-0000-0000-0000CB170000}"/>
    <cellStyle name="Normal 5 2 2 3 3 4 2 2" xfId="8179" xr:uid="{00000000-0005-0000-0000-0000CC170000}"/>
    <cellStyle name="Normal 5 2 2 3 3 4 3" xfId="6034" xr:uid="{00000000-0005-0000-0000-0000CD170000}"/>
    <cellStyle name="Normal 5 2 2 3 3 5" xfId="2140" xr:uid="{00000000-0005-0000-0000-0000CE170000}"/>
    <cellStyle name="Normal 5 2 2 3 3 5 2" xfId="4369" xr:uid="{00000000-0005-0000-0000-0000CF170000}"/>
    <cellStyle name="Normal 5 2 2 3 3 5 2 2" xfId="8592" xr:uid="{00000000-0005-0000-0000-0000D0170000}"/>
    <cellStyle name="Normal 5 2 2 3 3 5 3" xfId="6447" xr:uid="{00000000-0005-0000-0000-0000D1170000}"/>
    <cellStyle name="Normal 5 2 2 3 3 6" xfId="2576" xr:uid="{00000000-0005-0000-0000-0000D2170000}"/>
    <cellStyle name="Normal 5 2 2 3 3 6 2" xfId="6860" xr:uid="{00000000-0005-0000-0000-0000D3170000}"/>
    <cellStyle name="Normal 5 2 2 3 3 7" xfId="4795" xr:uid="{00000000-0005-0000-0000-0000D4170000}"/>
    <cellStyle name="Normal 5 2 2 3 4" xfId="892" xr:uid="{00000000-0005-0000-0000-0000D5170000}"/>
    <cellStyle name="Normal 5 2 2 3 4 2" xfId="3127" xr:uid="{00000000-0005-0000-0000-0000D6170000}"/>
    <cellStyle name="Normal 5 2 2 3 4 2 2" xfId="7350" xr:uid="{00000000-0005-0000-0000-0000D7170000}"/>
    <cellStyle name="Normal 5 2 2 3 4 3" xfId="5205" xr:uid="{00000000-0005-0000-0000-0000D8170000}"/>
    <cellStyle name="Normal 5 2 2 3 5" xfId="1310" xr:uid="{00000000-0005-0000-0000-0000D9170000}"/>
    <cellStyle name="Normal 5 2 2 3 5 2" xfId="3540" xr:uid="{00000000-0005-0000-0000-0000DA170000}"/>
    <cellStyle name="Normal 5 2 2 3 5 2 2" xfId="7763" xr:uid="{00000000-0005-0000-0000-0000DB170000}"/>
    <cellStyle name="Normal 5 2 2 3 5 3" xfId="5618" xr:uid="{00000000-0005-0000-0000-0000DC170000}"/>
    <cellStyle name="Normal 5 2 2 3 6" xfId="1723" xr:uid="{00000000-0005-0000-0000-0000DD170000}"/>
    <cellStyle name="Normal 5 2 2 3 6 2" xfId="3953" xr:uid="{00000000-0005-0000-0000-0000DE170000}"/>
    <cellStyle name="Normal 5 2 2 3 6 2 2" xfId="8176" xr:uid="{00000000-0005-0000-0000-0000DF170000}"/>
    <cellStyle name="Normal 5 2 2 3 6 3" xfId="6031" xr:uid="{00000000-0005-0000-0000-0000E0170000}"/>
    <cellStyle name="Normal 5 2 2 3 7" xfId="2137" xr:uid="{00000000-0005-0000-0000-0000E1170000}"/>
    <cellStyle name="Normal 5 2 2 3 7 2" xfId="4366" xr:uid="{00000000-0005-0000-0000-0000E2170000}"/>
    <cellStyle name="Normal 5 2 2 3 7 2 2" xfId="8589" xr:uid="{00000000-0005-0000-0000-0000E3170000}"/>
    <cellStyle name="Normal 5 2 2 3 7 3" xfId="6444" xr:uid="{00000000-0005-0000-0000-0000E4170000}"/>
    <cellStyle name="Normal 5 2 2 3 8" xfId="2573" xr:uid="{00000000-0005-0000-0000-0000E5170000}"/>
    <cellStyle name="Normal 5 2 2 3 8 2" xfId="6857" xr:uid="{00000000-0005-0000-0000-0000E6170000}"/>
    <cellStyle name="Normal 5 2 2 3 9" xfId="4792" xr:uid="{00000000-0005-0000-0000-0000E7170000}"/>
    <cellStyle name="Normal 5 2 2 4" xfId="421" xr:uid="{00000000-0005-0000-0000-0000E8170000}"/>
    <cellStyle name="Normal 5 2 2 4 2" xfId="422" xr:uid="{00000000-0005-0000-0000-0000E9170000}"/>
    <cellStyle name="Normal 5 2 2 4 2 2" xfId="897" xr:uid="{00000000-0005-0000-0000-0000EA170000}"/>
    <cellStyle name="Normal 5 2 2 4 2 2 2" xfId="3132" xr:uid="{00000000-0005-0000-0000-0000EB170000}"/>
    <cellStyle name="Normal 5 2 2 4 2 2 2 2" xfId="7355" xr:uid="{00000000-0005-0000-0000-0000EC170000}"/>
    <cellStyle name="Normal 5 2 2 4 2 2 3" xfId="5210" xr:uid="{00000000-0005-0000-0000-0000ED170000}"/>
    <cellStyle name="Normal 5 2 2 4 2 3" xfId="1315" xr:uid="{00000000-0005-0000-0000-0000EE170000}"/>
    <cellStyle name="Normal 5 2 2 4 2 3 2" xfId="3545" xr:uid="{00000000-0005-0000-0000-0000EF170000}"/>
    <cellStyle name="Normal 5 2 2 4 2 3 2 2" xfId="7768" xr:uid="{00000000-0005-0000-0000-0000F0170000}"/>
    <cellStyle name="Normal 5 2 2 4 2 3 3" xfId="5623" xr:uid="{00000000-0005-0000-0000-0000F1170000}"/>
    <cellStyle name="Normal 5 2 2 4 2 4" xfId="1728" xr:uid="{00000000-0005-0000-0000-0000F2170000}"/>
    <cellStyle name="Normal 5 2 2 4 2 4 2" xfId="3958" xr:uid="{00000000-0005-0000-0000-0000F3170000}"/>
    <cellStyle name="Normal 5 2 2 4 2 4 2 2" xfId="8181" xr:uid="{00000000-0005-0000-0000-0000F4170000}"/>
    <cellStyle name="Normal 5 2 2 4 2 4 3" xfId="6036" xr:uid="{00000000-0005-0000-0000-0000F5170000}"/>
    <cellStyle name="Normal 5 2 2 4 2 5" xfId="2142" xr:uid="{00000000-0005-0000-0000-0000F6170000}"/>
    <cellStyle name="Normal 5 2 2 4 2 5 2" xfId="4371" xr:uid="{00000000-0005-0000-0000-0000F7170000}"/>
    <cellStyle name="Normal 5 2 2 4 2 5 2 2" xfId="8594" xr:uid="{00000000-0005-0000-0000-0000F8170000}"/>
    <cellStyle name="Normal 5 2 2 4 2 5 3" xfId="6449" xr:uid="{00000000-0005-0000-0000-0000F9170000}"/>
    <cellStyle name="Normal 5 2 2 4 2 6" xfId="2578" xr:uid="{00000000-0005-0000-0000-0000FA170000}"/>
    <cellStyle name="Normal 5 2 2 4 2 6 2" xfId="6862" xr:uid="{00000000-0005-0000-0000-0000FB170000}"/>
    <cellStyle name="Normal 5 2 2 4 2 7" xfId="4797" xr:uid="{00000000-0005-0000-0000-0000FC170000}"/>
    <cellStyle name="Normal 5 2 2 4 3" xfId="896" xr:uid="{00000000-0005-0000-0000-0000FD170000}"/>
    <cellStyle name="Normal 5 2 2 4 3 2" xfId="3131" xr:uid="{00000000-0005-0000-0000-0000FE170000}"/>
    <cellStyle name="Normal 5 2 2 4 3 2 2" xfId="7354" xr:uid="{00000000-0005-0000-0000-0000FF170000}"/>
    <cellStyle name="Normal 5 2 2 4 3 3" xfId="5209" xr:uid="{00000000-0005-0000-0000-000000180000}"/>
    <cellStyle name="Normal 5 2 2 4 4" xfId="1314" xr:uid="{00000000-0005-0000-0000-000001180000}"/>
    <cellStyle name="Normal 5 2 2 4 4 2" xfId="3544" xr:uid="{00000000-0005-0000-0000-000002180000}"/>
    <cellStyle name="Normal 5 2 2 4 4 2 2" xfId="7767" xr:uid="{00000000-0005-0000-0000-000003180000}"/>
    <cellStyle name="Normal 5 2 2 4 4 3" xfId="5622" xr:uid="{00000000-0005-0000-0000-000004180000}"/>
    <cellStyle name="Normal 5 2 2 4 5" xfId="1727" xr:uid="{00000000-0005-0000-0000-000005180000}"/>
    <cellStyle name="Normal 5 2 2 4 5 2" xfId="3957" xr:uid="{00000000-0005-0000-0000-000006180000}"/>
    <cellStyle name="Normal 5 2 2 4 5 2 2" xfId="8180" xr:uid="{00000000-0005-0000-0000-000007180000}"/>
    <cellStyle name="Normal 5 2 2 4 5 3" xfId="6035" xr:uid="{00000000-0005-0000-0000-000008180000}"/>
    <cellStyle name="Normal 5 2 2 4 6" xfId="2141" xr:uid="{00000000-0005-0000-0000-000009180000}"/>
    <cellStyle name="Normal 5 2 2 4 6 2" xfId="4370" xr:uid="{00000000-0005-0000-0000-00000A180000}"/>
    <cellStyle name="Normal 5 2 2 4 6 2 2" xfId="8593" xr:uid="{00000000-0005-0000-0000-00000B180000}"/>
    <cellStyle name="Normal 5 2 2 4 6 3" xfId="6448" xr:uid="{00000000-0005-0000-0000-00000C180000}"/>
    <cellStyle name="Normal 5 2 2 4 7" xfId="2577" xr:uid="{00000000-0005-0000-0000-00000D180000}"/>
    <cellStyle name="Normal 5 2 2 4 7 2" xfId="6861" xr:uid="{00000000-0005-0000-0000-00000E180000}"/>
    <cellStyle name="Normal 5 2 2 4 8" xfId="4796" xr:uid="{00000000-0005-0000-0000-00000F180000}"/>
    <cellStyle name="Normal 5 2 2 5" xfId="423" xr:uid="{00000000-0005-0000-0000-000010180000}"/>
    <cellStyle name="Normal 5 2 2 5 2" xfId="898" xr:uid="{00000000-0005-0000-0000-000011180000}"/>
    <cellStyle name="Normal 5 2 2 5 2 2" xfId="3133" xr:uid="{00000000-0005-0000-0000-000012180000}"/>
    <cellStyle name="Normal 5 2 2 5 2 2 2" xfId="7356" xr:uid="{00000000-0005-0000-0000-000013180000}"/>
    <cellStyle name="Normal 5 2 2 5 2 3" xfId="5211" xr:uid="{00000000-0005-0000-0000-000014180000}"/>
    <cellStyle name="Normal 5 2 2 5 3" xfId="1316" xr:uid="{00000000-0005-0000-0000-000015180000}"/>
    <cellStyle name="Normal 5 2 2 5 3 2" xfId="3546" xr:uid="{00000000-0005-0000-0000-000016180000}"/>
    <cellStyle name="Normal 5 2 2 5 3 2 2" xfId="7769" xr:uid="{00000000-0005-0000-0000-000017180000}"/>
    <cellStyle name="Normal 5 2 2 5 3 3" xfId="5624" xr:uid="{00000000-0005-0000-0000-000018180000}"/>
    <cellStyle name="Normal 5 2 2 5 4" xfId="1729" xr:uid="{00000000-0005-0000-0000-000019180000}"/>
    <cellStyle name="Normal 5 2 2 5 4 2" xfId="3959" xr:uid="{00000000-0005-0000-0000-00001A180000}"/>
    <cellStyle name="Normal 5 2 2 5 4 2 2" xfId="8182" xr:uid="{00000000-0005-0000-0000-00001B180000}"/>
    <cellStyle name="Normal 5 2 2 5 4 3" xfId="6037" xr:uid="{00000000-0005-0000-0000-00001C180000}"/>
    <cellStyle name="Normal 5 2 2 5 5" xfId="2143" xr:uid="{00000000-0005-0000-0000-00001D180000}"/>
    <cellStyle name="Normal 5 2 2 5 5 2" xfId="4372" xr:uid="{00000000-0005-0000-0000-00001E180000}"/>
    <cellStyle name="Normal 5 2 2 5 5 2 2" xfId="8595" xr:uid="{00000000-0005-0000-0000-00001F180000}"/>
    <cellStyle name="Normal 5 2 2 5 5 3" xfId="6450" xr:uid="{00000000-0005-0000-0000-000020180000}"/>
    <cellStyle name="Normal 5 2 2 5 6" xfId="2579" xr:uid="{00000000-0005-0000-0000-000021180000}"/>
    <cellStyle name="Normal 5 2 2 5 6 2" xfId="6863" xr:uid="{00000000-0005-0000-0000-000022180000}"/>
    <cellStyle name="Normal 5 2 2 5 7" xfId="4798" xr:uid="{00000000-0005-0000-0000-000023180000}"/>
    <cellStyle name="Normal 5 2 2 6" xfId="883" xr:uid="{00000000-0005-0000-0000-000024180000}"/>
    <cellStyle name="Normal 5 2 2 6 2" xfId="3118" xr:uid="{00000000-0005-0000-0000-000025180000}"/>
    <cellStyle name="Normal 5 2 2 6 2 2" xfId="7341" xr:uid="{00000000-0005-0000-0000-000026180000}"/>
    <cellStyle name="Normal 5 2 2 6 3" xfId="5196" xr:uid="{00000000-0005-0000-0000-000027180000}"/>
    <cellStyle name="Normal 5 2 2 7" xfId="1301" xr:uid="{00000000-0005-0000-0000-000028180000}"/>
    <cellStyle name="Normal 5 2 2 7 2" xfId="3531" xr:uid="{00000000-0005-0000-0000-000029180000}"/>
    <cellStyle name="Normal 5 2 2 7 2 2" xfId="7754" xr:uid="{00000000-0005-0000-0000-00002A180000}"/>
    <cellStyle name="Normal 5 2 2 7 3" xfId="5609" xr:uid="{00000000-0005-0000-0000-00002B180000}"/>
    <cellStyle name="Normal 5 2 2 8" xfId="1714" xr:uid="{00000000-0005-0000-0000-00002C180000}"/>
    <cellStyle name="Normal 5 2 2 8 2" xfId="3944" xr:uid="{00000000-0005-0000-0000-00002D180000}"/>
    <cellStyle name="Normal 5 2 2 8 2 2" xfId="8167" xr:uid="{00000000-0005-0000-0000-00002E180000}"/>
    <cellStyle name="Normal 5 2 2 8 3" xfId="6022" xr:uid="{00000000-0005-0000-0000-00002F180000}"/>
    <cellStyle name="Normal 5 2 2 9" xfId="2128" xr:uid="{00000000-0005-0000-0000-000030180000}"/>
    <cellStyle name="Normal 5 2 2 9 2" xfId="4357" xr:uid="{00000000-0005-0000-0000-000031180000}"/>
    <cellStyle name="Normal 5 2 2 9 2 2" xfId="8580" xr:uid="{00000000-0005-0000-0000-000032180000}"/>
    <cellStyle name="Normal 5 2 2 9 3" xfId="6435" xr:uid="{00000000-0005-0000-0000-000033180000}"/>
    <cellStyle name="Normal 5 2 3" xfId="424" xr:uid="{00000000-0005-0000-0000-000034180000}"/>
    <cellStyle name="Normal 5 2 3 10" xfId="4799" xr:uid="{00000000-0005-0000-0000-000035180000}"/>
    <cellStyle name="Normal 5 2 3 2" xfId="425" xr:uid="{00000000-0005-0000-0000-000036180000}"/>
    <cellStyle name="Normal 5 2 3 2 2" xfId="426" xr:uid="{00000000-0005-0000-0000-000037180000}"/>
    <cellStyle name="Normal 5 2 3 2 2 2" xfId="427" xr:uid="{00000000-0005-0000-0000-000038180000}"/>
    <cellStyle name="Normal 5 2 3 2 2 2 2" xfId="902" xr:uid="{00000000-0005-0000-0000-000039180000}"/>
    <cellStyle name="Normal 5 2 3 2 2 2 2 2" xfId="3137" xr:uid="{00000000-0005-0000-0000-00003A180000}"/>
    <cellStyle name="Normal 5 2 3 2 2 2 2 2 2" xfId="7360" xr:uid="{00000000-0005-0000-0000-00003B180000}"/>
    <cellStyle name="Normal 5 2 3 2 2 2 2 3" xfId="5215" xr:uid="{00000000-0005-0000-0000-00003C180000}"/>
    <cellStyle name="Normal 5 2 3 2 2 2 3" xfId="1320" xr:uid="{00000000-0005-0000-0000-00003D180000}"/>
    <cellStyle name="Normal 5 2 3 2 2 2 3 2" xfId="3550" xr:uid="{00000000-0005-0000-0000-00003E180000}"/>
    <cellStyle name="Normal 5 2 3 2 2 2 3 2 2" xfId="7773" xr:uid="{00000000-0005-0000-0000-00003F180000}"/>
    <cellStyle name="Normal 5 2 3 2 2 2 3 3" xfId="5628" xr:uid="{00000000-0005-0000-0000-000040180000}"/>
    <cellStyle name="Normal 5 2 3 2 2 2 4" xfId="1733" xr:uid="{00000000-0005-0000-0000-000041180000}"/>
    <cellStyle name="Normal 5 2 3 2 2 2 4 2" xfId="3963" xr:uid="{00000000-0005-0000-0000-000042180000}"/>
    <cellStyle name="Normal 5 2 3 2 2 2 4 2 2" xfId="8186" xr:uid="{00000000-0005-0000-0000-000043180000}"/>
    <cellStyle name="Normal 5 2 3 2 2 2 4 3" xfId="6041" xr:uid="{00000000-0005-0000-0000-000044180000}"/>
    <cellStyle name="Normal 5 2 3 2 2 2 5" xfId="2147" xr:uid="{00000000-0005-0000-0000-000045180000}"/>
    <cellStyle name="Normal 5 2 3 2 2 2 5 2" xfId="4376" xr:uid="{00000000-0005-0000-0000-000046180000}"/>
    <cellStyle name="Normal 5 2 3 2 2 2 5 2 2" xfId="8599" xr:uid="{00000000-0005-0000-0000-000047180000}"/>
    <cellStyle name="Normal 5 2 3 2 2 2 5 3" xfId="6454" xr:uid="{00000000-0005-0000-0000-000048180000}"/>
    <cellStyle name="Normal 5 2 3 2 2 2 6" xfId="2583" xr:uid="{00000000-0005-0000-0000-000049180000}"/>
    <cellStyle name="Normal 5 2 3 2 2 2 6 2" xfId="6867" xr:uid="{00000000-0005-0000-0000-00004A180000}"/>
    <cellStyle name="Normal 5 2 3 2 2 2 7" xfId="4802" xr:uid="{00000000-0005-0000-0000-00004B180000}"/>
    <cellStyle name="Normal 5 2 3 2 2 3" xfId="901" xr:uid="{00000000-0005-0000-0000-00004C180000}"/>
    <cellStyle name="Normal 5 2 3 2 2 3 2" xfId="3136" xr:uid="{00000000-0005-0000-0000-00004D180000}"/>
    <cellStyle name="Normal 5 2 3 2 2 3 2 2" xfId="7359" xr:uid="{00000000-0005-0000-0000-00004E180000}"/>
    <cellStyle name="Normal 5 2 3 2 2 3 3" xfId="5214" xr:uid="{00000000-0005-0000-0000-00004F180000}"/>
    <cellStyle name="Normal 5 2 3 2 2 4" xfId="1319" xr:uid="{00000000-0005-0000-0000-000050180000}"/>
    <cellStyle name="Normal 5 2 3 2 2 4 2" xfId="3549" xr:uid="{00000000-0005-0000-0000-000051180000}"/>
    <cellStyle name="Normal 5 2 3 2 2 4 2 2" xfId="7772" xr:uid="{00000000-0005-0000-0000-000052180000}"/>
    <cellStyle name="Normal 5 2 3 2 2 4 3" xfId="5627" xr:uid="{00000000-0005-0000-0000-000053180000}"/>
    <cellStyle name="Normal 5 2 3 2 2 5" xfId="1732" xr:uid="{00000000-0005-0000-0000-000054180000}"/>
    <cellStyle name="Normal 5 2 3 2 2 5 2" xfId="3962" xr:uid="{00000000-0005-0000-0000-000055180000}"/>
    <cellStyle name="Normal 5 2 3 2 2 5 2 2" xfId="8185" xr:uid="{00000000-0005-0000-0000-000056180000}"/>
    <cellStyle name="Normal 5 2 3 2 2 5 3" xfId="6040" xr:uid="{00000000-0005-0000-0000-000057180000}"/>
    <cellStyle name="Normal 5 2 3 2 2 6" xfId="2146" xr:uid="{00000000-0005-0000-0000-000058180000}"/>
    <cellStyle name="Normal 5 2 3 2 2 6 2" xfId="4375" xr:uid="{00000000-0005-0000-0000-000059180000}"/>
    <cellStyle name="Normal 5 2 3 2 2 6 2 2" xfId="8598" xr:uid="{00000000-0005-0000-0000-00005A180000}"/>
    <cellStyle name="Normal 5 2 3 2 2 6 3" xfId="6453" xr:uid="{00000000-0005-0000-0000-00005B180000}"/>
    <cellStyle name="Normal 5 2 3 2 2 7" xfId="2582" xr:uid="{00000000-0005-0000-0000-00005C180000}"/>
    <cellStyle name="Normal 5 2 3 2 2 7 2" xfId="6866" xr:uid="{00000000-0005-0000-0000-00005D180000}"/>
    <cellStyle name="Normal 5 2 3 2 2 8" xfId="4801" xr:uid="{00000000-0005-0000-0000-00005E180000}"/>
    <cellStyle name="Normal 5 2 3 2 3" xfId="428" xr:uid="{00000000-0005-0000-0000-00005F180000}"/>
    <cellStyle name="Normal 5 2 3 2 3 2" xfId="903" xr:uid="{00000000-0005-0000-0000-000060180000}"/>
    <cellStyle name="Normal 5 2 3 2 3 2 2" xfId="3138" xr:uid="{00000000-0005-0000-0000-000061180000}"/>
    <cellStyle name="Normal 5 2 3 2 3 2 2 2" xfId="7361" xr:uid="{00000000-0005-0000-0000-000062180000}"/>
    <cellStyle name="Normal 5 2 3 2 3 2 3" xfId="5216" xr:uid="{00000000-0005-0000-0000-000063180000}"/>
    <cellStyle name="Normal 5 2 3 2 3 3" xfId="1321" xr:uid="{00000000-0005-0000-0000-000064180000}"/>
    <cellStyle name="Normal 5 2 3 2 3 3 2" xfId="3551" xr:uid="{00000000-0005-0000-0000-000065180000}"/>
    <cellStyle name="Normal 5 2 3 2 3 3 2 2" xfId="7774" xr:uid="{00000000-0005-0000-0000-000066180000}"/>
    <cellStyle name="Normal 5 2 3 2 3 3 3" xfId="5629" xr:uid="{00000000-0005-0000-0000-000067180000}"/>
    <cellStyle name="Normal 5 2 3 2 3 4" xfId="1734" xr:uid="{00000000-0005-0000-0000-000068180000}"/>
    <cellStyle name="Normal 5 2 3 2 3 4 2" xfId="3964" xr:uid="{00000000-0005-0000-0000-000069180000}"/>
    <cellStyle name="Normal 5 2 3 2 3 4 2 2" xfId="8187" xr:uid="{00000000-0005-0000-0000-00006A180000}"/>
    <cellStyle name="Normal 5 2 3 2 3 4 3" xfId="6042" xr:uid="{00000000-0005-0000-0000-00006B180000}"/>
    <cellStyle name="Normal 5 2 3 2 3 5" xfId="2148" xr:uid="{00000000-0005-0000-0000-00006C180000}"/>
    <cellStyle name="Normal 5 2 3 2 3 5 2" xfId="4377" xr:uid="{00000000-0005-0000-0000-00006D180000}"/>
    <cellStyle name="Normal 5 2 3 2 3 5 2 2" xfId="8600" xr:uid="{00000000-0005-0000-0000-00006E180000}"/>
    <cellStyle name="Normal 5 2 3 2 3 5 3" xfId="6455" xr:uid="{00000000-0005-0000-0000-00006F180000}"/>
    <cellStyle name="Normal 5 2 3 2 3 6" xfId="2584" xr:uid="{00000000-0005-0000-0000-000070180000}"/>
    <cellStyle name="Normal 5 2 3 2 3 6 2" xfId="6868" xr:uid="{00000000-0005-0000-0000-000071180000}"/>
    <cellStyle name="Normal 5 2 3 2 3 7" xfId="4803" xr:uid="{00000000-0005-0000-0000-000072180000}"/>
    <cellStyle name="Normal 5 2 3 2 4" xfId="900" xr:uid="{00000000-0005-0000-0000-000073180000}"/>
    <cellStyle name="Normal 5 2 3 2 4 2" xfId="3135" xr:uid="{00000000-0005-0000-0000-000074180000}"/>
    <cellStyle name="Normal 5 2 3 2 4 2 2" xfId="7358" xr:uid="{00000000-0005-0000-0000-000075180000}"/>
    <cellStyle name="Normal 5 2 3 2 4 3" xfId="5213" xr:uid="{00000000-0005-0000-0000-000076180000}"/>
    <cellStyle name="Normal 5 2 3 2 5" xfId="1318" xr:uid="{00000000-0005-0000-0000-000077180000}"/>
    <cellStyle name="Normal 5 2 3 2 5 2" xfId="3548" xr:uid="{00000000-0005-0000-0000-000078180000}"/>
    <cellStyle name="Normal 5 2 3 2 5 2 2" xfId="7771" xr:uid="{00000000-0005-0000-0000-000079180000}"/>
    <cellStyle name="Normal 5 2 3 2 5 3" xfId="5626" xr:uid="{00000000-0005-0000-0000-00007A180000}"/>
    <cellStyle name="Normal 5 2 3 2 6" xfId="1731" xr:uid="{00000000-0005-0000-0000-00007B180000}"/>
    <cellStyle name="Normal 5 2 3 2 6 2" xfId="3961" xr:uid="{00000000-0005-0000-0000-00007C180000}"/>
    <cellStyle name="Normal 5 2 3 2 6 2 2" xfId="8184" xr:uid="{00000000-0005-0000-0000-00007D180000}"/>
    <cellStyle name="Normal 5 2 3 2 6 3" xfId="6039" xr:uid="{00000000-0005-0000-0000-00007E180000}"/>
    <cellStyle name="Normal 5 2 3 2 7" xfId="2145" xr:uid="{00000000-0005-0000-0000-00007F180000}"/>
    <cellStyle name="Normal 5 2 3 2 7 2" xfId="4374" xr:uid="{00000000-0005-0000-0000-000080180000}"/>
    <cellStyle name="Normal 5 2 3 2 7 2 2" xfId="8597" xr:uid="{00000000-0005-0000-0000-000081180000}"/>
    <cellStyle name="Normal 5 2 3 2 7 3" xfId="6452" xr:uid="{00000000-0005-0000-0000-000082180000}"/>
    <cellStyle name="Normal 5 2 3 2 8" xfId="2581" xr:uid="{00000000-0005-0000-0000-000083180000}"/>
    <cellStyle name="Normal 5 2 3 2 8 2" xfId="6865" xr:uid="{00000000-0005-0000-0000-000084180000}"/>
    <cellStyle name="Normal 5 2 3 2 9" xfId="4800" xr:uid="{00000000-0005-0000-0000-000085180000}"/>
    <cellStyle name="Normal 5 2 3 3" xfId="429" xr:uid="{00000000-0005-0000-0000-000086180000}"/>
    <cellStyle name="Normal 5 2 3 3 2" xfId="430" xr:uid="{00000000-0005-0000-0000-000087180000}"/>
    <cellStyle name="Normal 5 2 3 3 2 2" xfId="905" xr:uid="{00000000-0005-0000-0000-000088180000}"/>
    <cellStyle name="Normal 5 2 3 3 2 2 2" xfId="3140" xr:uid="{00000000-0005-0000-0000-000089180000}"/>
    <cellStyle name="Normal 5 2 3 3 2 2 2 2" xfId="7363" xr:uid="{00000000-0005-0000-0000-00008A180000}"/>
    <cellStyle name="Normal 5 2 3 3 2 2 3" xfId="5218" xr:uid="{00000000-0005-0000-0000-00008B180000}"/>
    <cellStyle name="Normal 5 2 3 3 2 3" xfId="1323" xr:uid="{00000000-0005-0000-0000-00008C180000}"/>
    <cellStyle name="Normal 5 2 3 3 2 3 2" xfId="3553" xr:uid="{00000000-0005-0000-0000-00008D180000}"/>
    <cellStyle name="Normal 5 2 3 3 2 3 2 2" xfId="7776" xr:uid="{00000000-0005-0000-0000-00008E180000}"/>
    <cellStyle name="Normal 5 2 3 3 2 3 3" xfId="5631" xr:uid="{00000000-0005-0000-0000-00008F180000}"/>
    <cellStyle name="Normal 5 2 3 3 2 4" xfId="1736" xr:uid="{00000000-0005-0000-0000-000090180000}"/>
    <cellStyle name="Normal 5 2 3 3 2 4 2" xfId="3966" xr:uid="{00000000-0005-0000-0000-000091180000}"/>
    <cellStyle name="Normal 5 2 3 3 2 4 2 2" xfId="8189" xr:uid="{00000000-0005-0000-0000-000092180000}"/>
    <cellStyle name="Normal 5 2 3 3 2 4 3" xfId="6044" xr:uid="{00000000-0005-0000-0000-000093180000}"/>
    <cellStyle name="Normal 5 2 3 3 2 5" xfId="2150" xr:uid="{00000000-0005-0000-0000-000094180000}"/>
    <cellStyle name="Normal 5 2 3 3 2 5 2" xfId="4379" xr:uid="{00000000-0005-0000-0000-000095180000}"/>
    <cellStyle name="Normal 5 2 3 3 2 5 2 2" xfId="8602" xr:uid="{00000000-0005-0000-0000-000096180000}"/>
    <cellStyle name="Normal 5 2 3 3 2 5 3" xfId="6457" xr:uid="{00000000-0005-0000-0000-000097180000}"/>
    <cellStyle name="Normal 5 2 3 3 2 6" xfId="2586" xr:uid="{00000000-0005-0000-0000-000098180000}"/>
    <cellStyle name="Normal 5 2 3 3 2 6 2" xfId="6870" xr:uid="{00000000-0005-0000-0000-000099180000}"/>
    <cellStyle name="Normal 5 2 3 3 2 7" xfId="4805" xr:uid="{00000000-0005-0000-0000-00009A180000}"/>
    <cellStyle name="Normal 5 2 3 3 3" xfId="904" xr:uid="{00000000-0005-0000-0000-00009B180000}"/>
    <cellStyle name="Normal 5 2 3 3 3 2" xfId="3139" xr:uid="{00000000-0005-0000-0000-00009C180000}"/>
    <cellStyle name="Normal 5 2 3 3 3 2 2" xfId="7362" xr:uid="{00000000-0005-0000-0000-00009D180000}"/>
    <cellStyle name="Normal 5 2 3 3 3 3" xfId="5217" xr:uid="{00000000-0005-0000-0000-00009E180000}"/>
    <cellStyle name="Normal 5 2 3 3 4" xfId="1322" xr:uid="{00000000-0005-0000-0000-00009F180000}"/>
    <cellStyle name="Normal 5 2 3 3 4 2" xfId="3552" xr:uid="{00000000-0005-0000-0000-0000A0180000}"/>
    <cellStyle name="Normal 5 2 3 3 4 2 2" xfId="7775" xr:uid="{00000000-0005-0000-0000-0000A1180000}"/>
    <cellStyle name="Normal 5 2 3 3 4 3" xfId="5630" xr:uid="{00000000-0005-0000-0000-0000A2180000}"/>
    <cellStyle name="Normal 5 2 3 3 5" xfId="1735" xr:uid="{00000000-0005-0000-0000-0000A3180000}"/>
    <cellStyle name="Normal 5 2 3 3 5 2" xfId="3965" xr:uid="{00000000-0005-0000-0000-0000A4180000}"/>
    <cellStyle name="Normal 5 2 3 3 5 2 2" xfId="8188" xr:uid="{00000000-0005-0000-0000-0000A5180000}"/>
    <cellStyle name="Normal 5 2 3 3 5 3" xfId="6043" xr:uid="{00000000-0005-0000-0000-0000A6180000}"/>
    <cellStyle name="Normal 5 2 3 3 6" xfId="2149" xr:uid="{00000000-0005-0000-0000-0000A7180000}"/>
    <cellStyle name="Normal 5 2 3 3 6 2" xfId="4378" xr:uid="{00000000-0005-0000-0000-0000A8180000}"/>
    <cellStyle name="Normal 5 2 3 3 6 2 2" xfId="8601" xr:uid="{00000000-0005-0000-0000-0000A9180000}"/>
    <cellStyle name="Normal 5 2 3 3 6 3" xfId="6456" xr:uid="{00000000-0005-0000-0000-0000AA180000}"/>
    <cellStyle name="Normal 5 2 3 3 7" xfId="2585" xr:uid="{00000000-0005-0000-0000-0000AB180000}"/>
    <cellStyle name="Normal 5 2 3 3 7 2" xfId="6869" xr:uid="{00000000-0005-0000-0000-0000AC180000}"/>
    <cellStyle name="Normal 5 2 3 3 8" xfId="4804" xr:uid="{00000000-0005-0000-0000-0000AD180000}"/>
    <cellStyle name="Normal 5 2 3 4" xfId="431" xr:uid="{00000000-0005-0000-0000-0000AE180000}"/>
    <cellStyle name="Normal 5 2 3 4 2" xfId="906" xr:uid="{00000000-0005-0000-0000-0000AF180000}"/>
    <cellStyle name="Normal 5 2 3 4 2 2" xfId="3141" xr:uid="{00000000-0005-0000-0000-0000B0180000}"/>
    <cellStyle name="Normal 5 2 3 4 2 2 2" xfId="7364" xr:uid="{00000000-0005-0000-0000-0000B1180000}"/>
    <cellStyle name="Normal 5 2 3 4 2 3" xfId="5219" xr:uid="{00000000-0005-0000-0000-0000B2180000}"/>
    <cellStyle name="Normal 5 2 3 4 3" xfId="1324" xr:uid="{00000000-0005-0000-0000-0000B3180000}"/>
    <cellStyle name="Normal 5 2 3 4 3 2" xfId="3554" xr:uid="{00000000-0005-0000-0000-0000B4180000}"/>
    <cellStyle name="Normal 5 2 3 4 3 2 2" xfId="7777" xr:uid="{00000000-0005-0000-0000-0000B5180000}"/>
    <cellStyle name="Normal 5 2 3 4 3 3" xfId="5632" xr:uid="{00000000-0005-0000-0000-0000B6180000}"/>
    <cellStyle name="Normal 5 2 3 4 4" xfId="1737" xr:uid="{00000000-0005-0000-0000-0000B7180000}"/>
    <cellStyle name="Normal 5 2 3 4 4 2" xfId="3967" xr:uid="{00000000-0005-0000-0000-0000B8180000}"/>
    <cellStyle name="Normal 5 2 3 4 4 2 2" xfId="8190" xr:uid="{00000000-0005-0000-0000-0000B9180000}"/>
    <cellStyle name="Normal 5 2 3 4 4 3" xfId="6045" xr:uid="{00000000-0005-0000-0000-0000BA180000}"/>
    <cellStyle name="Normal 5 2 3 4 5" xfId="2151" xr:uid="{00000000-0005-0000-0000-0000BB180000}"/>
    <cellStyle name="Normal 5 2 3 4 5 2" xfId="4380" xr:uid="{00000000-0005-0000-0000-0000BC180000}"/>
    <cellStyle name="Normal 5 2 3 4 5 2 2" xfId="8603" xr:uid="{00000000-0005-0000-0000-0000BD180000}"/>
    <cellStyle name="Normal 5 2 3 4 5 3" xfId="6458" xr:uid="{00000000-0005-0000-0000-0000BE180000}"/>
    <cellStyle name="Normal 5 2 3 4 6" xfId="2587" xr:uid="{00000000-0005-0000-0000-0000BF180000}"/>
    <cellStyle name="Normal 5 2 3 4 6 2" xfId="6871" xr:uid="{00000000-0005-0000-0000-0000C0180000}"/>
    <cellStyle name="Normal 5 2 3 4 7" xfId="4806" xr:uid="{00000000-0005-0000-0000-0000C1180000}"/>
    <cellStyle name="Normal 5 2 3 5" xfId="899" xr:uid="{00000000-0005-0000-0000-0000C2180000}"/>
    <cellStyle name="Normal 5 2 3 5 2" xfId="3134" xr:uid="{00000000-0005-0000-0000-0000C3180000}"/>
    <cellStyle name="Normal 5 2 3 5 2 2" xfId="7357" xr:uid="{00000000-0005-0000-0000-0000C4180000}"/>
    <cellStyle name="Normal 5 2 3 5 3" xfId="5212" xr:uid="{00000000-0005-0000-0000-0000C5180000}"/>
    <cellStyle name="Normal 5 2 3 6" xfId="1317" xr:uid="{00000000-0005-0000-0000-0000C6180000}"/>
    <cellStyle name="Normal 5 2 3 6 2" xfId="3547" xr:uid="{00000000-0005-0000-0000-0000C7180000}"/>
    <cellStyle name="Normal 5 2 3 6 2 2" xfId="7770" xr:uid="{00000000-0005-0000-0000-0000C8180000}"/>
    <cellStyle name="Normal 5 2 3 6 3" xfId="5625" xr:uid="{00000000-0005-0000-0000-0000C9180000}"/>
    <cellStyle name="Normal 5 2 3 7" xfId="1730" xr:uid="{00000000-0005-0000-0000-0000CA180000}"/>
    <cellStyle name="Normal 5 2 3 7 2" xfId="3960" xr:uid="{00000000-0005-0000-0000-0000CB180000}"/>
    <cellStyle name="Normal 5 2 3 7 2 2" xfId="8183" xr:uid="{00000000-0005-0000-0000-0000CC180000}"/>
    <cellStyle name="Normal 5 2 3 7 3" xfId="6038" xr:uid="{00000000-0005-0000-0000-0000CD180000}"/>
    <cellStyle name="Normal 5 2 3 8" xfId="2144" xr:uid="{00000000-0005-0000-0000-0000CE180000}"/>
    <cellStyle name="Normal 5 2 3 8 2" xfId="4373" xr:uid="{00000000-0005-0000-0000-0000CF180000}"/>
    <cellStyle name="Normal 5 2 3 8 2 2" xfId="8596" xr:uid="{00000000-0005-0000-0000-0000D0180000}"/>
    <cellStyle name="Normal 5 2 3 8 3" xfId="6451" xr:uid="{00000000-0005-0000-0000-0000D1180000}"/>
    <cellStyle name="Normal 5 2 3 9" xfId="2580" xr:uid="{00000000-0005-0000-0000-0000D2180000}"/>
    <cellStyle name="Normal 5 2 3 9 2" xfId="6864" xr:uid="{00000000-0005-0000-0000-0000D3180000}"/>
    <cellStyle name="Normal 5 2 4" xfId="432" xr:uid="{00000000-0005-0000-0000-0000D4180000}"/>
    <cellStyle name="Normal 5 2 4 2" xfId="433" xr:uid="{00000000-0005-0000-0000-0000D5180000}"/>
    <cellStyle name="Normal 5 2 4 2 2" xfId="434" xr:uid="{00000000-0005-0000-0000-0000D6180000}"/>
    <cellStyle name="Normal 5 2 4 2 2 2" xfId="909" xr:uid="{00000000-0005-0000-0000-0000D7180000}"/>
    <cellStyle name="Normal 5 2 4 2 2 2 2" xfId="3144" xr:uid="{00000000-0005-0000-0000-0000D8180000}"/>
    <cellStyle name="Normal 5 2 4 2 2 2 2 2" xfId="7367" xr:uid="{00000000-0005-0000-0000-0000D9180000}"/>
    <cellStyle name="Normal 5 2 4 2 2 2 3" xfId="5222" xr:uid="{00000000-0005-0000-0000-0000DA180000}"/>
    <cellStyle name="Normal 5 2 4 2 2 3" xfId="1327" xr:uid="{00000000-0005-0000-0000-0000DB180000}"/>
    <cellStyle name="Normal 5 2 4 2 2 3 2" xfId="3557" xr:uid="{00000000-0005-0000-0000-0000DC180000}"/>
    <cellStyle name="Normal 5 2 4 2 2 3 2 2" xfId="7780" xr:uid="{00000000-0005-0000-0000-0000DD180000}"/>
    <cellStyle name="Normal 5 2 4 2 2 3 3" xfId="5635" xr:uid="{00000000-0005-0000-0000-0000DE180000}"/>
    <cellStyle name="Normal 5 2 4 2 2 4" xfId="1740" xr:uid="{00000000-0005-0000-0000-0000DF180000}"/>
    <cellStyle name="Normal 5 2 4 2 2 4 2" xfId="3970" xr:uid="{00000000-0005-0000-0000-0000E0180000}"/>
    <cellStyle name="Normal 5 2 4 2 2 4 2 2" xfId="8193" xr:uid="{00000000-0005-0000-0000-0000E1180000}"/>
    <cellStyle name="Normal 5 2 4 2 2 4 3" xfId="6048" xr:uid="{00000000-0005-0000-0000-0000E2180000}"/>
    <cellStyle name="Normal 5 2 4 2 2 5" xfId="2154" xr:uid="{00000000-0005-0000-0000-0000E3180000}"/>
    <cellStyle name="Normal 5 2 4 2 2 5 2" xfId="4383" xr:uid="{00000000-0005-0000-0000-0000E4180000}"/>
    <cellStyle name="Normal 5 2 4 2 2 5 2 2" xfId="8606" xr:uid="{00000000-0005-0000-0000-0000E5180000}"/>
    <cellStyle name="Normal 5 2 4 2 2 5 3" xfId="6461" xr:uid="{00000000-0005-0000-0000-0000E6180000}"/>
    <cellStyle name="Normal 5 2 4 2 2 6" xfId="2590" xr:uid="{00000000-0005-0000-0000-0000E7180000}"/>
    <cellStyle name="Normal 5 2 4 2 2 6 2" xfId="6874" xr:uid="{00000000-0005-0000-0000-0000E8180000}"/>
    <cellStyle name="Normal 5 2 4 2 2 7" xfId="4809" xr:uid="{00000000-0005-0000-0000-0000E9180000}"/>
    <cellStyle name="Normal 5 2 4 2 3" xfId="908" xr:uid="{00000000-0005-0000-0000-0000EA180000}"/>
    <cellStyle name="Normal 5 2 4 2 3 2" xfId="3143" xr:uid="{00000000-0005-0000-0000-0000EB180000}"/>
    <cellStyle name="Normal 5 2 4 2 3 2 2" xfId="7366" xr:uid="{00000000-0005-0000-0000-0000EC180000}"/>
    <cellStyle name="Normal 5 2 4 2 3 3" xfId="5221" xr:uid="{00000000-0005-0000-0000-0000ED180000}"/>
    <cellStyle name="Normal 5 2 4 2 4" xfId="1326" xr:uid="{00000000-0005-0000-0000-0000EE180000}"/>
    <cellStyle name="Normal 5 2 4 2 4 2" xfId="3556" xr:uid="{00000000-0005-0000-0000-0000EF180000}"/>
    <cellStyle name="Normal 5 2 4 2 4 2 2" xfId="7779" xr:uid="{00000000-0005-0000-0000-0000F0180000}"/>
    <cellStyle name="Normal 5 2 4 2 4 3" xfId="5634" xr:uid="{00000000-0005-0000-0000-0000F1180000}"/>
    <cellStyle name="Normal 5 2 4 2 5" xfId="1739" xr:uid="{00000000-0005-0000-0000-0000F2180000}"/>
    <cellStyle name="Normal 5 2 4 2 5 2" xfId="3969" xr:uid="{00000000-0005-0000-0000-0000F3180000}"/>
    <cellStyle name="Normal 5 2 4 2 5 2 2" xfId="8192" xr:uid="{00000000-0005-0000-0000-0000F4180000}"/>
    <cellStyle name="Normal 5 2 4 2 5 3" xfId="6047" xr:uid="{00000000-0005-0000-0000-0000F5180000}"/>
    <cellStyle name="Normal 5 2 4 2 6" xfId="2153" xr:uid="{00000000-0005-0000-0000-0000F6180000}"/>
    <cellStyle name="Normal 5 2 4 2 6 2" xfId="4382" xr:uid="{00000000-0005-0000-0000-0000F7180000}"/>
    <cellStyle name="Normal 5 2 4 2 6 2 2" xfId="8605" xr:uid="{00000000-0005-0000-0000-0000F8180000}"/>
    <cellStyle name="Normal 5 2 4 2 6 3" xfId="6460" xr:uid="{00000000-0005-0000-0000-0000F9180000}"/>
    <cellStyle name="Normal 5 2 4 2 7" xfId="2589" xr:uid="{00000000-0005-0000-0000-0000FA180000}"/>
    <cellStyle name="Normal 5 2 4 2 7 2" xfId="6873" xr:uid="{00000000-0005-0000-0000-0000FB180000}"/>
    <cellStyle name="Normal 5 2 4 2 8" xfId="4808" xr:uid="{00000000-0005-0000-0000-0000FC180000}"/>
    <cellStyle name="Normal 5 2 4 3" xfId="435" xr:uid="{00000000-0005-0000-0000-0000FD180000}"/>
    <cellStyle name="Normal 5 2 4 3 2" xfId="910" xr:uid="{00000000-0005-0000-0000-0000FE180000}"/>
    <cellStyle name="Normal 5 2 4 3 2 2" xfId="3145" xr:uid="{00000000-0005-0000-0000-0000FF180000}"/>
    <cellStyle name="Normal 5 2 4 3 2 2 2" xfId="7368" xr:uid="{00000000-0005-0000-0000-000000190000}"/>
    <cellStyle name="Normal 5 2 4 3 2 3" xfId="5223" xr:uid="{00000000-0005-0000-0000-000001190000}"/>
    <cellStyle name="Normal 5 2 4 3 3" xfId="1328" xr:uid="{00000000-0005-0000-0000-000002190000}"/>
    <cellStyle name="Normal 5 2 4 3 3 2" xfId="3558" xr:uid="{00000000-0005-0000-0000-000003190000}"/>
    <cellStyle name="Normal 5 2 4 3 3 2 2" xfId="7781" xr:uid="{00000000-0005-0000-0000-000004190000}"/>
    <cellStyle name="Normal 5 2 4 3 3 3" xfId="5636" xr:uid="{00000000-0005-0000-0000-000005190000}"/>
    <cellStyle name="Normal 5 2 4 3 4" xfId="1741" xr:uid="{00000000-0005-0000-0000-000006190000}"/>
    <cellStyle name="Normal 5 2 4 3 4 2" xfId="3971" xr:uid="{00000000-0005-0000-0000-000007190000}"/>
    <cellStyle name="Normal 5 2 4 3 4 2 2" xfId="8194" xr:uid="{00000000-0005-0000-0000-000008190000}"/>
    <cellStyle name="Normal 5 2 4 3 4 3" xfId="6049" xr:uid="{00000000-0005-0000-0000-000009190000}"/>
    <cellStyle name="Normal 5 2 4 3 5" xfId="2155" xr:uid="{00000000-0005-0000-0000-00000A190000}"/>
    <cellStyle name="Normal 5 2 4 3 5 2" xfId="4384" xr:uid="{00000000-0005-0000-0000-00000B190000}"/>
    <cellStyle name="Normal 5 2 4 3 5 2 2" xfId="8607" xr:uid="{00000000-0005-0000-0000-00000C190000}"/>
    <cellStyle name="Normal 5 2 4 3 5 3" xfId="6462" xr:uid="{00000000-0005-0000-0000-00000D190000}"/>
    <cellStyle name="Normal 5 2 4 3 6" xfId="2591" xr:uid="{00000000-0005-0000-0000-00000E190000}"/>
    <cellStyle name="Normal 5 2 4 3 6 2" xfId="6875" xr:uid="{00000000-0005-0000-0000-00000F190000}"/>
    <cellStyle name="Normal 5 2 4 3 7" xfId="4810" xr:uid="{00000000-0005-0000-0000-000010190000}"/>
    <cellStyle name="Normal 5 2 4 4" xfId="907" xr:uid="{00000000-0005-0000-0000-000011190000}"/>
    <cellStyle name="Normal 5 2 4 4 2" xfId="3142" xr:uid="{00000000-0005-0000-0000-000012190000}"/>
    <cellStyle name="Normal 5 2 4 4 2 2" xfId="7365" xr:uid="{00000000-0005-0000-0000-000013190000}"/>
    <cellStyle name="Normal 5 2 4 4 3" xfId="5220" xr:uid="{00000000-0005-0000-0000-000014190000}"/>
    <cellStyle name="Normal 5 2 4 5" xfId="1325" xr:uid="{00000000-0005-0000-0000-000015190000}"/>
    <cellStyle name="Normal 5 2 4 5 2" xfId="3555" xr:uid="{00000000-0005-0000-0000-000016190000}"/>
    <cellStyle name="Normal 5 2 4 5 2 2" xfId="7778" xr:uid="{00000000-0005-0000-0000-000017190000}"/>
    <cellStyle name="Normal 5 2 4 5 3" xfId="5633" xr:uid="{00000000-0005-0000-0000-000018190000}"/>
    <cellStyle name="Normal 5 2 4 6" xfId="1738" xr:uid="{00000000-0005-0000-0000-000019190000}"/>
    <cellStyle name="Normal 5 2 4 6 2" xfId="3968" xr:uid="{00000000-0005-0000-0000-00001A190000}"/>
    <cellStyle name="Normal 5 2 4 6 2 2" xfId="8191" xr:uid="{00000000-0005-0000-0000-00001B190000}"/>
    <cellStyle name="Normal 5 2 4 6 3" xfId="6046" xr:uid="{00000000-0005-0000-0000-00001C190000}"/>
    <cellStyle name="Normal 5 2 4 7" xfId="2152" xr:uid="{00000000-0005-0000-0000-00001D190000}"/>
    <cellStyle name="Normal 5 2 4 7 2" xfId="4381" xr:uid="{00000000-0005-0000-0000-00001E190000}"/>
    <cellStyle name="Normal 5 2 4 7 2 2" xfId="8604" xr:uid="{00000000-0005-0000-0000-00001F190000}"/>
    <cellStyle name="Normal 5 2 4 7 3" xfId="6459" xr:uid="{00000000-0005-0000-0000-000020190000}"/>
    <cellStyle name="Normal 5 2 4 8" xfId="2588" xr:uid="{00000000-0005-0000-0000-000021190000}"/>
    <cellStyle name="Normal 5 2 4 8 2" xfId="6872" xr:uid="{00000000-0005-0000-0000-000022190000}"/>
    <cellStyle name="Normal 5 2 4 9" xfId="4807" xr:uid="{00000000-0005-0000-0000-000023190000}"/>
    <cellStyle name="Normal 5 2 5" xfId="436" xr:uid="{00000000-0005-0000-0000-000024190000}"/>
    <cellStyle name="Normal 5 2 5 2" xfId="437" xr:uid="{00000000-0005-0000-0000-000025190000}"/>
    <cellStyle name="Normal 5 2 5 2 2" xfId="912" xr:uid="{00000000-0005-0000-0000-000026190000}"/>
    <cellStyle name="Normal 5 2 5 2 2 2" xfId="3147" xr:uid="{00000000-0005-0000-0000-000027190000}"/>
    <cellStyle name="Normal 5 2 5 2 2 2 2" xfId="7370" xr:uid="{00000000-0005-0000-0000-000028190000}"/>
    <cellStyle name="Normal 5 2 5 2 2 3" xfId="5225" xr:uid="{00000000-0005-0000-0000-000029190000}"/>
    <cellStyle name="Normal 5 2 5 2 3" xfId="1330" xr:uid="{00000000-0005-0000-0000-00002A190000}"/>
    <cellStyle name="Normal 5 2 5 2 3 2" xfId="3560" xr:uid="{00000000-0005-0000-0000-00002B190000}"/>
    <cellStyle name="Normal 5 2 5 2 3 2 2" xfId="7783" xr:uid="{00000000-0005-0000-0000-00002C190000}"/>
    <cellStyle name="Normal 5 2 5 2 3 3" xfId="5638" xr:uid="{00000000-0005-0000-0000-00002D190000}"/>
    <cellStyle name="Normal 5 2 5 2 4" xfId="1743" xr:uid="{00000000-0005-0000-0000-00002E190000}"/>
    <cellStyle name="Normal 5 2 5 2 4 2" xfId="3973" xr:uid="{00000000-0005-0000-0000-00002F190000}"/>
    <cellStyle name="Normal 5 2 5 2 4 2 2" xfId="8196" xr:uid="{00000000-0005-0000-0000-000030190000}"/>
    <cellStyle name="Normal 5 2 5 2 4 3" xfId="6051" xr:uid="{00000000-0005-0000-0000-000031190000}"/>
    <cellStyle name="Normal 5 2 5 2 5" xfId="2157" xr:uid="{00000000-0005-0000-0000-000032190000}"/>
    <cellStyle name="Normal 5 2 5 2 5 2" xfId="4386" xr:uid="{00000000-0005-0000-0000-000033190000}"/>
    <cellStyle name="Normal 5 2 5 2 5 2 2" xfId="8609" xr:uid="{00000000-0005-0000-0000-000034190000}"/>
    <cellStyle name="Normal 5 2 5 2 5 3" xfId="6464" xr:uid="{00000000-0005-0000-0000-000035190000}"/>
    <cellStyle name="Normal 5 2 5 2 6" xfId="2593" xr:uid="{00000000-0005-0000-0000-000036190000}"/>
    <cellStyle name="Normal 5 2 5 2 6 2" xfId="6877" xr:uid="{00000000-0005-0000-0000-000037190000}"/>
    <cellStyle name="Normal 5 2 5 2 7" xfId="4812" xr:uid="{00000000-0005-0000-0000-000038190000}"/>
    <cellStyle name="Normal 5 2 5 3" xfId="911" xr:uid="{00000000-0005-0000-0000-000039190000}"/>
    <cellStyle name="Normal 5 2 5 3 2" xfId="3146" xr:uid="{00000000-0005-0000-0000-00003A190000}"/>
    <cellStyle name="Normal 5 2 5 3 2 2" xfId="7369" xr:uid="{00000000-0005-0000-0000-00003B190000}"/>
    <cellStyle name="Normal 5 2 5 3 3" xfId="5224" xr:uid="{00000000-0005-0000-0000-00003C190000}"/>
    <cellStyle name="Normal 5 2 5 4" xfId="1329" xr:uid="{00000000-0005-0000-0000-00003D190000}"/>
    <cellStyle name="Normal 5 2 5 4 2" xfId="3559" xr:uid="{00000000-0005-0000-0000-00003E190000}"/>
    <cellStyle name="Normal 5 2 5 4 2 2" xfId="7782" xr:uid="{00000000-0005-0000-0000-00003F190000}"/>
    <cellStyle name="Normal 5 2 5 4 3" xfId="5637" xr:uid="{00000000-0005-0000-0000-000040190000}"/>
    <cellStyle name="Normal 5 2 5 5" xfId="1742" xr:uid="{00000000-0005-0000-0000-000041190000}"/>
    <cellStyle name="Normal 5 2 5 5 2" xfId="3972" xr:uid="{00000000-0005-0000-0000-000042190000}"/>
    <cellStyle name="Normal 5 2 5 5 2 2" xfId="8195" xr:uid="{00000000-0005-0000-0000-000043190000}"/>
    <cellStyle name="Normal 5 2 5 5 3" xfId="6050" xr:uid="{00000000-0005-0000-0000-000044190000}"/>
    <cellStyle name="Normal 5 2 5 6" xfId="2156" xr:uid="{00000000-0005-0000-0000-000045190000}"/>
    <cellStyle name="Normal 5 2 5 6 2" xfId="4385" xr:uid="{00000000-0005-0000-0000-000046190000}"/>
    <cellStyle name="Normal 5 2 5 6 2 2" xfId="8608" xr:uid="{00000000-0005-0000-0000-000047190000}"/>
    <cellStyle name="Normal 5 2 5 6 3" xfId="6463" xr:uid="{00000000-0005-0000-0000-000048190000}"/>
    <cellStyle name="Normal 5 2 5 7" xfId="2592" xr:uid="{00000000-0005-0000-0000-000049190000}"/>
    <cellStyle name="Normal 5 2 5 7 2" xfId="6876" xr:uid="{00000000-0005-0000-0000-00004A190000}"/>
    <cellStyle name="Normal 5 2 5 8" xfId="4811" xr:uid="{00000000-0005-0000-0000-00004B190000}"/>
    <cellStyle name="Normal 5 2 6" xfId="438" xr:uid="{00000000-0005-0000-0000-00004C190000}"/>
    <cellStyle name="Normal 5 2 6 2" xfId="913" xr:uid="{00000000-0005-0000-0000-00004D190000}"/>
    <cellStyle name="Normal 5 2 6 2 2" xfId="3148" xr:uid="{00000000-0005-0000-0000-00004E190000}"/>
    <cellStyle name="Normal 5 2 6 2 2 2" xfId="7371" xr:uid="{00000000-0005-0000-0000-00004F190000}"/>
    <cellStyle name="Normal 5 2 6 2 3" xfId="5226" xr:uid="{00000000-0005-0000-0000-000050190000}"/>
    <cellStyle name="Normal 5 2 6 3" xfId="1331" xr:uid="{00000000-0005-0000-0000-000051190000}"/>
    <cellStyle name="Normal 5 2 6 3 2" xfId="3561" xr:uid="{00000000-0005-0000-0000-000052190000}"/>
    <cellStyle name="Normal 5 2 6 3 2 2" xfId="7784" xr:uid="{00000000-0005-0000-0000-000053190000}"/>
    <cellStyle name="Normal 5 2 6 3 3" xfId="5639" xr:uid="{00000000-0005-0000-0000-000054190000}"/>
    <cellStyle name="Normal 5 2 6 4" xfId="1744" xr:uid="{00000000-0005-0000-0000-000055190000}"/>
    <cellStyle name="Normal 5 2 6 4 2" xfId="3974" xr:uid="{00000000-0005-0000-0000-000056190000}"/>
    <cellStyle name="Normal 5 2 6 4 2 2" xfId="8197" xr:uid="{00000000-0005-0000-0000-000057190000}"/>
    <cellStyle name="Normal 5 2 6 4 3" xfId="6052" xr:uid="{00000000-0005-0000-0000-000058190000}"/>
    <cellStyle name="Normal 5 2 6 5" xfId="2158" xr:uid="{00000000-0005-0000-0000-000059190000}"/>
    <cellStyle name="Normal 5 2 6 5 2" xfId="4387" xr:uid="{00000000-0005-0000-0000-00005A190000}"/>
    <cellStyle name="Normal 5 2 6 5 2 2" xfId="8610" xr:uid="{00000000-0005-0000-0000-00005B190000}"/>
    <cellStyle name="Normal 5 2 6 5 3" xfId="6465" xr:uid="{00000000-0005-0000-0000-00005C190000}"/>
    <cellStyle name="Normal 5 2 6 6" xfId="2594" xr:uid="{00000000-0005-0000-0000-00005D190000}"/>
    <cellStyle name="Normal 5 2 6 6 2" xfId="6878" xr:uid="{00000000-0005-0000-0000-00005E190000}"/>
    <cellStyle name="Normal 5 2 6 7" xfId="4813" xr:uid="{00000000-0005-0000-0000-00005F190000}"/>
    <cellStyle name="Normal 5 2 7" xfId="882" xr:uid="{00000000-0005-0000-0000-000060190000}"/>
    <cellStyle name="Normal 5 2 7 2" xfId="3117" xr:uid="{00000000-0005-0000-0000-000061190000}"/>
    <cellStyle name="Normal 5 2 7 2 2" xfId="7340" xr:uid="{00000000-0005-0000-0000-000062190000}"/>
    <cellStyle name="Normal 5 2 7 3" xfId="5195" xr:uid="{00000000-0005-0000-0000-000063190000}"/>
    <cellStyle name="Normal 5 2 8" xfId="1300" xr:uid="{00000000-0005-0000-0000-000064190000}"/>
    <cellStyle name="Normal 5 2 8 2" xfId="3530" xr:uid="{00000000-0005-0000-0000-000065190000}"/>
    <cellStyle name="Normal 5 2 8 2 2" xfId="7753" xr:uid="{00000000-0005-0000-0000-000066190000}"/>
    <cellStyle name="Normal 5 2 8 3" xfId="5608" xr:uid="{00000000-0005-0000-0000-000067190000}"/>
    <cellStyle name="Normal 5 2 9" xfId="1713" xr:uid="{00000000-0005-0000-0000-000068190000}"/>
    <cellStyle name="Normal 5 2 9 2" xfId="3943" xr:uid="{00000000-0005-0000-0000-000069190000}"/>
    <cellStyle name="Normal 5 2 9 2 2" xfId="8166" xr:uid="{00000000-0005-0000-0000-00006A190000}"/>
    <cellStyle name="Normal 5 2 9 3" xfId="6021" xr:uid="{00000000-0005-0000-0000-00006B190000}"/>
    <cellStyle name="Normal 5 3" xfId="439" xr:uid="{00000000-0005-0000-0000-00006C190000}"/>
    <cellStyle name="Normal 5 3 10" xfId="2159" xr:uid="{00000000-0005-0000-0000-00006D190000}"/>
    <cellStyle name="Normal 5 3 10 2" xfId="4388" xr:uid="{00000000-0005-0000-0000-00006E190000}"/>
    <cellStyle name="Normal 5 3 10 2 2" xfId="8611" xr:uid="{00000000-0005-0000-0000-00006F190000}"/>
    <cellStyle name="Normal 5 3 10 3" xfId="6466" xr:uid="{00000000-0005-0000-0000-000070190000}"/>
    <cellStyle name="Normal 5 3 11" xfId="2595" xr:uid="{00000000-0005-0000-0000-000071190000}"/>
    <cellStyle name="Normal 5 3 11 2" xfId="6879" xr:uid="{00000000-0005-0000-0000-000072190000}"/>
    <cellStyle name="Normal 5 3 12" xfId="4814" xr:uid="{00000000-0005-0000-0000-000073190000}"/>
    <cellStyle name="Normal 5 3 2" xfId="440" xr:uid="{00000000-0005-0000-0000-000074190000}"/>
    <cellStyle name="Normal 5 3 2 2" xfId="915" xr:uid="{00000000-0005-0000-0000-000075190000}"/>
    <cellStyle name="Normal 5 3 3" xfId="441" xr:uid="{00000000-0005-0000-0000-000076190000}"/>
    <cellStyle name="Normal 5 3 3 10" xfId="4815" xr:uid="{00000000-0005-0000-0000-000077190000}"/>
    <cellStyle name="Normal 5 3 3 2" xfId="442" xr:uid="{00000000-0005-0000-0000-000078190000}"/>
    <cellStyle name="Normal 5 3 3 2 2" xfId="443" xr:uid="{00000000-0005-0000-0000-000079190000}"/>
    <cellStyle name="Normal 5 3 3 2 2 2" xfId="444" xr:uid="{00000000-0005-0000-0000-00007A190000}"/>
    <cellStyle name="Normal 5 3 3 2 2 2 2" xfId="919" xr:uid="{00000000-0005-0000-0000-00007B190000}"/>
    <cellStyle name="Normal 5 3 3 2 2 2 2 2" xfId="3153" xr:uid="{00000000-0005-0000-0000-00007C190000}"/>
    <cellStyle name="Normal 5 3 3 2 2 2 2 2 2" xfId="7376" xr:uid="{00000000-0005-0000-0000-00007D190000}"/>
    <cellStyle name="Normal 5 3 3 2 2 2 2 3" xfId="5231" xr:uid="{00000000-0005-0000-0000-00007E190000}"/>
    <cellStyle name="Normal 5 3 3 2 2 2 3" xfId="1336" xr:uid="{00000000-0005-0000-0000-00007F190000}"/>
    <cellStyle name="Normal 5 3 3 2 2 2 3 2" xfId="3566" xr:uid="{00000000-0005-0000-0000-000080190000}"/>
    <cellStyle name="Normal 5 3 3 2 2 2 3 2 2" xfId="7789" xr:uid="{00000000-0005-0000-0000-000081190000}"/>
    <cellStyle name="Normal 5 3 3 2 2 2 3 3" xfId="5644" xr:uid="{00000000-0005-0000-0000-000082190000}"/>
    <cellStyle name="Normal 5 3 3 2 2 2 4" xfId="1749" xr:uid="{00000000-0005-0000-0000-000083190000}"/>
    <cellStyle name="Normal 5 3 3 2 2 2 4 2" xfId="3979" xr:uid="{00000000-0005-0000-0000-000084190000}"/>
    <cellStyle name="Normal 5 3 3 2 2 2 4 2 2" xfId="8202" xr:uid="{00000000-0005-0000-0000-000085190000}"/>
    <cellStyle name="Normal 5 3 3 2 2 2 4 3" xfId="6057" xr:uid="{00000000-0005-0000-0000-000086190000}"/>
    <cellStyle name="Normal 5 3 3 2 2 2 5" xfId="2163" xr:uid="{00000000-0005-0000-0000-000087190000}"/>
    <cellStyle name="Normal 5 3 3 2 2 2 5 2" xfId="4392" xr:uid="{00000000-0005-0000-0000-000088190000}"/>
    <cellStyle name="Normal 5 3 3 2 2 2 5 2 2" xfId="8615" xr:uid="{00000000-0005-0000-0000-000089190000}"/>
    <cellStyle name="Normal 5 3 3 2 2 2 5 3" xfId="6470" xr:uid="{00000000-0005-0000-0000-00008A190000}"/>
    <cellStyle name="Normal 5 3 3 2 2 2 6" xfId="2599" xr:uid="{00000000-0005-0000-0000-00008B190000}"/>
    <cellStyle name="Normal 5 3 3 2 2 2 6 2" xfId="6883" xr:uid="{00000000-0005-0000-0000-00008C190000}"/>
    <cellStyle name="Normal 5 3 3 2 2 2 7" xfId="4818" xr:uid="{00000000-0005-0000-0000-00008D190000}"/>
    <cellStyle name="Normal 5 3 3 2 2 3" xfId="918" xr:uid="{00000000-0005-0000-0000-00008E190000}"/>
    <cellStyle name="Normal 5 3 3 2 2 3 2" xfId="3152" xr:uid="{00000000-0005-0000-0000-00008F190000}"/>
    <cellStyle name="Normal 5 3 3 2 2 3 2 2" xfId="7375" xr:uid="{00000000-0005-0000-0000-000090190000}"/>
    <cellStyle name="Normal 5 3 3 2 2 3 3" xfId="5230" xr:uid="{00000000-0005-0000-0000-000091190000}"/>
    <cellStyle name="Normal 5 3 3 2 2 4" xfId="1335" xr:uid="{00000000-0005-0000-0000-000092190000}"/>
    <cellStyle name="Normal 5 3 3 2 2 4 2" xfId="3565" xr:uid="{00000000-0005-0000-0000-000093190000}"/>
    <cellStyle name="Normal 5 3 3 2 2 4 2 2" xfId="7788" xr:uid="{00000000-0005-0000-0000-000094190000}"/>
    <cellStyle name="Normal 5 3 3 2 2 4 3" xfId="5643" xr:uid="{00000000-0005-0000-0000-000095190000}"/>
    <cellStyle name="Normal 5 3 3 2 2 5" xfId="1748" xr:uid="{00000000-0005-0000-0000-000096190000}"/>
    <cellStyle name="Normal 5 3 3 2 2 5 2" xfId="3978" xr:uid="{00000000-0005-0000-0000-000097190000}"/>
    <cellStyle name="Normal 5 3 3 2 2 5 2 2" xfId="8201" xr:uid="{00000000-0005-0000-0000-000098190000}"/>
    <cellStyle name="Normal 5 3 3 2 2 5 3" xfId="6056" xr:uid="{00000000-0005-0000-0000-000099190000}"/>
    <cellStyle name="Normal 5 3 3 2 2 6" xfId="2162" xr:uid="{00000000-0005-0000-0000-00009A190000}"/>
    <cellStyle name="Normal 5 3 3 2 2 6 2" xfId="4391" xr:uid="{00000000-0005-0000-0000-00009B190000}"/>
    <cellStyle name="Normal 5 3 3 2 2 6 2 2" xfId="8614" xr:uid="{00000000-0005-0000-0000-00009C190000}"/>
    <cellStyle name="Normal 5 3 3 2 2 6 3" xfId="6469" xr:uid="{00000000-0005-0000-0000-00009D190000}"/>
    <cellStyle name="Normal 5 3 3 2 2 7" xfId="2598" xr:uid="{00000000-0005-0000-0000-00009E190000}"/>
    <cellStyle name="Normal 5 3 3 2 2 7 2" xfId="6882" xr:uid="{00000000-0005-0000-0000-00009F190000}"/>
    <cellStyle name="Normal 5 3 3 2 2 8" xfId="4817" xr:uid="{00000000-0005-0000-0000-0000A0190000}"/>
    <cellStyle name="Normal 5 3 3 2 3" xfId="445" xr:uid="{00000000-0005-0000-0000-0000A1190000}"/>
    <cellStyle name="Normal 5 3 3 2 3 2" xfId="920" xr:uid="{00000000-0005-0000-0000-0000A2190000}"/>
    <cellStyle name="Normal 5 3 3 2 3 2 2" xfId="3154" xr:uid="{00000000-0005-0000-0000-0000A3190000}"/>
    <cellStyle name="Normal 5 3 3 2 3 2 2 2" xfId="7377" xr:uid="{00000000-0005-0000-0000-0000A4190000}"/>
    <cellStyle name="Normal 5 3 3 2 3 2 3" xfId="5232" xr:uid="{00000000-0005-0000-0000-0000A5190000}"/>
    <cellStyle name="Normal 5 3 3 2 3 3" xfId="1337" xr:uid="{00000000-0005-0000-0000-0000A6190000}"/>
    <cellStyle name="Normal 5 3 3 2 3 3 2" xfId="3567" xr:uid="{00000000-0005-0000-0000-0000A7190000}"/>
    <cellStyle name="Normal 5 3 3 2 3 3 2 2" xfId="7790" xr:uid="{00000000-0005-0000-0000-0000A8190000}"/>
    <cellStyle name="Normal 5 3 3 2 3 3 3" xfId="5645" xr:uid="{00000000-0005-0000-0000-0000A9190000}"/>
    <cellStyle name="Normal 5 3 3 2 3 4" xfId="1750" xr:uid="{00000000-0005-0000-0000-0000AA190000}"/>
    <cellStyle name="Normal 5 3 3 2 3 4 2" xfId="3980" xr:uid="{00000000-0005-0000-0000-0000AB190000}"/>
    <cellStyle name="Normal 5 3 3 2 3 4 2 2" xfId="8203" xr:uid="{00000000-0005-0000-0000-0000AC190000}"/>
    <cellStyle name="Normal 5 3 3 2 3 4 3" xfId="6058" xr:uid="{00000000-0005-0000-0000-0000AD190000}"/>
    <cellStyle name="Normal 5 3 3 2 3 5" xfId="2164" xr:uid="{00000000-0005-0000-0000-0000AE190000}"/>
    <cellStyle name="Normal 5 3 3 2 3 5 2" xfId="4393" xr:uid="{00000000-0005-0000-0000-0000AF190000}"/>
    <cellStyle name="Normal 5 3 3 2 3 5 2 2" xfId="8616" xr:uid="{00000000-0005-0000-0000-0000B0190000}"/>
    <cellStyle name="Normal 5 3 3 2 3 5 3" xfId="6471" xr:uid="{00000000-0005-0000-0000-0000B1190000}"/>
    <cellStyle name="Normal 5 3 3 2 3 6" xfId="2600" xr:uid="{00000000-0005-0000-0000-0000B2190000}"/>
    <cellStyle name="Normal 5 3 3 2 3 6 2" xfId="6884" xr:uid="{00000000-0005-0000-0000-0000B3190000}"/>
    <cellStyle name="Normal 5 3 3 2 3 7" xfId="4819" xr:uid="{00000000-0005-0000-0000-0000B4190000}"/>
    <cellStyle name="Normal 5 3 3 2 4" xfId="917" xr:uid="{00000000-0005-0000-0000-0000B5190000}"/>
    <cellStyle name="Normal 5 3 3 2 4 2" xfId="3151" xr:uid="{00000000-0005-0000-0000-0000B6190000}"/>
    <cellStyle name="Normal 5 3 3 2 4 2 2" xfId="7374" xr:uid="{00000000-0005-0000-0000-0000B7190000}"/>
    <cellStyle name="Normal 5 3 3 2 4 3" xfId="5229" xr:uid="{00000000-0005-0000-0000-0000B8190000}"/>
    <cellStyle name="Normal 5 3 3 2 5" xfId="1334" xr:uid="{00000000-0005-0000-0000-0000B9190000}"/>
    <cellStyle name="Normal 5 3 3 2 5 2" xfId="3564" xr:uid="{00000000-0005-0000-0000-0000BA190000}"/>
    <cellStyle name="Normal 5 3 3 2 5 2 2" xfId="7787" xr:uid="{00000000-0005-0000-0000-0000BB190000}"/>
    <cellStyle name="Normal 5 3 3 2 5 3" xfId="5642" xr:uid="{00000000-0005-0000-0000-0000BC190000}"/>
    <cellStyle name="Normal 5 3 3 2 6" xfId="1747" xr:uid="{00000000-0005-0000-0000-0000BD190000}"/>
    <cellStyle name="Normal 5 3 3 2 6 2" xfId="3977" xr:uid="{00000000-0005-0000-0000-0000BE190000}"/>
    <cellStyle name="Normal 5 3 3 2 6 2 2" xfId="8200" xr:uid="{00000000-0005-0000-0000-0000BF190000}"/>
    <cellStyle name="Normal 5 3 3 2 6 3" xfId="6055" xr:uid="{00000000-0005-0000-0000-0000C0190000}"/>
    <cellStyle name="Normal 5 3 3 2 7" xfId="2161" xr:uid="{00000000-0005-0000-0000-0000C1190000}"/>
    <cellStyle name="Normal 5 3 3 2 7 2" xfId="4390" xr:uid="{00000000-0005-0000-0000-0000C2190000}"/>
    <cellStyle name="Normal 5 3 3 2 7 2 2" xfId="8613" xr:uid="{00000000-0005-0000-0000-0000C3190000}"/>
    <cellStyle name="Normal 5 3 3 2 7 3" xfId="6468" xr:uid="{00000000-0005-0000-0000-0000C4190000}"/>
    <cellStyle name="Normal 5 3 3 2 8" xfId="2597" xr:uid="{00000000-0005-0000-0000-0000C5190000}"/>
    <cellStyle name="Normal 5 3 3 2 8 2" xfId="6881" xr:uid="{00000000-0005-0000-0000-0000C6190000}"/>
    <cellStyle name="Normal 5 3 3 2 9" xfId="4816" xr:uid="{00000000-0005-0000-0000-0000C7190000}"/>
    <cellStyle name="Normal 5 3 3 3" xfId="446" xr:uid="{00000000-0005-0000-0000-0000C8190000}"/>
    <cellStyle name="Normal 5 3 3 3 2" xfId="447" xr:uid="{00000000-0005-0000-0000-0000C9190000}"/>
    <cellStyle name="Normal 5 3 3 3 2 2" xfId="922" xr:uid="{00000000-0005-0000-0000-0000CA190000}"/>
    <cellStyle name="Normal 5 3 3 3 2 2 2" xfId="3156" xr:uid="{00000000-0005-0000-0000-0000CB190000}"/>
    <cellStyle name="Normal 5 3 3 3 2 2 2 2" xfId="7379" xr:uid="{00000000-0005-0000-0000-0000CC190000}"/>
    <cellStyle name="Normal 5 3 3 3 2 2 3" xfId="5234" xr:uid="{00000000-0005-0000-0000-0000CD190000}"/>
    <cellStyle name="Normal 5 3 3 3 2 3" xfId="1339" xr:uid="{00000000-0005-0000-0000-0000CE190000}"/>
    <cellStyle name="Normal 5 3 3 3 2 3 2" xfId="3569" xr:uid="{00000000-0005-0000-0000-0000CF190000}"/>
    <cellStyle name="Normal 5 3 3 3 2 3 2 2" xfId="7792" xr:uid="{00000000-0005-0000-0000-0000D0190000}"/>
    <cellStyle name="Normal 5 3 3 3 2 3 3" xfId="5647" xr:uid="{00000000-0005-0000-0000-0000D1190000}"/>
    <cellStyle name="Normal 5 3 3 3 2 4" xfId="1752" xr:uid="{00000000-0005-0000-0000-0000D2190000}"/>
    <cellStyle name="Normal 5 3 3 3 2 4 2" xfId="3982" xr:uid="{00000000-0005-0000-0000-0000D3190000}"/>
    <cellStyle name="Normal 5 3 3 3 2 4 2 2" xfId="8205" xr:uid="{00000000-0005-0000-0000-0000D4190000}"/>
    <cellStyle name="Normal 5 3 3 3 2 4 3" xfId="6060" xr:uid="{00000000-0005-0000-0000-0000D5190000}"/>
    <cellStyle name="Normal 5 3 3 3 2 5" xfId="2166" xr:uid="{00000000-0005-0000-0000-0000D6190000}"/>
    <cellStyle name="Normal 5 3 3 3 2 5 2" xfId="4395" xr:uid="{00000000-0005-0000-0000-0000D7190000}"/>
    <cellStyle name="Normal 5 3 3 3 2 5 2 2" xfId="8618" xr:uid="{00000000-0005-0000-0000-0000D8190000}"/>
    <cellStyle name="Normal 5 3 3 3 2 5 3" xfId="6473" xr:uid="{00000000-0005-0000-0000-0000D9190000}"/>
    <cellStyle name="Normal 5 3 3 3 2 6" xfId="2602" xr:uid="{00000000-0005-0000-0000-0000DA190000}"/>
    <cellStyle name="Normal 5 3 3 3 2 6 2" xfId="6886" xr:uid="{00000000-0005-0000-0000-0000DB190000}"/>
    <cellStyle name="Normal 5 3 3 3 2 7" xfId="4821" xr:uid="{00000000-0005-0000-0000-0000DC190000}"/>
    <cellStyle name="Normal 5 3 3 3 3" xfId="921" xr:uid="{00000000-0005-0000-0000-0000DD190000}"/>
    <cellStyle name="Normal 5 3 3 3 3 2" xfId="3155" xr:uid="{00000000-0005-0000-0000-0000DE190000}"/>
    <cellStyle name="Normal 5 3 3 3 3 2 2" xfId="7378" xr:uid="{00000000-0005-0000-0000-0000DF190000}"/>
    <cellStyle name="Normal 5 3 3 3 3 3" xfId="5233" xr:uid="{00000000-0005-0000-0000-0000E0190000}"/>
    <cellStyle name="Normal 5 3 3 3 4" xfId="1338" xr:uid="{00000000-0005-0000-0000-0000E1190000}"/>
    <cellStyle name="Normal 5 3 3 3 4 2" xfId="3568" xr:uid="{00000000-0005-0000-0000-0000E2190000}"/>
    <cellStyle name="Normal 5 3 3 3 4 2 2" xfId="7791" xr:uid="{00000000-0005-0000-0000-0000E3190000}"/>
    <cellStyle name="Normal 5 3 3 3 4 3" xfId="5646" xr:uid="{00000000-0005-0000-0000-0000E4190000}"/>
    <cellStyle name="Normal 5 3 3 3 5" xfId="1751" xr:uid="{00000000-0005-0000-0000-0000E5190000}"/>
    <cellStyle name="Normal 5 3 3 3 5 2" xfId="3981" xr:uid="{00000000-0005-0000-0000-0000E6190000}"/>
    <cellStyle name="Normal 5 3 3 3 5 2 2" xfId="8204" xr:uid="{00000000-0005-0000-0000-0000E7190000}"/>
    <cellStyle name="Normal 5 3 3 3 5 3" xfId="6059" xr:uid="{00000000-0005-0000-0000-0000E8190000}"/>
    <cellStyle name="Normal 5 3 3 3 6" xfId="2165" xr:uid="{00000000-0005-0000-0000-0000E9190000}"/>
    <cellStyle name="Normal 5 3 3 3 6 2" xfId="4394" xr:uid="{00000000-0005-0000-0000-0000EA190000}"/>
    <cellStyle name="Normal 5 3 3 3 6 2 2" xfId="8617" xr:uid="{00000000-0005-0000-0000-0000EB190000}"/>
    <cellStyle name="Normal 5 3 3 3 6 3" xfId="6472" xr:uid="{00000000-0005-0000-0000-0000EC190000}"/>
    <cellStyle name="Normal 5 3 3 3 7" xfId="2601" xr:uid="{00000000-0005-0000-0000-0000ED190000}"/>
    <cellStyle name="Normal 5 3 3 3 7 2" xfId="6885" xr:uid="{00000000-0005-0000-0000-0000EE190000}"/>
    <cellStyle name="Normal 5 3 3 3 8" xfId="4820" xr:uid="{00000000-0005-0000-0000-0000EF190000}"/>
    <cellStyle name="Normal 5 3 3 4" xfId="448" xr:uid="{00000000-0005-0000-0000-0000F0190000}"/>
    <cellStyle name="Normal 5 3 3 4 2" xfId="923" xr:uid="{00000000-0005-0000-0000-0000F1190000}"/>
    <cellStyle name="Normal 5 3 3 4 2 2" xfId="3157" xr:uid="{00000000-0005-0000-0000-0000F2190000}"/>
    <cellStyle name="Normal 5 3 3 4 2 2 2" xfId="7380" xr:uid="{00000000-0005-0000-0000-0000F3190000}"/>
    <cellStyle name="Normal 5 3 3 4 2 3" xfId="5235" xr:uid="{00000000-0005-0000-0000-0000F4190000}"/>
    <cellStyle name="Normal 5 3 3 4 3" xfId="1340" xr:uid="{00000000-0005-0000-0000-0000F5190000}"/>
    <cellStyle name="Normal 5 3 3 4 3 2" xfId="3570" xr:uid="{00000000-0005-0000-0000-0000F6190000}"/>
    <cellStyle name="Normal 5 3 3 4 3 2 2" xfId="7793" xr:uid="{00000000-0005-0000-0000-0000F7190000}"/>
    <cellStyle name="Normal 5 3 3 4 3 3" xfId="5648" xr:uid="{00000000-0005-0000-0000-0000F8190000}"/>
    <cellStyle name="Normal 5 3 3 4 4" xfId="1753" xr:uid="{00000000-0005-0000-0000-0000F9190000}"/>
    <cellStyle name="Normal 5 3 3 4 4 2" xfId="3983" xr:uid="{00000000-0005-0000-0000-0000FA190000}"/>
    <cellStyle name="Normal 5 3 3 4 4 2 2" xfId="8206" xr:uid="{00000000-0005-0000-0000-0000FB190000}"/>
    <cellStyle name="Normal 5 3 3 4 4 3" xfId="6061" xr:uid="{00000000-0005-0000-0000-0000FC190000}"/>
    <cellStyle name="Normal 5 3 3 4 5" xfId="2167" xr:uid="{00000000-0005-0000-0000-0000FD190000}"/>
    <cellStyle name="Normal 5 3 3 4 5 2" xfId="4396" xr:uid="{00000000-0005-0000-0000-0000FE190000}"/>
    <cellStyle name="Normal 5 3 3 4 5 2 2" xfId="8619" xr:uid="{00000000-0005-0000-0000-0000FF190000}"/>
    <cellStyle name="Normal 5 3 3 4 5 3" xfId="6474" xr:uid="{00000000-0005-0000-0000-0000001A0000}"/>
    <cellStyle name="Normal 5 3 3 4 6" xfId="2603" xr:uid="{00000000-0005-0000-0000-0000011A0000}"/>
    <cellStyle name="Normal 5 3 3 4 6 2" xfId="6887" xr:uid="{00000000-0005-0000-0000-0000021A0000}"/>
    <cellStyle name="Normal 5 3 3 4 7" xfId="4822" xr:uid="{00000000-0005-0000-0000-0000031A0000}"/>
    <cellStyle name="Normal 5 3 3 5" xfId="916" xr:uid="{00000000-0005-0000-0000-0000041A0000}"/>
    <cellStyle name="Normal 5 3 3 5 2" xfId="3150" xr:uid="{00000000-0005-0000-0000-0000051A0000}"/>
    <cellStyle name="Normal 5 3 3 5 2 2" xfId="7373" xr:uid="{00000000-0005-0000-0000-0000061A0000}"/>
    <cellStyle name="Normal 5 3 3 5 3" xfId="5228" xr:uid="{00000000-0005-0000-0000-0000071A0000}"/>
    <cellStyle name="Normal 5 3 3 6" xfId="1333" xr:uid="{00000000-0005-0000-0000-0000081A0000}"/>
    <cellStyle name="Normal 5 3 3 6 2" xfId="3563" xr:uid="{00000000-0005-0000-0000-0000091A0000}"/>
    <cellStyle name="Normal 5 3 3 6 2 2" xfId="7786" xr:uid="{00000000-0005-0000-0000-00000A1A0000}"/>
    <cellStyle name="Normal 5 3 3 6 3" xfId="5641" xr:uid="{00000000-0005-0000-0000-00000B1A0000}"/>
    <cellStyle name="Normal 5 3 3 7" xfId="1746" xr:uid="{00000000-0005-0000-0000-00000C1A0000}"/>
    <cellStyle name="Normal 5 3 3 7 2" xfId="3976" xr:uid="{00000000-0005-0000-0000-00000D1A0000}"/>
    <cellStyle name="Normal 5 3 3 7 2 2" xfId="8199" xr:uid="{00000000-0005-0000-0000-00000E1A0000}"/>
    <cellStyle name="Normal 5 3 3 7 3" xfId="6054" xr:uid="{00000000-0005-0000-0000-00000F1A0000}"/>
    <cellStyle name="Normal 5 3 3 8" xfId="2160" xr:uid="{00000000-0005-0000-0000-0000101A0000}"/>
    <cellStyle name="Normal 5 3 3 8 2" xfId="4389" xr:uid="{00000000-0005-0000-0000-0000111A0000}"/>
    <cellStyle name="Normal 5 3 3 8 2 2" xfId="8612" xr:uid="{00000000-0005-0000-0000-0000121A0000}"/>
    <cellStyle name="Normal 5 3 3 8 3" xfId="6467" xr:uid="{00000000-0005-0000-0000-0000131A0000}"/>
    <cellStyle name="Normal 5 3 3 9" xfId="2596" xr:uid="{00000000-0005-0000-0000-0000141A0000}"/>
    <cellStyle name="Normal 5 3 3 9 2" xfId="6880" xr:uid="{00000000-0005-0000-0000-0000151A0000}"/>
    <cellStyle name="Normal 5 3 4" xfId="449" xr:uid="{00000000-0005-0000-0000-0000161A0000}"/>
    <cellStyle name="Normal 5 3 4 2" xfId="450" xr:uid="{00000000-0005-0000-0000-0000171A0000}"/>
    <cellStyle name="Normal 5 3 4 2 2" xfId="451" xr:uid="{00000000-0005-0000-0000-0000181A0000}"/>
    <cellStyle name="Normal 5 3 4 2 2 2" xfId="926" xr:uid="{00000000-0005-0000-0000-0000191A0000}"/>
    <cellStyle name="Normal 5 3 4 2 2 2 2" xfId="3160" xr:uid="{00000000-0005-0000-0000-00001A1A0000}"/>
    <cellStyle name="Normal 5 3 4 2 2 2 2 2" xfId="7383" xr:uid="{00000000-0005-0000-0000-00001B1A0000}"/>
    <cellStyle name="Normal 5 3 4 2 2 2 3" xfId="5238" xr:uid="{00000000-0005-0000-0000-00001C1A0000}"/>
    <cellStyle name="Normal 5 3 4 2 2 3" xfId="1343" xr:uid="{00000000-0005-0000-0000-00001D1A0000}"/>
    <cellStyle name="Normal 5 3 4 2 2 3 2" xfId="3573" xr:uid="{00000000-0005-0000-0000-00001E1A0000}"/>
    <cellStyle name="Normal 5 3 4 2 2 3 2 2" xfId="7796" xr:uid="{00000000-0005-0000-0000-00001F1A0000}"/>
    <cellStyle name="Normal 5 3 4 2 2 3 3" xfId="5651" xr:uid="{00000000-0005-0000-0000-0000201A0000}"/>
    <cellStyle name="Normal 5 3 4 2 2 4" xfId="1756" xr:uid="{00000000-0005-0000-0000-0000211A0000}"/>
    <cellStyle name="Normal 5 3 4 2 2 4 2" xfId="3986" xr:uid="{00000000-0005-0000-0000-0000221A0000}"/>
    <cellStyle name="Normal 5 3 4 2 2 4 2 2" xfId="8209" xr:uid="{00000000-0005-0000-0000-0000231A0000}"/>
    <cellStyle name="Normal 5 3 4 2 2 4 3" xfId="6064" xr:uid="{00000000-0005-0000-0000-0000241A0000}"/>
    <cellStyle name="Normal 5 3 4 2 2 5" xfId="2170" xr:uid="{00000000-0005-0000-0000-0000251A0000}"/>
    <cellStyle name="Normal 5 3 4 2 2 5 2" xfId="4399" xr:uid="{00000000-0005-0000-0000-0000261A0000}"/>
    <cellStyle name="Normal 5 3 4 2 2 5 2 2" xfId="8622" xr:uid="{00000000-0005-0000-0000-0000271A0000}"/>
    <cellStyle name="Normal 5 3 4 2 2 5 3" xfId="6477" xr:uid="{00000000-0005-0000-0000-0000281A0000}"/>
    <cellStyle name="Normal 5 3 4 2 2 6" xfId="2606" xr:uid="{00000000-0005-0000-0000-0000291A0000}"/>
    <cellStyle name="Normal 5 3 4 2 2 6 2" xfId="6890" xr:uid="{00000000-0005-0000-0000-00002A1A0000}"/>
    <cellStyle name="Normal 5 3 4 2 2 7" xfId="4825" xr:uid="{00000000-0005-0000-0000-00002B1A0000}"/>
    <cellStyle name="Normal 5 3 4 2 3" xfId="925" xr:uid="{00000000-0005-0000-0000-00002C1A0000}"/>
    <cellStyle name="Normal 5 3 4 2 3 2" xfId="3159" xr:uid="{00000000-0005-0000-0000-00002D1A0000}"/>
    <cellStyle name="Normal 5 3 4 2 3 2 2" xfId="7382" xr:uid="{00000000-0005-0000-0000-00002E1A0000}"/>
    <cellStyle name="Normal 5 3 4 2 3 3" xfId="5237" xr:uid="{00000000-0005-0000-0000-00002F1A0000}"/>
    <cellStyle name="Normal 5 3 4 2 4" xfId="1342" xr:uid="{00000000-0005-0000-0000-0000301A0000}"/>
    <cellStyle name="Normal 5 3 4 2 4 2" xfId="3572" xr:uid="{00000000-0005-0000-0000-0000311A0000}"/>
    <cellStyle name="Normal 5 3 4 2 4 2 2" xfId="7795" xr:uid="{00000000-0005-0000-0000-0000321A0000}"/>
    <cellStyle name="Normal 5 3 4 2 4 3" xfId="5650" xr:uid="{00000000-0005-0000-0000-0000331A0000}"/>
    <cellStyle name="Normal 5 3 4 2 5" xfId="1755" xr:uid="{00000000-0005-0000-0000-0000341A0000}"/>
    <cellStyle name="Normal 5 3 4 2 5 2" xfId="3985" xr:uid="{00000000-0005-0000-0000-0000351A0000}"/>
    <cellStyle name="Normal 5 3 4 2 5 2 2" xfId="8208" xr:uid="{00000000-0005-0000-0000-0000361A0000}"/>
    <cellStyle name="Normal 5 3 4 2 5 3" xfId="6063" xr:uid="{00000000-0005-0000-0000-0000371A0000}"/>
    <cellStyle name="Normal 5 3 4 2 6" xfId="2169" xr:uid="{00000000-0005-0000-0000-0000381A0000}"/>
    <cellStyle name="Normal 5 3 4 2 6 2" xfId="4398" xr:uid="{00000000-0005-0000-0000-0000391A0000}"/>
    <cellStyle name="Normal 5 3 4 2 6 2 2" xfId="8621" xr:uid="{00000000-0005-0000-0000-00003A1A0000}"/>
    <cellStyle name="Normal 5 3 4 2 6 3" xfId="6476" xr:uid="{00000000-0005-0000-0000-00003B1A0000}"/>
    <cellStyle name="Normal 5 3 4 2 7" xfId="2605" xr:uid="{00000000-0005-0000-0000-00003C1A0000}"/>
    <cellStyle name="Normal 5 3 4 2 7 2" xfId="6889" xr:uid="{00000000-0005-0000-0000-00003D1A0000}"/>
    <cellStyle name="Normal 5 3 4 2 8" xfId="4824" xr:uid="{00000000-0005-0000-0000-00003E1A0000}"/>
    <cellStyle name="Normal 5 3 4 3" xfId="452" xr:uid="{00000000-0005-0000-0000-00003F1A0000}"/>
    <cellStyle name="Normal 5 3 4 3 2" xfId="927" xr:uid="{00000000-0005-0000-0000-0000401A0000}"/>
    <cellStyle name="Normal 5 3 4 3 2 2" xfId="3161" xr:uid="{00000000-0005-0000-0000-0000411A0000}"/>
    <cellStyle name="Normal 5 3 4 3 2 2 2" xfId="7384" xr:uid="{00000000-0005-0000-0000-0000421A0000}"/>
    <cellStyle name="Normal 5 3 4 3 2 3" xfId="5239" xr:uid="{00000000-0005-0000-0000-0000431A0000}"/>
    <cellStyle name="Normal 5 3 4 3 3" xfId="1344" xr:uid="{00000000-0005-0000-0000-0000441A0000}"/>
    <cellStyle name="Normal 5 3 4 3 3 2" xfId="3574" xr:uid="{00000000-0005-0000-0000-0000451A0000}"/>
    <cellStyle name="Normal 5 3 4 3 3 2 2" xfId="7797" xr:uid="{00000000-0005-0000-0000-0000461A0000}"/>
    <cellStyle name="Normal 5 3 4 3 3 3" xfId="5652" xr:uid="{00000000-0005-0000-0000-0000471A0000}"/>
    <cellStyle name="Normal 5 3 4 3 4" xfId="1757" xr:uid="{00000000-0005-0000-0000-0000481A0000}"/>
    <cellStyle name="Normal 5 3 4 3 4 2" xfId="3987" xr:uid="{00000000-0005-0000-0000-0000491A0000}"/>
    <cellStyle name="Normal 5 3 4 3 4 2 2" xfId="8210" xr:uid="{00000000-0005-0000-0000-00004A1A0000}"/>
    <cellStyle name="Normal 5 3 4 3 4 3" xfId="6065" xr:uid="{00000000-0005-0000-0000-00004B1A0000}"/>
    <cellStyle name="Normal 5 3 4 3 5" xfId="2171" xr:uid="{00000000-0005-0000-0000-00004C1A0000}"/>
    <cellStyle name="Normal 5 3 4 3 5 2" xfId="4400" xr:uid="{00000000-0005-0000-0000-00004D1A0000}"/>
    <cellStyle name="Normal 5 3 4 3 5 2 2" xfId="8623" xr:uid="{00000000-0005-0000-0000-00004E1A0000}"/>
    <cellStyle name="Normal 5 3 4 3 5 3" xfId="6478" xr:uid="{00000000-0005-0000-0000-00004F1A0000}"/>
    <cellStyle name="Normal 5 3 4 3 6" xfId="2607" xr:uid="{00000000-0005-0000-0000-0000501A0000}"/>
    <cellStyle name="Normal 5 3 4 3 6 2" xfId="6891" xr:uid="{00000000-0005-0000-0000-0000511A0000}"/>
    <cellStyle name="Normal 5 3 4 3 7" xfId="4826" xr:uid="{00000000-0005-0000-0000-0000521A0000}"/>
    <cellStyle name="Normal 5 3 4 4" xfId="924" xr:uid="{00000000-0005-0000-0000-0000531A0000}"/>
    <cellStyle name="Normal 5 3 4 4 2" xfId="3158" xr:uid="{00000000-0005-0000-0000-0000541A0000}"/>
    <cellStyle name="Normal 5 3 4 4 2 2" xfId="7381" xr:uid="{00000000-0005-0000-0000-0000551A0000}"/>
    <cellStyle name="Normal 5 3 4 4 3" xfId="5236" xr:uid="{00000000-0005-0000-0000-0000561A0000}"/>
    <cellStyle name="Normal 5 3 4 5" xfId="1341" xr:uid="{00000000-0005-0000-0000-0000571A0000}"/>
    <cellStyle name="Normal 5 3 4 5 2" xfId="3571" xr:uid="{00000000-0005-0000-0000-0000581A0000}"/>
    <cellStyle name="Normal 5 3 4 5 2 2" xfId="7794" xr:uid="{00000000-0005-0000-0000-0000591A0000}"/>
    <cellStyle name="Normal 5 3 4 5 3" xfId="5649" xr:uid="{00000000-0005-0000-0000-00005A1A0000}"/>
    <cellStyle name="Normal 5 3 4 6" xfId="1754" xr:uid="{00000000-0005-0000-0000-00005B1A0000}"/>
    <cellStyle name="Normal 5 3 4 6 2" xfId="3984" xr:uid="{00000000-0005-0000-0000-00005C1A0000}"/>
    <cellStyle name="Normal 5 3 4 6 2 2" xfId="8207" xr:uid="{00000000-0005-0000-0000-00005D1A0000}"/>
    <cellStyle name="Normal 5 3 4 6 3" xfId="6062" xr:uid="{00000000-0005-0000-0000-00005E1A0000}"/>
    <cellStyle name="Normal 5 3 4 7" xfId="2168" xr:uid="{00000000-0005-0000-0000-00005F1A0000}"/>
    <cellStyle name="Normal 5 3 4 7 2" xfId="4397" xr:uid="{00000000-0005-0000-0000-0000601A0000}"/>
    <cellStyle name="Normal 5 3 4 7 2 2" xfId="8620" xr:uid="{00000000-0005-0000-0000-0000611A0000}"/>
    <cellStyle name="Normal 5 3 4 7 3" xfId="6475" xr:uid="{00000000-0005-0000-0000-0000621A0000}"/>
    <cellStyle name="Normal 5 3 4 8" xfId="2604" xr:uid="{00000000-0005-0000-0000-0000631A0000}"/>
    <cellStyle name="Normal 5 3 4 8 2" xfId="6888" xr:uid="{00000000-0005-0000-0000-0000641A0000}"/>
    <cellStyle name="Normal 5 3 4 9" xfId="4823" xr:uid="{00000000-0005-0000-0000-0000651A0000}"/>
    <cellStyle name="Normal 5 3 5" xfId="453" xr:uid="{00000000-0005-0000-0000-0000661A0000}"/>
    <cellStyle name="Normal 5 3 5 2" xfId="454" xr:uid="{00000000-0005-0000-0000-0000671A0000}"/>
    <cellStyle name="Normal 5 3 5 2 2" xfId="929" xr:uid="{00000000-0005-0000-0000-0000681A0000}"/>
    <cellStyle name="Normal 5 3 5 2 2 2" xfId="3163" xr:uid="{00000000-0005-0000-0000-0000691A0000}"/>
    <cellStyle name="Normal 5 3 5 2 2 2 2" xfId="7386" xr:uid="{00000000-0005-0000-0000-00006A1A0000}"/>
    <cellStyle name="Normal 5 3 5 2 2 3" xfId="5241" xr:uid="{00000000-0005-0000-0000-00006B1A0000}"/>
    <cellStyle name="Normal 5 3 5 2 3" xfId="1346" xr:uid="{00000000-0005-0000-0000-00006C1A0000}"/>
    <cellStyle name="Normal 5 3 5 2 3 2" xfId="3576" xr:uid="{00000000-0005-0000-0000-00006D1A0000}"/>
    <cellStyle name="Normal 5 3 5 2 3 2 2" xfId="7799" xr:uid="{00000000-0005-0000-0000-00006E1A0000}"/>
    <cellStyle name="Normal 5 3 5 2 3 3" xfId="5654" xr:uid="{00000000-0005-0000-0000-00006F1A0000}"/>
    <cellStyle name="Normal 5 3 5 2 4" xfId="1759" xr:uid="{00000000-0005-0000-0000-0000701A0000}"/>
    <cellStyle name="Normal 5 3 5 2 4 2" xfId="3989" xr:uid="{00000000-0005-0000-0000-0000711A0000}"/>
    <cellStyle name="Normal 5 3 5 2 4 2 2" xfId="8212" xr:uid="{00000000-0005-0000-0000-0000721A0000}"/>
    <cellStyle name="Normal 5 3 5 2 4 3" xfId="6067" xr:uid="{00000000-0005-0000-0000-0000731A0000}"/>
    <cellStyle name="Normal 5 3 5 2 5" xfId="2173" xr:uid="{00000000-0005-0000-0000-0000741A0000}"/>
    <cellStyle name="Normal 5 3 5 2 5 2" xfId="4402" xr:uid="{00000000-0005-0000-0000-0000751A0000}"/>
    <cellStyle name="Normal 5 3 5 2 5 2 2" xfId="8625" xr:uid="{00000000-0005-0000-0000-0000761A0000}"/>
    <cellStyle name="Normal 5 3 5 2 5 3" xfId="6480" xr:uid="{00000000-0005-0000-0000-0000771A0000}"/>
    <cellStyle name="Normal 5 3 5 2 6" xfId="2609" xr:uid="{00000000-0005-0000-0000-0000781A0000}"/>
    <cellStyle name="Normal 5 3 5 2 6 2" xfId="6893" xr:uid="{00000000-0005-0000-0000-0000791A0000}"/>
    <cellStyle name="Normal 5 3 5 2 7" xfId="4828" xr:uid="{00000000-0005-0000-0000-00007A1A0000}"/>
    <cellStyle name="Normal 5 3 5 3" xfId="928" xr:uid="{00000000-0005-0000-0000-00007B1A0000}"/>
    <cellStyle name="Normal 5 3 5 3 2" xfId="3162" xr:uid="{00000000-0005-0000-0000-00007C1A0000}"/>
    <cellStyle name="Normal 5 3 5 3 2 2" xfId="7385" xr:uid="{00000000-0005-0000-0000-00007D1A0000}"/>
    <cellStyle name="Normal 5 3 5 3 3" xfId="5240" xr:uid="{00000000-0005-0000-0000-00007E1A0000}"/>
    <cellStyle name="Normal 5 3 5 4" xfId="1345" xr:uid="{00000000-0005-0000-0000-00007F1A0000}"/>
    <cellStyle name="Normal 5 3 5 4 2" xfId="3575" xr:uid="{00000000-0005-0000-0000-0000801A0000}"/>
    <cellStyle name="Normal 5 3 5 4 2 2" xfId="7798" xr:uid="{00000000-0005-0000-0000-0000811A0000}"/>
    <cellStyle name="Normal 5 3 5 4 3" xfId="5653" xr:uid="{00000000-0005-0000-0000-0000821A0000}"/>
    <cellStyle name="Normal 5 3 5 5" xfId="1758" xr:uid="{00000000-0005-0000-0000-0000831A0000}"/>
    <cellStyle name="Normal 5 3 5 5 2" xfId="3988" xr:uid="{00000000-0005-0000-0000-0000841A0000}"/>
    <cellStyle name="Normal 5 3 5 5 2 2" xfId="8211" xr:uid="{00000000-0005-0000-0000-0000851A0000}"/>
    <cellStyle name="Normal 5 3 5 5 3" xfId="6066" xr:uid="{00000000-0005-0000-0000-0000861A0000}"/>
    <cellStyle name="Normal 5 3 5 6" xfId="2172" xr:uid="{00000000-0005-0000-0000-0000871A0000}"/>
    <cellStyle name="Normal 5 3 5 6 2" xfId="4401" xr:uid="{00000000-0005-0000-0000-0000881A0000}"/>
    <cellStyle name="Normal 5 3 5 6 2 2" xfId="8624" xr:uid="{00000000-0005-0000-0000-0000891A0000}"/>
    <cellStyle name="Normal 5 3 5 6 3" xfId="6479" xr:uid="{00000000-0005-0000-0000-00008A1A0000}"/>
    <cellStyle name="Normal 5 3 5 7" xfId="2608" xr:uid="{00000000-0005-0000-0000-00008B1A0000}"/>
    <cellStyle name="Normal 5 3 5 7 2" xfId="6892" xr:uid="{00000000-0005-0000-0000-00008C1A0000}"/>
    <cellStyle name="Normal 5 3 5 8" xfId="4827" xr:uid="{00000000-0005-0000-0000-00008D1A0000}"/>
    <cellStyle name="Normal 5 3 6" xfId="455" xr:uid="{00000000-0005-0000-0000-00008E1A0000}"/>
    <cellStyle name="Normal 5 3 6 2" xfId="930" xr:uid="{00000000-0005-0000-0000-00008F1A0000}"/>
    <cellStyle name="Normal 5 3 6 2 2" xfId="3164" xr:uid="{00000000-0005-0000-0000-0000901A0000}"/>
    <cellStyle name="Normal 5 3 6 2 2 2" xfId="7387" xr:uid="{00000000-0005-0000-0000-0000911A0000}"/>
    <cellStyle name="Normal 5 3 6 2 3" xfId="5242" xr:uid="{00000000-0005-0000-0000-0000921A0000}"/>
    <cellStyle name="Normal 5 3 6 3" xfId="1347" xr:uid="{00000000-0005-0000-0000-0000931A0000}"/>
    <cellStyle name="Normal 5 3 6 3 2" xfId="3577" xr:uid="{00000000-0005-0000-0000-0000941A0000}"/>
    <cellStyle name="Normal 5 3 6 3 2 2" xfId="7800" xr:uid="{00000000-0005-0000-0000-0000951A0000}"/>
    <cellStyle name="Normal 5 3 6 3 3" xfId="5655" xr:uid="{00000000-0005-0000-0000-0000961A0000}"/>
    <cellStyle name="Normal 5 3 6 4" xfId="1760" xr:uid="{00000000-0005-0000-0000-0000971A0000}"/>
    <cellStyle name="Normal 5 3 6 4 2" xfId="3990" xr:uid="{00000000-0005-0000-0000-0000981A0000}"/>
    <cellStyle name="Normal 5 3 6 4 2 2" xfId="8213" xr:uid="{00000000-0005-0000-0000-0000991A0000}"/>
    <cellStyle name="Normal 5 3 6 4 3" xfId="6068" xr:uid="{00000000-0005-0000-0000-00009A1A0000}"/>
    <cellStyle name="Normal 5 3 6 5" xfId="2174" xr:uid="{00000000-0005-0000-0000-00009B1A0000}"/>
    <cellStyle name="Normal 5 3 6 5 2" xfId="4403" xr:uid="{00000000-0005-0000-0000-00009C1A0000}"/>
    <cellStyle name="Normal 5 3 6 5 2 2" xfId="8626" xr:uid="{00000000-0005-0000-0000-00009D1A0000}"/>
    <cellStyle name="Normal 5 3 6 5 3" xfId="6481" xr:uid="{00000000-0005-0000-0000-00009E1A0000}"/>
    <cellStyle name="Normal 5 3 6 6" xfId="2610" xr:uid="{00000000-0005-0000-0000-00009F1A0000}"/>
    <cellStyle name="Normal 5 3 6 6 2" xfId="6894" xr:uid="{00000000-0005-0000-0000-0000A01A0000}"/>
    <cellStyle name="Normal 5 3 6 7" xfId="4829" xr:uid="{00000000-0005-0000-0000-0000A11A0000}"/>
    <cellStyle name="Normal 5 3 7" xfId="914" xr:uid="{00000000-0005-0000-0000-0000A21A0000}"/>
    <cellStyle name="Normal 5 3 7 2" xfId="3149" xr:uid="{00000000-0005-0000-0000-0000A31A0000}"/>
    <cellStyle name="Normal 5 3 7 2 2" xfId="7372" xr:uid="{00000000-0005-0000-0000-0000A41A0000}"/>
    <cellStyle name="Normal 5 3 7 3" xfId="5227" xr:uid="{00000000-0005-0000-0000-0000A51A0000}"/>
    <cellStyle name="Normal 5 3 8" xfId="1332" xr:uid="{00000000-0005-0000-0000-0000A61A0000}"/>
    <cellStyle name="Normal 5 3 8 2" xfId="3562" xr:uid="{00000000-0005-0000-0000-0000A71A0000}"/>
    <cellStyle name="Normal 5 3 8 2 2" xfId="7785" xr:uid="{00000000-0005-0000-0000-0000A81A0000}"/>
    <cellStyle name="Normal 5 3 8 3" xfId="5640" xr:uid="{00000000-0005-0000-0000-0000A91A0000}"/>
    <cellStyle name="Normal 5 3 9" xfId="1745" xr:uid="{00000000-0005-0000-0000-0000AA1A0000}"/>
    <cellStyle name="Normal 5 3 9 2" xfId="3975" xr:uid="{00000000-0005-0000-0000-0000AB1A0000}"/>
    <cellStyle name="Normal 5 3 9 2 2" xfId="8198" xr:uid="{00000000-0005-0000-0000-0000AC1A0000}"/>
    <cellStyle name="Normal 5 3 9 3" xfId="6053" xr:uid="{00000000-0005-0000-0000-0000AD1A0000}"/>
    <cellStyle name="Normal 5 4" xfId="456" xr:uid="{00000000-0005-0000-0000-0000AE1A0000}"/>
    <cellStyle name="Normal 5 4 10" xfId="4830" xr:uid="{00000000-0005-0000-0000-0000AF1A0000}"/>
    <cellStyle name="Normal 5 4 2" xfId="457" xr:uid="{00000000-0005-0000-0000-0000B01A0000}"/>
    <cellStyle name="Normal 5 4 2 2" xfId="458" xr:uid="{00000000-0005-0000-0000-0000B11A0000}"/>
    <cellStyle name="Normal 5 4 2 2 2" xfId="459" xr:uid="{00000000-0005-0000-0000-0000B21A0000}"/>
    <cellStyle name="Normal 5 4 2 2 2 2" xfId="934" xr:uid="{00000000-0005-0000-0000-0000B31A0000}"/>
    <cellStyle name="Normal 5 4 2 2 2 2 2" xfId="3168" xr:uid="{00000000-0005-0000-0000-0000B41A0000}"/>
    <cellStyle name="Normal 5 4 2 2 2 2 2 2" xfId="7391" xr:uid="{00000000-0005-0000-0000-0000B51A0000}"/>
    <cellStyle name="Normal 5 4 2 2 2 2 3" xfId="5246" xr:uid="{00000000-0005-0000-0000-0000B61A0000}"/>
    <cellStyle name="Normal 5 4 2 2 2 3" xfId="1351" xr:uid="{00000000-0005-0000-0000-0000B71A0000}"/>
    <cellStyle name="Normal 5 4 2 2 2 3 2" xfId="3581" xr:uid="{00000000-0005-0000-0000-0000B81A0000}"/>
    <cellStyle name="Normal 5 4 2 2 2 3 2 2" xfId="7804" xr:uid="{00000000-0005-0000-0000-0000B91A0000}"/>
    <cellStyle name="Normal 5 4 2 2 2 3 3" xfId="5659" xr:uid="{00000000-0005-0000-0000-0000BA1A0000}"/>
    <cellStyle name="Normal 5 4 2 2 2 4" xfId="1764" xr:uid="{00000000-0005-0000-0000-0000BB1A0000}"/>
    <cellStyle name="Normal 5 4 2 2 2 4 2" xfId="3994" xr:uid="{00000000-0005-0000-0000-0000BC1A0000}"/>
    <cellStyle name="Normal 5 4 2 2 2 4 2 2" xfId="8217" xr:uid="{00000000-0005-0000-0000-0000BD1A0000}"/>
    <cellStyle name="Normal 5 4 2 2 2 4 3" xfId="6072" xr:uid="{00000000-0005-0000-0000-0000BE1A0000}"/>
    <cellStyle name="Normal 5 4 2 2 2 5" xfId="2178" xr:uid="{00000000-0005-0000-0000-0000BF1A0000}"/>
    <cellStyle name="Normal 5 4 2 2 2 5 2" xfId="4407" xr:uid="{00000000-0005-0000-0000-0000C01A0000}"/>
    <cellStyle name="Normal 5 4 2 2 2 5 2 2" xfId="8630" xr:uid="{00000000-0005-0000-0000-0000C11A0000}"/>
    <cellStyle name="Normal 5 4 2 2 2 5 3" xfId="6485" xr:uid="{00000000-0005-0000-0000-0000C21A0000}"/>
    <cellStyle name="Normal 5 4 2 2 2 6" xfId="2614" xr:uid="{00000000-0005-0000-0000-0000C31A0000}"/>
    <cellStyle name="Normal 5 4 2 2 2 6 2" xfId="6898" xr:uid="{00000000-0005-0000-0000-0000C41A0000}"/>
    <cellStyle name="Normal 5 4 2 2 2 7" xfId="4833" xr:uid="{00000000-0005-0000-0000-0000C51A0000}"/>
    <cellStyle name="Normal 5 4 2 2 3" xfId="933" xr:uid="{00000000-0005-0000-0000-0000C61A0000}"/>
    <cellStyle name="Normal 5 4 2 2 3 2" xfId="3167" xr:uid="{00000000-0005-0000-0000-0000C71A0000}"/>
    <cellStyle name="Normal 5 4 2 2 3 2 2" xfId="7390" xr:uid="{00000000-0005-0000-0000-0000C81A0000}"/>
    <cellStyle name="Normal 5 4 2 2 3 3" xfId="5245" xr:uid="{00000000-0005-0000-0000-0000C91A0000}"/>
    <cellStyle name="Normal 5 4 2 2 4" xfId="1350" xr:uid="{00000000-0005-0000-0000-0000CA1A0000}"/>
    <cellStyle name="Normal 5 4 2 2 4 2" xfId="3580" xr:uid="{00000000-0005-0000-0000-0000CB1A0000}"/>
    <cellStyle name="Normal 5 4 2 2 4 2 2" xfId="7803" xr:uid="{00000000-0005-0000-0000-0000CC1A0000}"/>
    <cellStyle name="Normal 5 4 2 2 4 3" xfId="5658" xr:uid="{00000000-0005-0000-0000-0000CD1A0000}"/>
    <cellStyle name="Normal 5 4 2 2 5" xfId="1763" xr:uid="{00000000-0005-0000-0000-0000CE1A0000}"/>
    <cellStyle name="Normal 5 4 2 2 5 2" xfId="3993" xr:uid="{00000000-0005-0000-0000-0000CF1A0000}"/>
    <cellStyle name="Normal 5 4 2 2 5 2 2" xfId="8216" xr:uid="{00000000-0005-0000-0000-0000D01A0000}"/>
    <cellStyle name="Normal 5 4 2 2 5 3" xfId="6071" xr:uid="{00000000-0005-0000-0000-0000D11A0000}"/>
    <cellStyle name="Normal 5 4 2 2 6" xfId="2177" xr:uid="{00000000-0005-0000-0000-0000D21A0000}"/>
    <cellStyle name="Normal 5 4 2 2 6 2" xfId="4406" xr:uid="{00000000-0005-0000-0000-0000D31A0000}"/>
    <cellStyle name="Normal 5 4 2 2 6 2 2" xfId="8629" xr:uid="{00000000-0005-0000-0000-0000D41A0000}"/>
    <cellStyle name="Normal 5 4 2 2 6 3" xfId="6484" xr:uid="{00000000-0005-0000-0000-0000D51A0000}"/>
    <cellStyle name="Normal 5 4 2 2 7" xfId="2613" xr:uid="{00000000-0005-0000-0000-0000D61A0000}"/>
    <cellStyle name="Normal 5 4 2 2 7 2" xfId="6897" xr:uid="{00000000-0005-0000-0000-0000D71A0000}"/>
    <cellStyle name="Normal 5 4 2 2 8" xfId="4832" xr:uid="{00000000-0005-0000-0000-0000D81A0000}"/>
    <cellStyle name="Normal 5 4 2 3" xfId="460" xr:uid="{00000000-0005-0000-0000-0000D91A0000}"/>
    <cellStyle name="Normal 5 4 2 3 2" xfId="935" xr:uid="{00000000-0005-0000-0000-0000DA1A0000}"/>
    <cellStyle name="Normal 5 4 2 3 2 2" xfId="3169" xr:uid="{00000000-0005-0000-0000-0000DB1A0000}"/>
    <cellStyle name="Normal 5 4 2 3 2 2 2" xfId="7392" xr:uid="{00000000-0005-0000-0000-0000DC1A0000}"/>
    <cellStyle name="Normal 5 4 2 3 2 3" xfId="5247" xr:uid="{00000000-0005-0000-0000-0000DD1A0000}"/>
    <cellStyle name="Normal 5 4 2 3 3" xfId="1352" xr:uid="{00000000-0005-0000-0000-0000DE1A0000}"/>
    <cellStyle name="Normal 5 4 2 3 3 2" xfId="3582" xr:uid="{00000000-0005-0000-0000-0000DF1A0000}"/>
    <cellStyle name="Normal 5 4 2 3 3 2 2" xfId="7805" xr:uid="{00000000-0005-0000-0000-0000E01A0000}"/>
    <cellStyle name="Normal 5 4 2 3 3 3" xfId="5660" xr:uid="{00000000-0005-0000-0000-0000E11A0000}"/>
    <cellStyle name="Normal 5 4 2 3 4" xfId="1765" xr:uid="{00000000-0005-0000-0000-0000E21A0000}"/>
    <cellStyle name="Normal 5 4 2 3 4 2" xfId="3995" xr:uid="{00000000-0005-0000-0000-0000E31A0000}"/>
    <cellStyle name="Normal 5 4 2 3 4 2 2" xfId="8218" xr:uid="{00000000-0005-0000-0000-0000E41A0000}"/>
    <cellStyle name="Normal 5 4 2 3 4 3" xfId="6073" xr:uid="{00000000-0005-0000-0000-0000E51A0000}"/>
    <cellStyle name="Normal 5 4 2 3 5" xfId="2179" xr:uid="{00000000-0005-0000-0000-0000E61A0000}"/>
    <cellStyle name="Normal 5 4 2 3 5 2" xfId="4408" xr:uid="{00000000-0005-0000-0000-0000E71A0000}"/>
    <cellStyle name="Normal 5 4 2 3 5 2 2" xfId="8631" xr:uid="{00000000-0005-0000-0000-0000E81A0000}"/>
    <cellStyle name="Normal 5 4 2 3 5 3" xfId="6486" xr:uid="{00000000-0005-0000-0000-0000E91A0000}"/>
    <cellStyle name="Normal 5 4 2 3 6" xfId="2615" xr:uid="{00000000-0005-0000-0000-0000EA1A0000}"/>
    <cellStyle name="Normal 5 4 2 3 6 2" xfId="6899" xr:uid="{00000000-0005-0000-0000-0000EB1A0000}"/>
    <cellStyle name="Normal 5 4 2 3 7" xfId="4834" xr:uid="{00000000-0005-0000-0000-0000EC1A0000}"/>
    <cellStyle name="Normal 5 4 2 4" xfId="932" xr:uid="{00000000-0005-0000-0000-0000ED1A0000}"/>
    <cellStyle name="Normal 5 4 2 4 2" xfId="3166" xr:uid="{00000000-0005-0000-0000-0000EE1A0000}"/>
    <cellStyle name="Normal 5 4 2 4 2 2" xfId="7389" xr:uid="{00000000-0005-0000-0000-0000EF1A0000}"/>
    <cellStyle name="Normal 5 4 2 4 3" xfId="5244" xr:uid="{00000000-0005-0000-0000-0000F01A0000}"/>
    <cellStyle name="Normal 5 4 2 5" xfId="1349" xr:uid="{00000000-0005-0000-0000-0000F11A0000}"/>
    <cellStyle name="Normal 5 4 2 5 2" xfId="3579" xr:uid="{00000000-0005-0000-0000-0000F21A0000}"/>
    <cellStyle name="Normal 5 4 2 5 2 2" xfId="7802" xr:uid="{00000000-0005-0000-0000-0000F31A0000}"/>
    <cellStyle name="Normal 5 4 2 5 3" xfId="5657" xr:uid="{00000000-0005-0000-0000-0000F41A0000}"/>
    <cellStyle name="Normal 5 4 2 6" xfId="1762" xr:uid="{00000000-0005-0000-0000-0000F51A0000}"/>
    <cellStyle name="Normal 5 4 2 6 2" xfId="3992" xr:uid="{00000000-0005-0000-0000-0000F61A0000}"/>
    <cellStyle name="Normal 5 4 2 6 2 2" xfId="8215" xr:uid="{00000000-0005-0000-0000-0000F71A0000}"/>
    <cellStyle name="Normal 5 4 2 6 3" xfId="6070" xr:uid="{00000000-0005-0000-0000-0000F81A0000}"/>
    <cellStyle name="Normal 5 4 2 7" xfId="2176" xr:uid="{00000000-0005-0000-0000-0000F91A0000}"/>
    <cellStyle name="Normal 5 4 2 7 2" xfId="4405" xr:uid="{00000000-0005-0000-0000-0000FA1A0000}"/>
    <cellStyle name="Normal 5 4 2 7 2 2" xfId="8628" xr:uid="{00000000-0005-0000-0000-0000FB1A0000}"/>
    <cellStyle name="Normal 5 4 2 7 3" xfId="6483" xr:uid="{00000000-0005-0000-0000-0000FC1A0000}"/>
    <cellStyle name="Normal 5 4 2 8" xfId="2612" xr:uid="{00000000-0005-0000-0000-0000FD1A0000}"/>
    <cellStyle name="Normal 5 4 2 8 2" xfId="6896" xr:uid="{00000000-0005-0000-0000-0000FE1A0000}"/>
    <cellStyle name="Normal 5 4 2 9" xfId="4831" xr:uid="{00000000-0005-0000-0000-0000FF1A0000}"/>
    <cellStyle name="Normal 5 4 3" xfId="461" xr:uid="{00000000-0005-0000-0000-0000001B0000}"/>
    <cellStyle name="Normal 5 4 3 2" xfId="462" xr:uid="{00000000-0005-0000-0000-0000011B0000}"/>
    <cellStyle name="Normal 5 4 3 2 2" xfId="937" xr:uid="{00000000-0005-0000-0000-0000021B0000}"/>
    <cellStyle name="Normal 5 4 3 2 2 2" xfId="3171" xr:uid="{00000000-0005-0000-0000-0000031B0000}"/>
    <cellStyle name="Normal 5 4 3 2 2 2 2" xfId="7394" xr:uid="{00000000-0005-0000-0000-0000041B0000}"/>
    <cellStyle name="Normal 5 4 3 2 2 3" xfId="5249" xr:uid="{00000000-0005-0000-0000-0000051B0000}"/>
    <cellStyle name="Normal 5 4 3 2 3" xfId="1354" xr:uid="{00000000-0005-0000-0000-0000061B0000}"/>
    <cellStyle name="Normal 5 4 3 2 3 2" xfId="3584" xr:uid="{00000000-0005-0000-0000-0000071B0000}"/>
    <cellStyle name="Normal 5 4 3 2 3 2 2" xfId="7807" xr:uid="{00000000-0005-0000-0000-0000081B0000}"/>
    <cellStyle name="Normal 5 4 3 2 3 3" xfId="5662" xr:uid="{00000000-0005-0000-0000-0000091B0000}"/>
    <cellStyle name="Normal 5 4 3 2 4" xfId="1767" xr:uid="{00000000-0005-0000-0000-00000A1B0000}"/>
    <cellStyle name="Normal 5 4 3 2 4 2" xfId="3997" xr:uid="{00000000-0005-0000-0000-00000B1B0000}"/>
    <cellStyle name="Normal 5 4 3 2 4 2 2" xfId="8220" xr:uid="{00000000-0005-0000-0000-00000C1B0000}"/>
    <cellStyle name="Normal 5 4 3 2 4 3" xfId="6075" xr:uid="{00000000-0005-0000-0000-00000D1B0000}"/>
    <cellStyle name="Normal 5 4 3 2 5" xfId="2181" xr:uid="{00000000-0005-0000-0000-00000E1B0000}"/>
    <cellStyle name="Normal 5 4 3 2 5 2" xfId="4410" xr:uid="{00000000-0005-0000-0000-00000F1B0000}"/>
    <cellStyle name="Normal 5 4 3 2 5 2 2" xfId="8633" xr:uid="{00000000-0005-0000-0000-0000101B0000}"/>
    <cellStyle name="Normal 5 4 3 2 5 3" xfId="6488" xr:uid="{00000000-0005-0000-0000-0000111B0000}"/>
    <cellStyle name="Normal 5 4 3 2 6" xfId="2617" xr:uid="{00000000-0005-0000-0000-0000121B0000}"/>
    <cellStyle name="Normal 5 4 3 2 6 2" xfId="6901" xr:uid="{00000000-0005-0000-0000-0000131B0000}"/>
    <cellStyle name="Normal 5 4 3 2 7" xfId="4836" xr:uid="{00000000-0005-0000-0000-0000141B0000}"/>
    <cellStyle name="Normal 5 4 3 3" xfId="936" xr:uid="{00000000-0005-0000-0000-0000151B0000}"/>
    <cellStyle name="Normal 5 4 3 3 2" xfId="3170" xr:uid="{00000000-0005-0000-0000-0000161B0000}"/>
    <cellStyle name="Normal 5 4 3 3 2 2" xfId="7393" xr:uid="{00000000-0005-0000-0000-0000171B0000}"/>
    <cellStyle name="Normal 5 4 3 3 3" xfId="5248" xr:uid="{00000000-0005-0000-0000-0000181B0000}"/>
    <cellStyle name="Normal 5 4 3 4" xfId="1353" xr:uid="{00000000-0005-0000-0000-0000191B0000}"/>
    <cellStyle name="Normal 5 4 3 4 2" xfId="3583" xr:uid="{00000000-0005-0000-0000-00001A1B0000}"/>
    <cellStyle name="Normal 5 4 3 4 2 2" xfId="7806" xr:uid="{00000000-0005-0000-0000-00001B1B0000}"/>
    <cellStyle name="Normal 5 4 3 4 3" xfId="5661" xr:uid="{00000000-0005-0000-0000-00001C1B0000}"/>
    <cellStyle name="Normal 5 4 3 5" xfId="1766" xr:uid="{00000000-0005-0000-0000-00001D1B0000}"/>
    <cellStyle name="Normal 5 4 3 5 2" xfId="3996" xr:uid="{00000000-0005-0000-0000-00001E1B0000}"/>
    <cellStyle name="Normal 5 4 3 5 2 2" xfId="8219" xr:uid="{00000000-0005-0000-0000-00001F1B0000}"/>
    <cellStyle name="Normal 5 4 3 5 3" xfId="6074" xr:uid="{00000000-0005-0000-0000-0000201B0000}"/>
    <cellStyle name="Normal 5 4 3 6" xfId="2180" xr:uid="{00000000-0005-0000-0000-0000211B0000}"/>
    <cellStyle name="Normal 5 4 3 6 2" xfId="4409" xr:uid="{00000000-0005-0000-0000-0000221B0000}"/>
    <cellStyle name="Normal 5 4 3 6 2 2" xfId="8632" xr:uid="{00000000-0005-0000-0000-0000231B0000}"/>
    <cellStyle name="Normal 5 4 3 6 3" xfId="6487" xr:uid="{00000000-0005-0000-0000-0000241B0000}"/>
    <cellStyle name="Normal 5 4 3 7" xfId="2616" xr:uid="{00000000-0005-0000-0000-0000251B0000}"/>
    <cellStyle name="Normal 5 4 3 7 2" xfId="6900" xr:uid="{00000000-0005-0000-0000-0000261B0000}"/>
    <cellStyle name="Normal 5 4 3 8" xfId="4835" xr:uid="{00000000-0005-0000-0000-0000271B0000}"/>
    <cellStyle name="Normal 5 4 4" xfId="463" xr:uid="{00000000-0005-0000-0000-0000281B0000}"/>
    <cellStyle name="Normal 5 4 4 2" xfId="938" xr:uid="{00000000-0005-0000-0000-0000291B0000}"/>
    <cellStyle name="Normal 5 4 4 2 2" xfId="3172" xr:uid="{00000000-0005-0000-0000-00002A1B0000}"/>
    <cellStyle name="Normal 5 4 4 2 2 2" xfId="7395" xr:uid="{00000000-0005-0000-0000-00002B1B0000}"/>
    <cellStyle name="Normal 5 4 4 2 3" xfId="5250" xr:uid="{00000000-0005-0000-0000-00002C1B0000}"/>
    <cellStyle name="Normal 5 4 4 3" xfId="1355" xr:uid="{00000000-0005-0000-0000-00002D1B0000}"/>
    <cellStyle name="Normal 5 4 4 3 2" xfId="3585" xr:uid="{00000000-0005-0000-0000-00002E1B0000}"/>
    <cellStyle name="Normal 5 4 4 3 2 2" xfId="7808" xr:uid="{00000000-0005-0000-0000-00002F1B0000}"/>
    <cellStyle name="Normal 5 4 4 3 3" xfId="5663" xr:uid="{00000000-0005-0000-0000-0000301B0000}"/>
    <cellStyle name="Normal 5 4 4 4" xfId="1768" xr:uid="{00000000-0005-0000-0000-0000311B0000}"/>
    <cellStyle name="Normal 5 4 4 4 2" xfId="3998" xr:uid="{00000000-0005-0000-0000-0000321B0000}"/>
    <cellStyle name="Normal 5 4 4 4 2 2" xfId="8221" xr:uid="{00000000-0005-0000-0000-0000331B0000}"/>
    <cellStyle name="Normal 5 4 4 4 3" xfId="6076" xr:uid="{00000000-0005-0000-0000-0000341B0000}"/>
    <cellStyle name="Normal 5 4 4 5" xfId="2182" xr:uid="{00000000-0005-0000-0000-0000351B0000}"/>
    <cellStyle name="Normal 5 4 4 5 2" xfId="4411" xr:uid="{00000000-0005-0000-0000-0000361B0000}"/>
    <cellStyle name="Normal 5 4 4 5 2 2" xfId="8634" xr:uid="{00000000-0005-0000-0000-0000371B0000}"/>
    <cellStyle name="Normal 5 4 4 5 3" xfId="6489" xr:uid="{00000000-0005-0000-0000-0000381B0000}"/>
    <cellStyle name="Normal 5 4 4 6" xfId="2618" xr:uid="{00000000-0005-0000-0000-0000391B0000}"/>
    <cellStyle name="Normal 5 4 4 6 2" xfId="6902" xr:uid="{00000000-0005-0000-0000-00003A1B0000}"/>
    <cellStyle name="Normal 5 4 4 7" xfId="4837" xr:uid="{00000000-0005-0000-0000-00003B1B0000}"/>
    <cellStyle name="Normal 5 4 5" xfId="931" xr:uid="{00000000-0005-0000-0000-00003C1B0000}"/>
    <cellStyle name="Normal 5 4 5 2" xfId="3165" xr:uid="{00000000-0005-0000-0000-00003D1B0000}"/>
    <cellStyle name="Normal 5 4 5 2 2" xfId="7388" xr:uid="{00000000-0005-0000-0000-00003E1B0000}"/>
    <cellStyle name="Normal 5 4 5 3" xfId="5243" xr:uid="{00000000-0005-0000-0000-00003F1B0000}"/>
    <cellStyle name="Normal 5 4 6" xfId="1348" xr:uid="{00000000-0005-0000-0000-0000401B0000}"/>
    <cellStyle name="Normal 5 4 6 2" xfId="3578" xr:uid="{00000000-0005-0000-0000-0000411B0000}"/>
    <cellStyle name="Normal 5 4 6 2 2" xfId="7801" xr:uid="{00000000-0005-0000-0000-0000421B0000}"/>
    <cellStyle name="Normal 5 4 6 3" xfId="5656" xr:uid="{00000000-0005-0000-0000-0000431B0000}"/>
    <cellStyle name="Normal 5 4 7" xfId="1761" xr:uid="{00000000-0005-0000-0000-0000441B0000}"/>
    <cellStyle name="Normal 5 4 7 2" xfId="3991" xr:uid="{00000000-0005-0000-0000-0000451B0000}"/>
    <cellStyle name="Normal 5 4 7 2 2" xfId="8214" xr:uid="{00000000-0005-0000-0000-0000461B0000}"/>
    <cellStyle name="Normal 5 4 7 3" xfId="6069" xr:uid="{00000000-0005-0000-0000-0000471B0000}"/>
    <cellStyle name="Normal 5 4 8" xfId="2175" xr:uid="{00000000-0005-0000-0000-0000481B0000}"/>
    <cellStyle name="Normal 5 4 8 2" xfId="4404" xr:uid="{00000000-0005-0000-0000-0000491B0000}"/>
    <cellStyle name="Normal 5 4 8 2 2" xfId="8627" xr:uid="{00000000-0005-0000-0000-00004A1B0000}"/>
    <cellStyle name="Normal 5 4 8 3" xfId="6482" xr:uid="{00000000-0005-0000-0000-00004B1B0000}"/>
    <cellStyle name="Normal 5 4 9" xfId="2611" xr:uid="{00000000-0005-0000-0000-00004C1B0000}"/>
    <cellStyle name="Normal 5 4 9 2" xfId="6895" xr:uid="{00000000-0005-0000-0000-00004D1B0000}"/>
    <cellStyle name="Normal 5 5" xfId="464" xr:uid="{00000000-0005-0000-0000-00004E1B0000}"/>
    <cellStyle name="Normal 5 5 2" xfId="465" xr:uid="{00000000-0005-0000-0000-00004F1B0000}"/>
    <cellStyle name="Normal 5 5 2 2" xfId="466" xr:uid="{00000000-0005-0000-0000-0000501B0000}"/>
    <cellStyle name="Normal 5 5 2 2 2" xfId="941" xr:uid="{00000000-0005-0000-0000-0000511B0000}"/>
    <cellStyle name="Normal 5 5 2 2 2 2" xfId="3175" xr:uid="{00000000-0005-0000-0000-0000521B0000}"/>
    <cellStyle name="Normal 5 5 2 2 2 2 2" xfId="7398" xr:uid="{00000000-0005-0000-0000-0000531B0000}"/>
    <cellStyle name="Normal 5 5 2 2 2 3" xfId="5253" xr:uid="{00000000-0005-0000-0000-0000541B0000}"/>
    <cellStyle name="Normal 5 5 2 2 3" xfId="1358" xr:uid="{00000000-0005-0000-0000-0000551B0000}"/>
    <cellStyle name="Normal 5 5 2 2 3 2" xfId="3588" xr:uid="{00000000-0005-0000-0000-0000561B0000}"/>
    <cellStyle name="Normal 5 5 2 2 3 2 2" xfId="7811" xr:uid="{00000000-0005-0000-0000-0000571B0000}"/>
    <cellStyle name="Normal 5 5 2 2 3 3" xfId="5666" xr:uid="{00000000-0005-0000-0000-0000581B0000}"/>
    <cellStyle name="Normal 5 5 2 2 4" xfId="1771" xr:uid="{00000000-0005-0000-0000-0000591B0000}"/>
    <cellStyle name="Normal 5 5 2 2 4 2" xfId="4001" xr:uid="{00000000-0005-0000-0000-00005A1B0000}"/>
    <cellStyle name="Normal 5 5 2 2 4 2 2" xfId="8224" xr:uid="{00000000-0005-0000-0000-00005B1B0000}"/>
    <cellStyle name="Normal 5 5 2 2 4 3" xfId="6079" xr:uid="{00000000-0005-0000-0000-00005C1B0000}"/>
    <cellStyle name="Normal 5 5 2 2 5" xfId="2185" xr:uid="{00000000-0005-0000-0000-00005D1B0000}"/>
    <cellStyle name="Normal 5 5 2 2 5 2" xfId="4414" xr:uid="{00000000-0005-0000-0000-00005E1B0000}"/>
    <cellStyle name="Normal 5 5 2 2 5 2 2" xfId="8637" xr:uid="{00000000-0005-0000-0000-00005F1B0000}"/>
    <cellStyle name="Normal 5 5 2 2 5 3" xfId="6492" xr:uid="{00000000-0005-0000-0000-0000601B0000}"/>
    <cellStyle name="Normal 5 5 2 2 6" xfId="2621" xr:uid="{00000000-0005-0000-0000-0000611B0000}"/>
    <cellStyle name="Normal 5 5 2 2 6 2" xfId="6905" xr:uid="{00000000-0005-0000-0000-0000621B0000}"/>
    <cellStyle name="Normal 5 5 2 2 7" xfId="4840" xr:uid="{00000000-0005-0000-0000-0000631B0000}"/>
    <cellStyle name="Normal 5 5 2 3" xfId="940" xr:uid="{00000000-0005-0000-0000-0000641B0000}"/>
    <cellStyle name="Normal 5 5 2 3 2" xfId="3174" xr:uid="{00000000-0005-0000-0000-0000651B0000}"/>
    <cellStyle name="Normal 5 5 2 3 2 2" xfId="7397" xr:uid="{00000000-0005-0000-0000-0000661B0000}"/>
    <cellStyle name="Normal 5 5 2 3 3" xfId="5252" xr:uid="{00000000-0005-0000-0000-0000671B0000}"/>
    <cellStyle name="Normal 5 5 2 4" xfId="1357" xr:uid="{00000000-0005-0000-0000-0000681B0000}"/>
    <cellStyle name="Normal 5 5 2 4 2" xfId="3587" xr:uid="{00000000-0005-0000-0000-0000691B0000}"/>
    <cellStyle name="Normal 5 5 2 4 2 2" xfId="7810" xr:uid="{00000000-0005-0000-0000-00006A1B0000}"/>
    <cellStyle name="Normal 5 5 2 4 3" xfId="5665" xr:uid="{00000000-0005-0000-0000-00006B1B0000}"/>
    <cellStyle name="Normal 5 5 2 5" xfId="1770" xr:uid="{00000000-0005-0000-0000-00006C1B0000}"/>
    <cellStyle name="Normal 5 5 2 5 2" xfId="4000" xr:uid="{00000000-0005-0000-0000-00006D1B0000}"/>
    <cellStyle name="Normal 5 5 2 5 2 2" xfId="8223" xr:uid="{00000000-0005-0000-0000-00006E1B0000}"/>
    <cellStyle name="Normal 5 5 2 5 3" xfId="6078" xr:uid="{00000000-0005-0000-0000-00006F1B0000}"/>
    <cellStyle name="Normal 5 5 2 6" xfId="2184" xr:uid="{00000000-0005-0000-0000-0000701B0000}"/>
    <cellStyle name="Normal 5 5 2 6 2" xfId="4413" xr:uid="{00000000-0005-0000-0000-0000711B0000}"/>
    <cellStyle name="Normal 5 5 2 6 2 2" xfId="8636" xr:uid="{00000000-0005-0000-0000-0000721B0000}"/>
    <cellStyle name="Normal 5 5 2 6 3" xfId="6491" xr:uid="{00000000-0005-0000-0000-0000731B0000}"/>
    <cellStyle name="Normal 5 5 2 7" xfId="2620" xr:uid="{00000000-0005-0000-0000-0000741B0000}"/>
    <cellStyle name="Normal 5 5 2 7 2" xfId="6904" xr:uid="{00000000-0005-0000-0000-0000751B0000}"/>
    <cellStyle name="Normal 5 5 2 8" xfId="4839" xr:uid="{00000000-0005-0000-0000-0000761B0000}"/>
    <cellStyle name="Normal 5 5 3" xfId="467" xr:uid="{00000000-0005-0000-0000-0000771B0000}"/>
    <cellStyle name="Normal 5 5 3 2" xfId="942" xr:uid="{00000000-0005-0000-0000-0000781B0000}"/>
    <cellStyle name="Normal 5 5 3 2 2" xfId="3176" xr:uid="{00000000-0005-0000-0000-0000791B0000}"/>
    <cellStyle name="Normal 5 5 3 2 2 2" xfId="7399" xr:uid="{00000000-0005-0000-0000-00007A1B0000}"/>
    <cellStyle name="Normal 5 5 3 2 3" xfId="5254" xr:uid="{00000000-0005-0000-0000-00007B1B0000}"/>
    <cellStyle name="Normal 5 5 3 3" xfId="1359" xr:uid="{00000000-0005-0000-0000-00007C1B0000}"/>
    <cellStyle name="Normal 5 5 3 3 2" xfId="3589" xr:uid="{00000000-0005-0000-0000-00007D1B0000}"/>
    <cellStyle name="Normal 5 5 3 3 2 2" xfId="7812" xr:uid="{00000000-0005-0000-0000-00007E1B0000}"/>
    <cellStyle name="Normal 5 5 3 3 3" xfId="5667" xr:uid="{00000000-0005-0000-0000-00007F1B0000}"/>
    <cellStyle name="Normal 5 5 3 4" xfId="1772" xr:uid="{00000000-0005-0000-0000-0000801B0000}"/>
    <cellStyle name="Normal 5 5 3 4 2" xfId="4002" xr:uid="{00000000-0005-0000-0000-0000811B0000}"/>
    <cellStyle name="Normal 5 5 3 4 2 2" xfId="8225" xr:uid="{00000000-0005-0000-0000-0000821B0000}"/>
    <cellStyle name="Normal 5 5 3 4 3" xfId="6080" xr:uid="{00000000-0005-0000-0000-0000831B0000}"/>
    <cellStyle name="Normal 5 5 3 5" xfId="2186" xr:uid="{00000000-0005-0000-0000-0000841B0000}"/>
    <cellStyle name="Normal 5 5 3 5 2" xfId="4415" xr:uid="{00000000-0005-0000-0000-0000851B0000}"/>
    <cellStyle name="Normal 5 5 3 5 2 2" xfId="8638" xr:uid="{00000000-0005-0000-0000-0000861B0000}"/>
    <cellStyle name="Normal 5 5 3 5 3" xfId="6493" xr:uid="{00000000-0005-0000-0000-0000871B0000}"/>
    <cellStyle name="Normal 5 5 3 6" xfId="2622" xr:uid="{00000000-0005-0000-0000-0000881B0000}"/>
    <cellStyle name="Normal 5 5 3 6 2" xfId="6906" xr:uid="{00000000-0005-0000-0000-0000891B0000}"/>
    <cellStyle name="Normal 5 5 3 7" xfId="4841" xr:uid="{00000000-0005-0000-0000-00008A1B0000}"/>
    <cellStyle name="Normal 5 5 4" xfId="939" xr:uid="{00000000-0005-0000-0000-00008B1B0000}"/>
    <cellStyle name="Normal 5 5 4 2" xfId="3173" xr:uid="{00000000-0005-0000-0000-00008C1B0000}"/>
    <cellStyle name="Normal 5 5 4 2 2" xfId="7396" xr:uid="{00000000-0005-0000-0000-00008D1B0000}"/>
    <cellStyle name="Normal 5 5 4 3" xfId="5251" xr:uid="{00000000-0005-0000-0000-00008E1B0000}"/>
    <cellStyle name="Normal 5 5 5" xfId="1356" xr:uid="{00000000-0005-0000-0000-00008F1B0000}"/>
    <cellStyle name="Normal 5 5 5 2" xfId="3586" xr:uid="{00000000-0005-0000-0000-0000901B0000}"/>
    <cellStyle name="Normal 5 5 5 2 2" xfId="7809" xr:uid="{00000000-0005-0000-0000-0000911B0000}"/>
    <cellStyle name="Normal 5 5 5 3" xfId="5664" xr:uid="{00000000-0005-0000-0000-0000921B0000}"/>
    <cellStyle name="Normal 5 5 6" xfId="1769" xr:uid="{00000000-0005-0000-0000-0000931B0000}"/>
    <cellStyle name="Normal 5 5 6 2" xfId="3999" xr:uid="{00000000-0005-0000-0000-0000941B0000}"/>
    <cellStyle name="Normal 5 5 6 2 2" xfId="8222" xr:uid="{00000000-0005-0000-0000-0000951B0000}"/>
    <cellStyle name="Normal 5 5 6 3" xfId="6077" xr:uid="{00000000-0005-0000-0000-0000961B0000}"/>
    <cellStyle name="Normal 5 5 7" xfId="2183" xr:uid="{00000000-0005-0000-0000-0000971B0000}"/>
    <cellStyle name="Normal 5 5 7 2" xfId="4412" xr:uid="{00000000-0005-0000-0000-0000981B0000}"/>
    <cellStyle name="Normal 5 5 7 2 2" xfId="8635" xr:uid="{00000000-0005-0000-0000-0000991B0000}"/>
    <cellStyle name="Normal 5 5 7 3" xfId="6490" xr:uid="{00000000-0005-0000-0000-00009A1B0000}"/>
    <cellStyle name="Normal 5 5 8" xfId="2619" xr:uid="{00000000-0005-0000-0000-00009B1B0000}"/>
    <cellStyle name="Normal 5 5 8 2" xfId="6903" xr:uid="{00000000-0005-0000-0000-00009C1B0000}"/>
    <cellStyle name="Normal 5 5 9" xfId="4838" xr:uid="{00000000-0005-0000-0000-00009D1B0000}"/>
    <cellStyle name="Normal 5 6" xfId="468" xr:uid="{00000000-0005-0000-0000-00009E1B0000}"/>
    <cellStyle name="Normal 5 6 2" xfId="469" xr:uid="{00000000-0005-0000-0000-00009F1B0000}"/>
    <cellStyle name="Normal 5 6 2 2" xfId="944" xr:uid="{00000000-0005-0000-0000-0000A01B0000}"/>
    <cellStyle name="Normal 5 6 2 2 2" xfId="3178" xr:uid="{00000000-0005-0000-0000-0000A11B0000}"/>
    <cellStyle name="Normal 5 6 2 2 2 2" xfId="7401" xr:uid="{00000000-0005-0000-0000-0000A21B0000}"/>
    <cellStyle name="Normal 5 6 2 2 3" xfId="5256" xr:uid="{00000000-0005-0000-0000-0000A31B0000}"/>
    <cellStyle name="Normal 5 6 2 3" xfId="1361" xr:uid="{00000000-0005-0000-0000-0000A41B0000}"/>
    <cellStyle name="Normal 5 6 2 3 2" xfId="3591" xr:uid="{00000000-0005-0000-0000-0000A51B0000}"/>
    <cellStyle name="Normal 5 6 2 3 2 2" xfId="7814" xr:uid="{00000000-0005-0000-0000-0000A61B0000}"/>
    <cellStyle name="Normal 5 6 2 3 3" xfId="5669" xr:uid="{00000000-0005-0000-0000-0000A71B0000}"/>
    <cellStyle name="Normal 5 6 2 4" xfId="1774" xr:uid="{00000000-0005-0000-0000-0000A81B0000}"/>
    <cellStyle name="Normal 5 6 2 4 2" xfId="4004" xr:uid="{00000000-0005-0000-0000-0000A91B0000}"/>
    <cellStyle name="Normal 5 6 2 4 2 2" xfId="8227" xr:uid="{00000000-0005-0000-0000-0000AA1B0000}"/>
    <cellStyle name="Normal 5 6 2 4 3" xfId="6082" xr:uid="{00000000-0005-0000-0000-0000AB1B0000}"/>
    <cellStyle name="Normal 5 6 2 5" xfId="2188" xr:uid="{00000000-0005-0000-0000-0000AC1B0000}"/>
    <cellStyle name="Normal 5 6 2 5 2" xfId="4417" xr:uid="{00000000-0005-0000-0000-0000AD1B0000}"/>
    <cellStyle name="Normal 5 6 2 5 2 2" xfId="8640" xr:uid="{00000000-0005-0000-0000-0000AE1B0000}"/>
    <cellStyle name="Normal 5 6 2 5 3" xfId="6495" xr:uid="{00000000-0005-0000-0000-0000AF1B0000}"/>
    <cellStyle name="Normal 5 6 2 6" xfId="2624" xr:uid="{00000000-0005-0000-0000-0000B01B0000}"/>
    <cellStyle name="Normal 5 6 2 6 2" xfId="6908" xr:uid="{00000000-0005-0000-0000-0000B11B0000}"/>
    <cellStyle name="Normal 5 6 2 7" xfId="4843" xr:uid="{00000000-0005-0000-0000-0000B21B0000}"/>
    <cellStyle name="Normal 5 6 3" xfId="943" xr:uid="{00000000-0005-0000-0000-0000B31B0000}"/>
    <cellStyle name="Normal 5 6 3 2" xfId="3177" xr:uid="{00000000-0005-0000-0000-0000B41B0000}"/>
    <cellStyle name="Normal 5 6 3 2 2" xfId="7400" xr:uid="{00000000-0005-0000-0000-0000B51B0000}"/>
    <cellStyle name="Normal 5 6 3 3" xfId="5255" xr:uid="{00000000-0005-0000-0000-0000B61B0000}"/>
    <cellStyle name="Normal 5 6 4" xfId="1360" xr:uid="{00000000-0005-0000-0000-0000B71B0000}"/>
    <cellStyle name="Normal 5 6 4 2" xfId="3590" xr:uid="{00000000-0005-0000-0000-0000B81B0000}"/>
    <cellStyle name="Normal 5 6 4 2 2" xfId="7813" xr:uid="{00000000-0005-0000-0000-0000B91B0000}"/>
    <cellStyle name="Normal 5 6 4 3" xfId="5668" xr:uid="{00000000-0005-0000-0000-0000BA1B0000}"/>
    <cellStyle name="Normal 5 6 5" xfId="1773" xr:uid="{00000000-0005-0000-0000-0000BB1B0000}"/>
    <cellStyle name="Normal 5 6 5 2" xfId="4003" xr:uid="{00000000-0005-0000-0000-0000BC1B0000}"/>
    <cellStyle name="Normal 5 6 5 2 2" xfId="8226" xr:uid="{00000000-0005-0000-0000-0000BD1B0000}"/>
    <cellStyle name="Normal 5 6 5 3" xfId="6081" xr:uid="{00000000-0005-0000-0000-0000BE1B0000}"/>
    <cellStyle name="Normal 5 6 6" xfId="2187" xr:uid="{00000000-0005-0000-0000-0000BF1B0000}"/>
    <cellStyle name="Normal 5 6 6 2" xfId="4416" xr:uid="{00000000-0005-0000-0000-0000C01B0000}"/>
    <cellStyle name="Normal 5 6 6 2 2" xfId="8639" xr:uid="{00000000-0005-0000-0000-0000C11B0000}"/>
    <cellStyle name="Normal 5 6 6 3" xfId="6494" xr:uid="{00000000-0005-0000-0000-0000C21B0000}"/>
    <cellStyle name="Normal 5 6 7" xfId="2623" xr:uid="{00000000-0005-0000-0000-0000C31B0000}"/>
    <cellStyle name="Normal 5 6 7 2" xfId="6907" xr:uid="{00000000-0005-0000-0000-0000C41B0000}"/>
    <cellStyle name="Normal 5 6 8" xfId="4842" xr:uid="{00000000-0005-0000-0000-0000C51B0000}"/>
    <cellStyle name="Normal 5 7" xfId="470" xr:uid="{00000000-0005-0000-0000-0000C61B0000}"/>
    <cellStyle name="Normal 5 7 2" xfId="945" xr:uid="{00000000-0005-0000-0000-0000C71B0000}"/>
    <cellStyle name="Normal 5 7 2 2" xfId="3179" xr:uid="{00000000-0005-0000-0000-0000C81B0000}"/>
    <cellStyle name="Normal 5 7 2 2 2" xfId="7402" xr:uid="{00000000-0005-0000-0000-0000C91B0000}"/>
    <cellStyle name="Normal 5 7 2 3" xfId="5257" xr:uid="{00000000-0005-0000-0000-0000CA1B0000}"/>
    <cellStyle name="Normal 5 7 3" xfId="1362" xr:uid="{00000000-0005-0000-0000-0000CB1B0000}"/>
    <cellStyle name="Normal 5 7 3 2" xfId="3592" xr:uid="{00000000-0005-0000-0000-0000CC1B0000}"/>
    <cellStyle name="Normal 5 7 3 2 2" xfId="7815" xr:uid="{00000000-0005-0000-0000-0000CD1B0000}"/>
    <cellStyle name="Normal 5 7 3 3" xfId="5670" xr:uid="{00000000-0005-0000-0000-0000CE1B0000}"/>
    <cellStyle name="Normal 5 7 4" xfId="1775" xr:uid="{00000000-0005-0000-0000-0000CF1B0000}"/>
    <cellStyle name="Normal 5 7 4 2" xfId="4005" xr:uid="{00000000-0005-0000-0000-0000D01B0000}"/>
    <cellStyle name="Normal 5 7 4 2 2" xfId="8228" xr:uid="{00000000-0005-0000-0000-0000D11B0000}"/>
    <cellStyle name="Normal 5 7 4 3" xfId="6083" xr:uid="{00000000-0005-0000-0000-0000D21B0000}"/>
    <cellStyle name="Normal 5 7 5" xfId="2189" xr:uid="{00000000-0005-0000-0000-0000D31B0000}"/>
    <cellStyle name="Normal 5 7 5 2" xfId="4418" xr:uid="{00000000-0005-0000-0000-0000D41B0000}"/>
    <cellStyle name="Normal 5 7 5 2 2" xfId="8641" xr:uid="{00000000-0005-0000-0000-0000D51B0000}"/>
    <cellStyle name="Normal 5 7 5 3" xfId="6496" xr:uid="{00000000-0005-0000-0000-0000D61B0000}"/>
    <cellStyle name="Normal 5 7 6" xfId="2625" xr:uid="{00000000-0005-0000-0000-0000D71B0000}"/>
    <cellStyle name="Normal 5 7 6 2" xfId="6909" xr:uid="{00000000-0005-0000-0000-0000D81B0000}"/>
    <cellStyle name="Normal 5 7 7" xfId="4844" xr:uid="{00000000-0005-0000-0000-0000D91B0000}"/>
    <cellStyle name="Normal 5 8" xfId="881" xr:uid="{00000000-0005-0000-0000-0000DA1B0000}"/>
    <cellStyle name="Normal 5 8 2" xfId="3116" xr:uid="{00000000-0005-0000-0000-0000DB1B0000}"/>
    <cellStyle name="Normal 5 8 2 2" xfId="7339" xr:uid="{00000000-0005-0000-0000-0000DC1B0000}"/>
    <cellStyle name="Normal 5 8 3" xfId="5194" xr:uid="{00000000-0005-0000-0000-0000DD1B0000}"/>
    <cellStyle name="Normal 5 9" xfId="1299" xr:uid="{00000000-0005-0000-0000-0000DE1B0000}"/>
    <cellStyle name="Normal 5 9 2" xfId="3529" xr:uid="{00000000-0005-0000-0000-0000DF1B0000}"/>
    <cellStyle name="Normal 5 9 2 2" xfId="7752" xr:uid="{00000000-0005-0000-0000-0000E01B0000}"/>
    <cellStyle name="Normal 5 9 3" xfId="5607" xr:uid="{00000000-0005-0000-0000-0000E11B0000}"/>
    <cellStyle name="Normal 6" xfId="471" xr:uid="{00000000-0005-0000-0000-0000E21B0000}"/>
    <cellStyle name="Normal 6 2" xfId="472" xr:uid="{00000000-0005-0000-0000-0000E31B0000}"/>
    <cellStyle name="Normal 6 3" xfId="473" xr:uid="{00000000-0005-0000-0000-0000E41B0000}"/>
    <cellStyle name="Normal 6 3 2" xfId="474" xr:uid="{00000000-0005-0000-0000-0000E51B0000}"/>
    <cellStyle name="Normal 6 3 3" xfId="475" xr:uid="{00000000-0005-0000-0000-0000E61B0000}"/>
    <cellStyle name="Normal 7" xfId="476" xr:uid="{00000000-0005-0000-0000-0000E71B0000}"/>
    <cellStyle name="Normal 7 2" xfId="477" xr:uid="{00000000-0005-0000-0000-0000E81B0000}"/>
    <cellStyle name="Normal 8" xfId="478" xr:uid="{00000000-0005-0000-0000-0000E91B0000}"/>
    <cellStyle name="Normal 8 10" xfId="2190" xr:uid="{00000000-0005-0000-0000-0000EA1B0000}"/>
    <cellStyle name="Normal 8 10 2" xfId="4419" xr:uid="{00000000-0005-0000-0000-0000EB1B0000}"/>
    <cellStyle name="Normal 8 10 2 2" xfId="8642" xr:uid="{00000000-0005-0000-0000-0000EC1B0000}"/>
    <cellStyle name="Normal 8 10 3" xfId="6497" xr:uid="{00000000-0005-0000-0000-0000ED1B0000}"/>
    <cellStyle name="Normal 8 11" xfId="2626" xr:uid="{00000000-0005-0000-0000-0000EE1B0000}"/>
    <cellStyle name="Normal 8 11 2" xfId="6910" xr:uid="{00000000-0005-0000-0000-0000EF1B0000}"/>
    <cellStyle name="Normal 8 12" xfId="4845" xr:uid="{00000000-0005-0000-0000-0000F01B0000}"/>
    <cellStyle name="Normal 8 2" xfId="479" xr:uid="{00000000-0005-0000-0000-0000F11B0000}"/>
    <cellStyle name="Normal 8 2 10" xfId="2627" xr:uid="{00000000-0005-0000-0000-0000F21B0000}"/>
    <cellStyle name="Normal 8 2 10 2" xfId="6911" xr:uid="{00000000-0005-0000-0000-0000F31B0000}"/>
    <cellStyle name="Normal 8 2 11" xfId="4846" xr:uid="{00000000-0005-0000-0000-0000F41B0000}"/>
    <cellStyle name="Normal 8 2 2" xfId="480" xr:uid="{00000000-0005-0000-0000-0000F51B0000}"/>
    <cellStyle name="Normal 8 2 2 10" xfId="4847" xr:uid="{00000000-0005-0000-0000-0000F61B0000}"/>
    <cellStyle name="Normal 8 2 2 2" xfId="481" xr:uid="{00000000-0005-0000-0000-0000F71B0000}"/>
    <cellStyle name="Normal 8 2 2 2 2" xfId="482" xr:uid="{00000000-0005-0000-0000-0000F81B0000}"/>
    <cellStyle name="Normal 8 2 2 2 2 2" xfId="483" xr:uid="{00000000-0005-0000-0000-0000F91B0000}"/>
    <cellStyle name="Normal 8 2 2 2 2 2 2" xfId="951" xr:uid="{00000000-0005-0000-0000-0000FA1B0000}"/>
    <cellStyle name="Normal 8 2 2 2 2 2 2 2" xfId="3185" xr:uid="{00000000-0005-0000-0000-0000FB1B0000}"/>
    <cellStyle name="Normal 8 2 2 2 2 2 2 2 2" xfId="7408" xr:uid="{00000000-0005-0000-0000-0000FC1B0000}"/>
    <cellStyle name="Normal 8 2 2 2 2 2 2 3" xfId="5263" xr:uid="{00000000-0005-0000-0000-0000FD1B0000}"/>
    <cellStyle name="Normal 8 2 2 2 2 2 3" xfId="1368" xr:uid="{00000000-0005-0000-0000-0000FE1B0000}"/>
    <cellStyle name="Normal 8 2 2 2 2 2 3 2" xfId="3598" xr:uid="{00000000-0005-0000-0000-0000FF1B0000}"/>
    <cellStyle name="Normal 8 2 2 2 2 2 3 2 2" xfId="7821" xr:uid="{00000000-0005-0000-0000-0000001C0000}"/>
    <cellStyle name="Normal 8 2 2 2 2 2 3 3" xfId="5676" xr:uid="{00000000-0005-0000-0000-0000011C0000}"/>
    <cellStyle name="Normal 8 2 2 2 2 2 4" xfId="1781" xr:uid="{00000000-0005-0000-0000-0000021C0000}"/>
    <cellStyle name="Normal 8 2 2 2 2 2 4 2" xfId="4011" xr:uid="{00000000-0005-0000-0000-0000031C0000}"/>
    <cellStyle name="Normal 8 2 2 2 2 2 4 2 2" xfId="8234" xr:uid="{00000000-0005-0000-0000-0000041C0000}"/>
    <cellStyle name="Normal 8 2 2 2 2 2 4 3" xfId="6089" xr:uid="{00000000-0005-0000-0000-0000051C0000}"/>
    <cellStyle name="Normal 8 2 2 2 2 2 5" xfId="2195" xr:uid="{00000000-0005-0000-0000-0000061C0000}"/>
    <cellStyle name="Normal 8 2 2 2 2 2 5 2" xfId="4424" xr:uid="{00000000-0005-0000-0000-0000071C0000}"/>
    <cellStyle name="Normal 8 2 2 2 2 2 5 2 2" xfId="8647" xr:uid="{00000000-0005-0000-0000-0000081C0000}"/>
    <cellStyle name="Normal 8 2 2 2 2 2 5 3" xfId="6502" xr:uid="{00000000-0005-0000-0000-0000091C0000}"/>
    <cellStyle name="Normal 8 2 2 2 2 2 6" xfId="2631" xr:uid="{00000000-0005-0000-0000-00000A1C0000}"/>
    <cellStyle name="Normal 8 2 2 2 2 2 6 2" xfId="6915" xr:uid="{00000000-0005-0000-0000-00000B1C0000}"/>
    <cellStyle name="Normal 8 2 2 2 2 2 7" xfId="4850" xr:uid="{00000000-0005-0000-0000-00000C1C0000}"/>
    <cellStyle name="Normal 8 2 2 2 2 3" xfId="950" xr:uid="{00000000-0005-0000-0000-00000D1C0000}"/>
    <cellStyle name="Normal 8 2 2 2 2 3 2" xfId="3184" xr:uid="{00000000-0005-0000-0000-00000E1C0000}"/>
    <cellStyle name="Normal 8 2 2 2 2 3 2 2" xfId="7407" xr:uid="{00000000-0005-0000-0000-00000F1C0000}"/>
    <cellStyle name="Normal 8 2 2 2 2 3 3" xfId="5262" xr:uid="{00000000-0005-0000-0000-0000101C0000}"/>
    <cellStyle name="Normal 8 2 2 2 2 4" xfId="1367" xr:uid="{00000000-0005-0000-0000-0000111C0000}"/>
    <cellStyle name="Normal 8 2 2 2 2 4 2" xfId="3597" xr:uid="{00000000-0005-0000-0000-0000121C0000}"/>
    <cellStyle name="Normal 8 2 2 2 2 4 2 2" xfId="7820" xr:uid="{00000000-0005-0000-0000-0000131C0000}"/>
    <cellStyle name="Normal 8 2 2 2 2 4 3" xfId="5675" xr:uid="{00000000-0005-0000-0000-0000141C0000}"/>
    <cellStyle name="Normal 8 2 2 2 2 5" xfId="1780" xr:uid="{00000000-0005-0000-0000-0000151C0000}"/>
    <cellStyle name="Normal 8 2 2 2 2 5 2" xfId="4010" xr:uid="{00000000-0005-0000-0000-0000161C0000}"/>
    <cellStyle name="Normal 8 2 2 2 2 5 2 2" xfId="8233" xr:uid="{00000000-0005-0000-0000-0000171C0000}"/>
    <cellStyle name="Normal 8 2 2 2 2 5 3" xfId="6088" xr:uid="{00000000-0005-0000-0000-0000181C0000}"/>
    <cellStyle name="Normal 8 2 2 2 2 6" xfId="2194" xr:uid="{00000000-0005-0000-0000-0000191C0000}"/>
    <cellStyle name="Normal 8 2 2 2 2 6 2" xfId="4423" xr:uid="{00000000-0005-0000-0000-00001A1C0000}"/>
    <cellStyle name="Normal 8 2 2 2 2 6 2 2" xfId="8646" xr:uid="{00000000-0005-0000-0000-00001B1C0000}"/>
    <cellStyle name="Normal 8 2 2 2 2 6 3" xfId="6501" xr:uid="{00000000-0005-0000-0000-00001C1C0000}"/>
    <cellStyle name="Normal 8 2 2 2 2 7" xfId="2630" xr:uid="{00000000-0005-0000-0000-00001D1C0000}"/>
    <cellStyle name="Normal 8 2 2 2 2 7 2" xfId="6914" xr:uid="{00000000-0005-0000-0000-00001E1C0000}"/>
    <cellStyle name="Normal 8 2 2 2 2 8" xfId="4849" xr:uid="{00000000-0005-0000-0000-00001F1C0000}"/>
    <cellStyle name="Normal 8 2 2 2 3" xfId="484" xr:uid="{00000000-0005-0000-0000-0000201C0000}"/>
    <cellStyle name="Normal 8 2 2 2 3 2" xfId="952" xr:uid="{00000000-0005-0000-0000-0000211C0000}"/>
    <cellStyle name="Normal 8 2 2 2 3 2 2" xfId="3186" xr:uid="{00000000-0005-0000-0000-0000221C0000}"/>
    <cellStyle name="Normal 8 2 2 2 3 2 2 2" xfId="7409" xr:uid="{00000000-0005-0000-0000-0000231C0000}"/>
    <cellStyle name="Normal 8 2 2 2 3 2 3" xfId="5264" xr:uid="{00000000-0005-0000-0000-0000241C0000}"/>
    <cellStyle name="Normal 8 2 2 2 3 3" xfId="1369" xr:uid="{00000000-0005-0000-0000-0000251C0000}"/>
    <cellStyle name="Normal 8 2 2 2 3 3 2" xfId="3599" xr:uid="{00000000-0005-0000-0000-0000261C0000}"/>
    <cellStyle name="Normal 8 2 2 2 3 3 2 2" xfId="7822" xr:uid="{00000000-0005-0000-0000-0000271C0000}"/>
    <cellStyle name="Normal 8 2 2 2 3 3 3" xfId="5677" xr:uid="{00000000-0005-0000-0000-0000281C0000}"/>
    <cellStyle name="Normal 8 2 2 2 3 4" xfId="1782" xr:uid="{00000000-0005-0000-0000-0000291C0000}"/>
    <cellStyle name="Normal 8 2 2 2 3 4 2" xfId="4012" xr:uid="{00000000-0005-0000-0000-00002A1C0000}"/>
    <cellStyle name="Normal 8 2 2 2 3 4 2 2" xfId="8235" xr:uid="{00000000-0005-0000-0000-00002B1C0000}"/>
    <cellStyle name="Normal 8 2 2 2 3 4 3" xfId="6090" xr:uid="{00000000-0005-0000-0000-00002C1C0000}"/>
    <cellStyle name="Normal 8 2 2 2 3 5" xfId="2196" xr:uid="{00000000-0005-0000-0000-00002D1C0000}"/>
    <cellStyle name="Normal 8 2 2 2 3 5 2" xfId="4425" xr:uid="{00000000-0005-0000-0000-00002E1C0000}"/>
    <cellStyle name="Normal 8 2 2 2 3 5 2 2" xfId="8648" xr:uid="{00000000-0005-0000-0000-00002F1C0000}"/>
    <cellStyle name="Normal 8 2 2 2 3 5 3" xfId="6503" xr:uid="{00000000-0005-0000-0000-0000301C0000}"/>
    <cellStyle name="Normal 8 2 2 2 3 6" xfId="2632" xr:uid="{00000000-0005-0000-0000-0000311C0000}"/>
    <cellStyle name="Normal 8 2 2 2 3 6 2" xfId="6916" xr:uid="{00000000-0005-0000-0000-0000321C0000}"/>
    <cellStyle name="Normal 8 2 2 2 3 7" xfId="4851" xr:uid="{00000000-0005-0000-0000-0000331C0000}"/>
    <cellStyle name="Normal 8 2 2 2 4" xfId="949" xr:uid="{00000000-0005-0000-0000-0000341C0000}"/>
    <cellStyle name="Normal 8 2 2 2 4 2" xfId="3183" xr:uid="{00000000-0005-0000-0000-0000351C0000}"/>
    <cellStyle name="Normal 8 2 2 2 4 2 2" xfId="7406" xr:uid="{00000000-0005-0000-0000-0000361C0000}"/>
    <cellStyle name="Normal 8 2 2 2 4 3" xfId="5261" xr:uid="{00000000-0005-0000-0000-0000371C0000}"/>
    <cellStyle name="Normal 8 2 2 2 5" xfId="1366" xr:uid="{00000000-0005-0000-0000-0000381C0000}"/>
    <cellStyle name="Normal 8 2 2 2 5 2" xfId="3596" xr:uid="{00000000-0005-0000-0000-0000391C0000}"/>
    <cellStyle name="Normal 8 2 2 2 5 2 2" xfId="7819" xr:uid="{00000000-0005-0000-0000-00003A1C0000}"/>
    <cellStyle name="Normal 8 2 2 2 5 3" xfId="5674" xr:uid="{00000000-0005-0000-0000-00003B1C0000}"/>
    <cellStyle name="Normal 8 2 2 2 6" xfId="1779" xr:uid="{00000000-0005-0000-0000-00003C1C0000}"/>
    <cellStyle name="Normal 8 2 2 2 6 2" xfId="4009" xr:uid="{00000000-0005-0000-0000-00003D1C0000}"/>
    <cellStyle name="Normal 8 2 2 2 6 2 2" xfId="8232" xr:uid="{00000000-0005-0000-0000-00003E1C0000}"/>
    <cellStyle name="Normal 8 2 2 2 6 3" xfId="6087" xr:uid="{00000000-0005-0000-0000-00003F1C0000}"/>
    <cellStyle name="Normal 8 2 2 2 7" xfId="2193" xr:uid="{00000000-0005-0000-0000-0000401C0000}"/>
    <cellStyle name="Normal 8 2 2 2 7 2" xfId="4422" xr:uid="{00000000-0005-0000-0000-0000411C0000}"/>
    <cellStyle name="Normal 8 2 2 2 7 2 2" xfId="8645" xr:uid="{00000000-0005-0000-0000-0000421C0000}"/>
    <cellStyle name="Normal 8 2 2 2 7 3" xfId="6500" xr:uid="{00000000-0005-0000-0000-0000431C0000}"/>
    <cellStyle name="Normal 8 2 2 2 8" xfId="2629" xr:uid="{00000000-0005-0000-0000-0000441C0000}"/>
    <cellStyle name="Normal 8 2 2 2 8 2" xfId="6913" xr:uid="{00000000-0005-0000-0000-0000451C0000}"/>
    <cellStyle name="Normal 8 2 2 2 9" xfId="4848" xr:uid="{00000000-0005-0000-0000-0000461C0000}"/>
    <cellStyle name="Normal 8 2 2 3" xfId="485" xr:uid="{00000000-0005-0000-0000-0000471C0000}"/>
    <cellStyle name="Normal 8 2 2 3 2" xfId="486" xr:uid="{00000000-0005-0000-0000-0000481C0000}"/>
    <cellStyle name="Normal 8 2 2 3 2 2" xfId="954" xr:uid="{00000000-0005-0000-0000-0000491C0000}"/>
    <cellStyle name="Normal 8 2 2 3 2 2 2" xfId="3188" xr:uid="{00000000-0005-0000-0000-00004A1C0000}"/>
    <cellStyle name="Normal 8 2 2 3 2 2 2 2" xfId="7411" xr:uid="{00000000-0005-0000-0000-00004B1C0000}"/>
    <cellStyle name="Normal 8 2 2 3 2 2 3" xfId="5266" xr:uid="{00000000-0005-0000-0000-00004C1C0000}"/>
    <cellStyle name="Normal 8 2 2 3 2 3" xfId="1371" xr:uid="{00000000-0005-0000-0000-00004D1C0000}"/>
    <cellStyle name="Normal 8 2 2 3 2 3 2" xfId="3601" xr:uid="{00000000-0005-0000-0000-00004E1C0000}"/>
    <cellStyle name="Normal 8 2 2 3 2 3 2 2" xfId="7824" xr:uid="{00000000-0005-0000-0000-00004F1C0000}"/>
    <cellStyle name="Normal 8 2 2 3 2 3 3" xfId="5679" xr:uid="{00000000-0005-0000-0000-0000501C0000}"/>
    <cellStyle name="Normal 8 2 2 3 2 4" xfId="1784" xr:uid="{00000000-0005-0000-0000-0000511C0000}"/>
    <cellStyle name="Normal 8 2 2 3 2 4 2" xfId="4014" xr:uid="{00000000-0005-0000-0000-0000521C0000}"/>
    <cellStyle name="Normal 8 2 2 3 2 4 2 2" xfId="8237" xr:uid="{00000000-0005-0000-0000-0000531C0000}"/>
    <cellStyle name="Normal 8 2 2 3 2 4 3" xfId="6092" xr:uid="{00000000-0005-0000-0000-0000541C0000}"/>
    <cellStyle name="Normal 8 2 2 3 2 5" xfId="2198" xr:uid="{00000000-0005-0000-0000-0000551C0000}"/>
    <cellStyle name="Normal 8 2 2 3 2 5 2" xfId="4427" xr:uid="{00000000-0005-0000-0000-0000561C0000}"/>
    <cellStyle name="Normal 8 2 2 3 2 5 2 2" xfId="8650" xr:uid="{00000000-0005-0000-0000-0000571C0000}"/>
    <cellStyle name="Normal 8 2 2 3 2 5 3" xfId="6505" xr:uid="{00000000-0005-0000-0000-0000581C0000}"/>
    <cellStyle name="Normal 8 2 2 3 2 6" xfId="2634" xr:uid="{00000000-0005-0000-0000-0000591C0000}"/>
    <cellStyle name="Normal 8 2 2 3 2 6 2" xfId="6918" xr:uid="{00000000-0005-0000-0000-00005A1C0000}"/>
    <cellStyle name="Normal 8 2 2 3 2 7" xfId="4853" xr:uid="{00000000-0005-0000-0000-00005B1C0000}"/>
    <cellStyle name="Normal 8 2 2 3 3" xfId="953" xr:uid="{00000000-0005-0000-0000-00005C1C0000}"/>
    <cellStyle name="Normal 8 2 2 3 3 2" xfId="3187" xr:uid="{00000000-0005-0000-0000-00005D1C0000}"/>
    <cellStyle name="Normal 8 2 2 3 3 2 2" xfId="7410" xr:uid="{00000000-0005-0000-0000-00005E1C0000}"/>
    <cellStyle name="Normal 8 2 2 3 3 3" xfId="5265" xr:uid="{00000000-0005-0000-0000-00005F1C0000}"/>
    <cellStyle name="Normal 8 2 2 3 4" xfId="1370" xr:uid="{00000000-0005-0000-0000-0000601C0000}"/>
    <cellStyle name="Normal 8 2 2 3 4 2" xfId="3600" xr:uid="{00000000-0005-0000-0000-0000611C0000}"/>
    <cellStyle name="Normal 8 2 2 3 4 2 2" xfId="7823" xr:uid="{00000000-0005-0000-0000-0000621C0000}"/>
    <cellStyle name="Normal 8 2 2 3 4 3" xfId="5678" xr:uid="{00000000-0005-0000-0000-0000631C0000}"/>
    <cellStyle name="Normal 8 2 2 3 5" xfId="1783" xr:uid="{00000000-0005-0000-0000-0000641C0000}"/>
    <cellStyle name="Normal 8 2 2 3 5 2" xfId="4013" xr:uid="{00000000-0005-0000-0000-0000651C0000}"/>
    <cellStyle name="Normal 8 2 2 3 5 2 2" xfId="8236" xr:uid="{00000000-0005-0000-0000-0000661C0000}"/>
    <cellStyle name="Normal 8 2 2 3 5 3" xfId="6091" xr:uid="{00000000-0005-0000-0000-0000671C0000}"/>
    <cellStyle name="Normal 8 2 2 3 6" xfId="2197" xr:uid="{00000000-0005-0000-0000-0000681C0000}"/>
    <cellStyle name="Normal 8 2 2 3 6 2" xfId="4426" xr:uid="{00000000-0005-0000-0000-0000691C0000}"/>
    <cellStyle name="Normal 8 2 2 3 6 2 2" xfId="8649" xr:uid="{00000000-0005-0000-0000-00006A1C0000}"/>
    <cellStyle name="Normal 8 2 2 3 6 3" xfId="6504" xr:uid="{00000000-0005-0000-0000-00006B1C0000}"/>
    <cellStyle name="Normal 8 2 2 3 7" xfId="2633" xr:uid="{00000000-0005-0000-0000-00006C1C0000}"/>
    <cellStyle name="Normal 8 2 2 3 7 2" xfId="6917" xr:uid="{00000000-0005-0000-0000-00006D1C0000}"/>
    <cellStyle name="Normal 8 2 2 3 8" xfId="4852" xr:uid="{00000000-0005-0000-0000-00006E1C0000}"/>
    <cellStyle name="Normal 8 2 2 4" xfId="487" xr:uid="{00000000-0005-0000-0000-00006F1C0000}"/>
    <cellStyle name="Normal 8 2 2 4 2" xfId="955" xr:uid="{00000000-0005-0000-0000-0000701C0000}"/>
    <cellStyle name="Normal 8 2 2 4 2 2" xfId="3189" xr:uid="{00000000-0005-0000-0000-0000711C0000}"/>
    <cellStyle name="Normal 8 2 2 4 2 2 2" xfId="7412" xr:uid="{00000000-0005-0000-0000-0000721C0000}"/>
    <cellStyle name="Normal 8 2 2 4 2 3" xfId="5267" xr:uid="{00000000-0005-0000-0000-0000731C0000}"/>
    <cellStyle name="Normal 8 2 2 4 3" xfId="1372" xr:uid="{00000000-0005-0000-0000-0000741C0000}"/>
    <cellStyle name="Normal 8 2 2 4 3 2" xfId="3602" xr:uid="{00000000-0005-0000-0000-0000751C0000}"/>
    <cellStyle name="Normal 8 2 2 4 3 2 2" xfId="7825" xr:uid="{00000000-0005-0000-0000-0000761C0000}"/>
    <cellStyle name="Normal 8 2 2 4 3 3" xfId="5680" xr:uid="{00000000-0005-0000-0000-0000771C0000}"/>
    <cellStyle name="Normal 8 2 2 4 4" xfId="1785" xr:uid="{00000000-0005-0000-0000-0000781C0000}"/>
    <cellStyle name="Normal 8 2 2 4 4 2" xfId="4015" xr:uid="{00000000-0005-0000-0000-0000791C0000}"/>
    <cellStyle name="Normal 8 2 2 4 4 2 2" xfId="8238" xr:uid="{00000000-0005-0000-0000-00007A1C0000}"/>
    <cellStyle name="Normal 8 2 2 4 4 3" xfId="6093" xr:uid="{00000000-0005-0000-0000-00007B1C0000}"/>
    <cellStyle name="Normal 8 2 2 4 5" xfId="2199" xr:uid="{00000000-0005-0000-0000-00007C1C0000}"/>
    <cellStyle name="Normal 8 2 2 4 5 2" xfId="4428" xr:uid="{00000000-0005-0000-0000-00007D1C0000}"/>
    <cellStyle name="Normal 8 2 2 4 5 2 2" xfId="8651" xr:uid="{00000000-0005-0000-0000-00007E1C0000}"/>
    <cellStyle name="Normal 8 2 2 4 5 3" xfId="6506" xr:uid="{00000000-0005-0000-0000-00007F1C0000}"/>
    <cellStyle name="Normal 8 2 2 4 6" xfId="2635" xr:uid="{00000000-0005-0000-0000-0000801C0000}"/>
    <cellStyle name="Normal 8 2 2 4 6 2" xfId="6919" xr:uid="{00000000-0005-0000-0000-0000811C0000}"/>
    <cellStyle name="Normal 8 2 2 4 7" xfId="4854" xr:uid="{00000000-0005-0000-0000-0000821C0000}"/>
    <cellStyle name="Normal 8 2 2 5" xfId="948" xr:uid="{00000000-0005-0000-0000-0000831C0000}"/>
    <cellStyle name="Normal 8 2 2 5 2" xfId="3182" xr:uid="{00000000-0005-0000-0000-0000841C0000}"/>
    <cellStyle name="Normal 8 2 2 5 2 2" xfId="7405" xr:uid="{00000000-0005-0000-0000-0000851C0000}"/>
    <cellStyle name="Normal 8 2 2 5 3" xfId="5260" xr:uid="{00000000-0005-0000-0000-0000861C0000}"/>
    <cellStyle name="Normal 8 2 2 6" xfId="1365" xr:uid="{00000000-0005-0000-0000-0000871C0000}"/>
    <cellStyle name="Normal 8 2 2 6 2" xfId="3595" xr:uid="{00000000-0005-0000-0000-0000881C0000}"/>
    <cellStyle name="Normal 8 2 2 6 2 2" xfId="7818" xr:uid="{00000000-0005-0000-0000-0000891C0000}"/>
    <cellStyle name="Normal 8 2 2 6 3" xfId="5673" xr:uid="{00000000-0005-0000-0000-00008A1C0000}"/>
    <cellStyle name="Normal 8 2 2 7" xfId="1778" xr:uid="{00000000-0005-0000-0000-00008B1C0000}"/>
    <cellStyle name="Normal 8 2 2 7 2" xfId="4008" xr:uid="{00000000-0005-0000-0000-00008C1C0000}"/>
    <cellStyle name="Normal 8 2 2 7 2 2" xfId="8231" xr:uid="{00000000-0005-0000-0000-00008D1C0000}"/>
    <cellStyle name="Normal 8 2 2 7 3" xfId="6086" xr:uid="{00000000-0005-0000-0000-00008E1C0000}"/>
    <cellStyle name="Normal 8 2 2 8" xfId="2192" xr:uid="{00000000-0005-0000-0000-00008F1C0000}"/>
    <cellStyle name="Normal 8 2 2 8 2" xfId="4421" xr:uid="{00000000-0005-0000-0000-0000901C0000}"/>
    <cellStyle name="Normal 8 2 2 8 2 2" xfId="8644" xr:uid="{00000000-0005-0000-0000-0000911C0000}"/>
    <cellStyle name="Normal 8 2 2 8 3" xfId="6499" xr:uid="{00000000-0005-0000-0000-0000921C0000}"/>
    <cellStyle name="Normal 8 2 2 9" xfId="2628" xr:uid="{00000000-0005-0000-0000-0000931C0000}"/>
    <cellStyle name="Normal 8 2 2 9 2" xfId="6912" xr:uid="{00000000-0005-0000-0000-0000941C0000}"/>
    <cellStyle name="Normal 8 2 3" xfId="488" xr:uid="{00000000-0005-0000-0000-0000951C0000}"/>
    <cellStyle name="Normal 8 2 3 2" xfId="489" xr:uid="{00000000-0005-0000-0000-0000961C0000}"/>
    <cellStyle name="Normal 8 2 3 2 2" xfId="490" xr:uid="{00000000-0005-0000-0000-0000971C0000}"/>
    <cellStyle name="Normal 8 2 3 2 2 2" xfId="958" xr:uid="{00000000-0005-0000-0000-0000981C0000}"/>
    <cellStyle name="Normal 8 2 3 2 2 2 2" xfId="3192" xr:uid="{00000000-0005-0000-0000-0000991C0000}"/>
    <cellStyle name="Normal 8 2 3 2 2 2 2 2" xfId="7415" xr:uid="{00000000-0005-0000-0000-00009A1C0000}"/>
    <cellStyle name="Normal 8 2 3 2 2 2 3" xfId="5270" xr:uid="{00000000-0005-0000-0000-00009B1C0000}"/>
    <cellStyle name="Normal 8 2 3 2 2 3" xfId="1375" xr:uid="{00000000-0005-0000-0000-00009C1C0000}"/>
    <cellStyle name="Normal 8 2 3 2 2 3 2" xfId="3605" xr:uid="{00000000-0005-0000-0000-00009D1C0000}"/>
    <cellStyle name="Normal 8 2 3 2 2 3 2 2" xfId="7828" xr:uid="{00000000-0005-0000-0000-00009E1C0000}"/>
    <cellStyle name="Normal 8 2 3 2 2 3 3" xfId="5683" xr:uid="{00000000-0005-0000-0000-00009F1C0000}"/>
    <cellStyle name="Normal 8 2 3 2 2 4" xfId="1788" xr:uid="{00000000-0005-0000-0000-0000A01C0000}"/>
    <cellStyle name="Normal 8 2 3 2 2 4 2" xfId="4018" xr:uid="{00000000-0005-0000-0000-0000A11C0000}"/>
    <cellStyle name="Normal 8 2 3 2 2 4 2 2" xfId="8241" xr:uid="{00000000-0005-0000-0000-0000A21C0000}"/>
    <cellStyle name="Normal 8 2 3 2 2 4 3" xfId="6096" xr:uid="{00000000-0005-0000-0000-0000A31C0000}"/>
    <cellStyle name="Normal 8 2 3 2 2 5" xfId="2202" xr:uid="{00000000-0005-0000-0000-0000A41C0000}"/>
    <cellStyle name="Normal 8 2 3 2 2 5 2" xfId="4431" xr:uid="{00000000-0005-0000-0000-0000A51C0000}"/>
    <cellStyle name="Normal 8 2 3 2 2 5 2 2" xfId="8654" xr:uid="{00000000-0005-0000-0000-0000A61C0000}"/>
    <cellStyle name="Normal 8 2 3 2 2 5 3" xfId="6509" xr:uid="{00000000-0005-0000-0000-0000A71C0000}"/>
    <cellStyle name="Normal 8 2 3 2 2 6" xfId="2638" xr:uid="{00000000-0005-0000-0000-0000A81C0000}"/>
    <cellStyle name="Normal 8 2 3 2 2 6 2" xfId="6922" xr:uid="{00000000-0005-0000-0000-0000A91C0000}"/>
    <cellStyle name="Normal 8 2 3 2 2 7" xfId="4857" xr:uid="{00000000-0005-0000-0000-0000AA1C0000}"/>
    <cellStyle name="Normal 8 2 3 2 3" xfId="957" xr:uid="{00000000-0005-0000-0000-0000AB1C0000}"/>
    <cellStyle name="Normal 8 2 3 2 3 2" xfId="3191" xr:uid="{00000000-0005-0000-0000-0000AC1C0000}"/>
    <cellStyle name="Normal 8 2 3 2 3 2 2" xfId="7414" xr:uid="{00000000-0005-0000-0000-0000AD1C0000}"/>
    <cellStyle name="Normal 8 2 3 2 3 3" xfId="5269" xr:uid="{00000000-0005-0000-0000-0000AE1C0000}"/>
    <cellStyle name="Normal 8 2 3 2 4" xfId="1374" xr:uid="{00000000-0005-0000-0000-0000AF1C0000}"/>
    <cellStyle name="Normal 8 2 3 2 4 2" xfId="3604" xr:uid="{00000000-0005-0000-0000-0000B01C0000}"/>
    <cellStyle name="Normal 8 2 3 2 4 2 2" xfId="7827" xr:uid="{00000000-0005-0000-0000-0000B11C0000}"/>
    <cellStyle name="Normal 8 2 3 2 4 3" xfId="5682" xr:uid="{00000000-0005-0000-0000-0000B21C0000}"/>
    <cellStyle name="Normal 8 2 3 2 5" xfId="1787" xr:uid="{00000000-0005-0000-0000-0000B31C0000}"/>
    <cellStyle name="Normal 8 2 3 2 5 2" xfId="4017" xr:uid="{00000000-0005-0000-0000-0000B41C0000}"/>
    <cellStyle name="Normal 8 2 3 2 5 2 2" xfId="8240" xr:uid="{00000000-0005-0000-0000-0000B51C0000}"/>
    <cellStyle name="Normal 8 2 3 2 5 3" xfId="6095" xr:uid="{00000000-0005-0000-0000-0000B61C0000}"/>
    <cellStyle name="Normal 8 2 3 2 6" xfId="2201" xr:uid="{00000000-0005-0000-0000-0000B71C0000}"/>
    <cellStyle name="Normal 8 2 3 2 6 2" xfId="4430" xr:uid="{00000000-0005-0000-0000-0000B81C0000}"/>
    <cellStyle name="Normal 8 2 3 2 6 2 2" xfId="8653" xr:uid="{00000000-0005-0000-0000-0000B91C0000}"/>
    <cellStyle name="Normal 8 2 3 2 6 3" xfId="6508" xr:uid="{00000000-0005-0000-0000-0000BA1C0000}"/>
    <cellStyle name="Normal 8 2 3 2 7" xfId="2637" xr:uid="{00000000-0005-0000-0000-0000BB1C0000}"/>
    <cellStyle name="Normal 8 2 3 2 7 2" xfId="6921" xr:uid="{00000000-0005-0000-0000-0000BC1C0000}"/>
    <cellStyle name="Normal 8 2 3 2 8" xfId="4856" xr:uid="{00000000-0005-0000-0000-0000BD1C0000}"/>
    <cellStyle name="Normal 8 2 3 3" xfId="491" xr:uid="{00000000-0005-0000-0000-0000BE1C0000}"/>
    <cellStyle name="Normal 8 2 3 3 2" xfId="959" xr:uid="{00000000-0005-0000-0000-0000BF1C0000}"/>
    <cellStyle name="Normal 8 2 3 3 2 2" xfId="3193" xr:uid="{00000000-0005-0000-0000-0000C01C0000}"/>
    <cellStyle name="Normal 8 2 3 3 2 2 2" xfId="7416" xr:uid="{00000000-0005-0000-0000-0000C11C0000}"/>
    <cellStyle name="Normal 8 2 3 3 2 3" xfId="5271" xr:uid="{00000000-0005-0000-0000-0000C21C0000}"/>
    <cellStyle name="Normal 8 2 3 3 3" xfId="1376" xr:uid="{00000000-0005-0000-0000-0000C31C0000}"/>
    <cellStyle name="Normal 8 2 3 3 3 2" xfId="3606" xr:uid="{00000000-0005-0000-0000-0000C41C0000}"/>
    <cellStyle name="Normal 8 2 3 3 3 2 2" xfId="7829" xr:uid="{00000000-0005-0000-0000-0000C51C0000}"/>
    <cellStyle name="Normal 8 2 3 3 3 3" xfId="5684" xr:uid="{00000000-0005-0000-0000-0000C61C0000}"/>
    <cellStyle name="Normal 8 2 3 3 4" xfId="1789" xr:uid="{00000000-0005-0000-0000-0000C71C0000}"/>
    <cellStyle name="Normal 8 2 3 3 4 2" xfId="4019" xr:uid="{00000000-0005-0000-0000-0000C81C0000}"/>
    <cellStyle name="Normal 8 2 3 3 4 2 2" xfId="8242" xr:uid="{00000000-0005-0000-0000-0000C91C0000}"/>
    <cellStyle name="Normal 8 2 3 3 4 3" xfId="6097" xr:uid="{00000000-0005-0000-0000-0000CA1C0000}"/>
    <cellStyle name="Normal 8 2 3 3 5" xfId="2203" xr:uid="{00000000-0005-0000-0000-0000CB1C0000}"/>
    <cellStyle name="Normal 8 2 3 3 5 2" xfId="4432" xr:uid="{00000000-0005-0000-0000-0000CC1C0000}"/>
    <cellStyle name="Normal 8 2 3 3 5 2 2" xfId="8655" xr:uid="{00000000-0005-0000-0000-0000CD1C0000}"/>
    <cellStyle name="Normal 8 2 3 3 5 3" xfId="6510" xr:uid="{00000000-0005-0000-0000-0000CE1C0000}"/>
    <cellStyle name="Normal 8 2 3 3 6" xfId="2639" xr:uid="{00000000-0005-0000-0000-0000CF1C0000}"/>
    <cellStyle name="Normal 8 2 3 3 6 2" xfId="6923" xr:uid="{00000000-0005-0000-0000-0000D01C0000}"/>
    <cellStyle name="Normal 8 2 3 3 7" xfId="4858" xr:uid="{00000000-0005-0000-0000-0000D11C0000}"/>
    <cellStyle name="Normal 8 2 3 4" xfId="956" xr:uid="{00000000-0005-0000-0000-0000D21C0000}"/>
    <cellStyle name="Normal 8 2 3 4 2" xfId="3190" xr:uid="{00000000-0005-0000-0000-0000D31C0000}"/>
    <cellStyle name="Normal 8 2 3 4 2 2" xfId="7413" xr:uid="{00000000-0005-0000-0000-0000D41C0000}"/>
    <cellStyle name="Normal 8 2 3 4 3" xfId="5268" xr:uid="{00000000-0005-0000-0000-0000D51C0000}"/>
    <cellStyle name="Normal 8 2 3 5" xfId="1373" xr:uid="{00000000-0005-0000-0000-0000D61C0000}"/>
    <cellStyle name="Normal 8 2 3 5 2" xfId="3603" xr:uid="{00000000-0005-0000-0000-0000D71C0000}"/>
    <cellStyle name="Normal 8 2 3 5 2 2" xfId="7826" xr:uid="{00000000-0005-0000-0000-0000D81C0000}"/>
    <cellStyle name="Normal 8 2 3 5 3" xfId="5681" xr:uid="{00000000-0005-0000-0000-0000D91C0000}"/>
    <cellStyle name="Normal 8 2 3 6" xfId="1786" xr:uid="{00000000-0005-0000-0000-0000DA1C0000}"/>
    <cellStyle name="Normal 8 2 3 6 2" xfId="4016" xr:uid="{00000000-0005-0000-0000-0000DB1C0000}"/>
    <cellStyle name="Normal 8 2 3 6 2 2" xfId="8239" xr:uid="{00000000-0005-0000-0000-0000DC1C0000}"/>
    <cellStyle name="Normal 8 2 3 6 3" xfId="6094" xr:uid="{00000000-0005-0000-0000-0000DD1C0000}"/>
    <cellStyle name="Normal 8 2 3 7" xfId="2200" xr:uid="{00000000-0005-0000-0000-0000DE1C0000}"/>
    <cellStyle name="Normal 8 2 3 7 2" xfId="4429" xr:uid="{00000000-0005-0000-0000-0000DF1C0000}"/>
    <cellStyle name="Normal 8 2 3 7 2 2" xfId="8652" xr:uid="{00000000-0005-0000-0000-0000E01C0000}"/>
    <cellStyle name="Normal 8 2 3 7 3" xfId="6507" xr:uid="{00000000-0005-0000-0000-0000E11C0000}"/>
    <cellStyle name="Normal 8 2 3 8" xfId="2636" xr:uid="{00000000-0005-0000-0000-0000E21C0000}"/>
    <cellStyle name="Normal 8 2 3 8 2" xfId="6920" xr:uid="{00000000-0005-0000-0000-0000E31C0000}"/>
    <cellStyle name="Normal 8 2 3 9" xfId="4855" xr:uid="{00000000-0005-0000-0000-0000E41C0000}"/>
    <cellStyle name="Normal 8 2 4" xfId="492" xr:uid="{00000000-0005-0000-0000-0000E51C0000}"/>
    <cellStyle name="Normal 8 2 4 2" xfId="493" xr:uid="{00000000-0005-0000-0000-0000E61C0000}"/>
    <cellStyle name="Normal 8 2 4 2 2" xfId="961" xr:uid="{00000000-0005-0000-0000-0000E71C0000}"/>
    <cellStyle name="Normal 8 2 4 2 2 2" xfId="3195" xr:uid="{00000000-0005-0000-0000-0000E81C0000}"/>
    <cellStyle name="Normal 8 2 4 2 2 2 2" xfId="7418" xr:uid="{00000000-0005-0000-0000-0000E91C0000}"/>
    <cellStyle name="Normal 8 2 4 2 2 3" xfId="5273" xr:uid="{00000000-0005-0000-0000-0000EA1C0000}"/>
    <cellStyle name="Normal 8 2 4 2 3" xfId="1378" xr:uid="{00000000-0005-0000-0000-0000EB1C0000}"/>
    <cellStyle name="Normal 8 2 4 2 3 2" xfId="3608" xr:uid="{00000000-0005-0000-0000-0000EC1C0000}"/>
    <cellStyle name="Normal 8 2 4 2 3 2 2" xfId="7831" xr:uid="{00000000-0005-0000-0000-0000ED1C0000}"/>
    <cellStyle name="Normal 8 2 4 2 3 3" xfId="5686" xr:uid="{00000000-0005-0000-0000-0000EE1C0000}"/>
    <cellStyle name="Normal 8 2 4 2 4" xfId="1791" xr:uid="{00000000-0005-0000-0000-0000EF1C0000}"/>
    <cellStyle name="Normal 8 2 4 2 4 2" xfId="4021" xr:uid="{00000000-0005-0000-0000-0000F01C0000}"/>
    <cellStyle name="Normal 8 2 4 2 4 2 2" xfId="8244" xr:uid="{00000000-0005-0000-0000-0000F11C0000}"/>
    <cellStyle name="Normal 8 2 4 2 4 3" xfId="6099" xr:uid="{00000000-0005-0000-0000-0000F21C0000}"/>
    <cellStyle name="Normal 8 2 4 2 5" xfId="2205" xr:uid="{00000000-0005-0000-0000-0000F31C0000}"/>
    <cellStyle name="Normal 8 2 4 2 5 2" xfId="4434" xr:uid="{00000000-0005-0000-0000-0000F41C0000}"/>
    <cellStyle name="Normal 8 2 4 2 5 2 2" xfId="8657" xr:uid="{00000000-0005-0000-0000-0000F51C0000}"/>
    <cellStyle name="Normal 8 2 4 2 5 3" xfId="6512" xr:uid="{00000000-0005-0000-0000-0000F61C0000}"/>
    <cellStyle name="Normal 8 2 4 2 6" xfId="2641" xr:uid="{00000000-0005-0000-0000-0000F71C0000}"/>
    <cellStyle name="Normal 8 2 4 2 6 2" xfId="6925" xr:uid="{00000000-0005-0000-0000-0000F81C0000}"/>
    <cellStyle name="Normal 8 2 4 2 7" xfId="4860" xr:uid="{00000000-0005-0000-0000-0000F91C0000}"/>
    <cellStyle name="Normal 8 2 4 3" xfId="960" xr:uid="{00000000-0005-0000-0000-0000FA1C0000}"/>
    <cellStyle name="Normal 8 2 4 3 2" xfId="3194" xr:uid="{00000000-0005-0000-0000-0000FB1C0000}"/>
    <cellStyle name="Normal 8 2 4 3 2 2" xfId="7417" xr:uid="{00000000-0005-0000-0000-0000FC1C0000}"/>
    <cellStyle name="Normal 8 2 4 3 3" xfId="5272" xr:uid="{00000000-0005-0000-0000-0000FD1C0000}"/>
    <cellStyle name="Normal 8 2 4 4" xfId="1377" xr:uid="{00000000-0005-0000-0000-0000FE1C0000}"/>
    <cellStyle name="Normal 8 2 4 4 2" xfId="3607" xr:uid="{00000000-0005-0000-0000-0000FF1C0000}"/>
    <cellStyle name="Normal 8 2 4 4 2 2" xfId="7830" xr:uid="{00000000-0005-0000-0000-0000001D0000}"/>
    <cellStyle name="Normal 8 2 4 4 3" xfId="5685" xr:uid="{00000000-0005-0000-0000-0000011D0000}"/>
    <cellStyle name="Normal 8 2 4 5" xfId="1790" xr:uid="{00000000-0005-0000-0000-0000021D0000}"/>
    <cellStyle name="Normal 8 2 4 5 2" xfId="4020" xr:uid="{00000000-0005-0000-0000-0000031D0000}"/>
    <cellStyle name="Normal 8 2 4 5 2 2" xfId="8243" xr:uid="{00000000-0005-0000-0000-0000041D0000}"/>
    <cellStyle name="Normal 8 2 4 5 3" xfId="6098" xr:uid="{00000000-0005-0000-0000-0000051D0000}"/>
    <cellStyle name="Normal 8 2 4 6" xfId="2204" xr:uid="{00000000-0005-0000-0000-0000061D0000}"/>
    <cellStyle name="Normal 8 2 4 6 2" xfId="4433" xr:uid="{00000000-0005-0000-0000-0000071D0000}"/>
    <cellStyle name="Normal 8 2 4 6 2 2" xfId="8656" xr:uid="{00000000-0005-0000-0000-0000081D0000}"/>
    <cellStyle name="Normal 8 2 4 6 3" xfId="6511" xr:uid="{00000000-0005-0000-0000-0000091D0000}"/>
    <cellStyle name="Normal 8 2 4 7" xfId="2640" xr:uid="{00000000-0005-0000-0000-00000A1D0000}"/>
    <cellStyle name="Normal 8 2 4 7 2" xfId="6924" xr:uid="{00000000-0005-0000-0000-00000B1D0000}"/>
    <cellStyle name="Normal 8 2 4 8" xfId="4859" xr:uid="{00000000-0005-0000-0000-00000C1D0000}"/>
    <cellStyle name="Normal 8 2 5" xfId="494" xr:uid="{00000000-0005-0000-0000-00000D1D0000}"/>
    <cellStyle name="Normal 8 2 5 2" xfId="962" xr:uid="{00000000-0005-0000-0000-00000E1D0000}"/>
    <cellStyle name="Normal 8 2 5 2 2" xfId="3196" xr:uid="{00000000-0005-0000-0000-00000F1D0000}"/>
    <cellStyle name="Normal 8 2 5 2 2 2" xfId="7419" xr:uid="{00000000-0005-0000-0000-0000101D0000}"/>
    <cellStyle name="Normal 8 2 5 2 3" xfId="5274" xr:uid="{00000000-0005-0000-0000-0000111D0000}"/>
    <cellStyle name="Normal 8 2 5 3" xfId="1379" xr:uid="{00000000-0005-0000-0000-0000121D0000}"/>
    <cellStyle name="Normal 8 2 5 3 2" xfId="3609" xr:uid="{00000000-0005-0000-0000-0000131D0000}"/>
    <cellStyle name="Normal 8 2 5 3 2 2" xfId="7832" xr:uid="{00000000-0005-0000-0000-0000141D0000}"/>
    <cellStyle name="Normal 8 2 5 3 3" xfId="5687" xr:uid="{00000000-0005-0000-0000-0000151D0000}"/>
    <cellStyle name="Normal 8 2 5 4" xfId="1792" xr:uid="{00000000-0005-0000-0000-0000161D0000}"/>
    <cellStyle name="Normal 8 2 5 4 2" xfId="4022" xr:uid="{00000000-0005-0000-0000-0000171D0000}"/>
    <cellStyle name="Normal 8 2 5 4 2 2" xfId="8245" xr:uid="{00000000-0005-0000-0000-0000181D0000}"/>
    <cellStyle name="Normal 8 2 5 4 3" xfId="6100" xr:uid="{00000000-0005-0000-0000-0000191D0000}"/>
    <cellStyle name="Normal 8 2 5 5" xfId="2206" xr:uid="{00000000-0005-0000-0000-00001A1D0000}"/>
    <cellStyle name="Normal 8 2 5 5 2" xfId="4435" xr:uid="{00000000-0005-0000-0000-00001B1D0000}"/>
    <cellStyle name="Normal 8 2 5 5 2 2" xfId="8658" xr:uid="{00000000-0005-0000-0000-00001C1D0000}"/>
    <cellStyle name="Normal 8 2 5 5 3" xfId="6513" xr:uid="{00000000-0005-0000-0000-00001D1D0000}"/>
    <cellStyle name="Normal 8 2 5 6" xfId="2642" xr:uid="{00000000-0005-0000-0000-00001E1D0000}"/>
    <cellStyle name="Normal 8 2 5 6 2" xfId="6926" xr:uid="{00000000-0005-0000-0000-00001F1D0000}"/>
    <cellStyle name="Normal 8 2 5 7" xfId="4861" xr:uid="{00000000-0005-0000-0000-0000201D0000}"/>
    <cellStyle name="Normal 8 2 6" xfId="947" xr:uid="{00000000-0005-0000-0000-0000211D0000}"/>
    <cellStyle name="Normal 8 2 6 2" xfId="3181" xr:uid="{00000000-0005-0000-0000-0000221D0000}"/>
    <cellStyle name="Normal 8 2 6 2 2" xfId="7404" xr:uid="{00000000-0005-0000-0000-0000231D0000}"/>
    <cellStyle name="Normal 8 2 6 3" xfId="5259" xr:uid="{00000000-0005-0000-0000-0000241D0000}"/>
    <cellStyle name="Normal 8 2 7" xfId="1364" xr:uid="{00000000-0005-0000-0000-0000251D0000}"/>
    <cellStyle name="Normal 8 2 7 2" xfId="3594" xr:uid="{00000000-0005-0000-0000-0000261D0000}"/>
    <cellStyle name="Normal 8 2 7 2 2" xfId="7817" xr:uid="{00000000-0005-0000-0000-0000271D0000}"/>
    <cellStyle name="Normal 8 2 7 3" xfId="5672" xr:uid="{00000000-0005-0000-0000-0000281D0000}"/>
    <cellStyle name="Normal 8 2 8" xfId="1777" xr:uid="{00000000-0005-0000-0000-0000291D0000}"/>
    <cellStyle name="Normal 8 2 8 2" xfId="4007" xr:uid="{00000000-0005-0000-0000-00002A1D0000}"/>
    <cellStyle name="Normal 8 2 8 2 2" xfId="8230" xr:uid="{00000000-0005-0000-0000-00002B1D0000}"/>
    <cellStyle name="Normal 8 2 8 3" xfId="6085" xr:uid="{00000000-0005-0000-0000-00002C1D0000}"/>
    <cellStyle name="Normal 8 2 9" xfId="2191" xr:uid="{00000000-0005-0000-0000-00002D1D0000}"/>
    <cellStyle name="Normal 8 2 9 2" xfId="4420" xr:uid="{00000000-0005-0000-0000-00002E1D0000}"/>
    <cellStyle name="Normal 8 2 9 2 2" xfId="8643" xr:uid="{00000000-0005-0000-0000-00002F1D0000}"/>
    <cellStyle name="Normal 8 2 9 3" xfId="6498" xr:uid="{00000000-0005-0000-0000-0000301D0000}"/>
    <cellStyle name="Normal 8 3" xfId="495" xr:uid="{00000000-0005-0000-0000-0000311D0000}"/>
    <cellStyle name="Normal 8 3 10" xfId="4862" xr:uid="{00000000-0005-0000-0000-0000321D0000}"/>
    <cellStyle name="Normal 8 3 2" xfId="496" xr:uid="{00000000-0005-0000-0000-0000331D0000}"/>
    <cellStyle name="Normal 8 3 2 2" xfId="497" xr:uid="{00000000-0005-0000-0000-0000341D0000}"/>
    <cellStyle name="Normal 8 3 2 2 2" xfId="498" xr:uid="{00000000-0005-0000-0000-0000351D0000}"/>
    <cellStyle name="Normal 8 3 2 2 2 2" xfId="966" xr:uid="{00000000-0005-0000-0000-0000361D0000}"/>
    <cellStyle name="Normal 8 3 2 2 2 2 2" xfId="3200" xr:uid="{00000000-0005-0000-0000-0000371D0000}"/>
    <cellStyle name="Normal 8 3 2 2 2 2 2 2" xfId="7423" xr:uid="{00000000-0005-0000-0000-0000381D0000}"/>
    <cellStyle name="Normal 8 3 2 2 2 2 3" xfId="5278" xr:uid="{00000000-0005-0000-0000-0000391D0000}"/>
    <cellStyle name="Normal 8 3 2 2 2 3" xfId="1383" xr:uid="{00000000-0005-0000-0000-00003A1D0000}"/>
    <cellStyle name="Normal 8 3 2 2 2 3 2" xfId="3613" xr:uid="{00000000-0005-0000-0000-00003B1D0000}"/>
    <cellStyle name="Normal 8 3 2 2 2 3 2 2" xfId="7836" xr:uid="{00000000-0005-0000-0000-00003C1D0000}"/>
    <cellStyle name="Normal 8 3 2 2 2 3 3" xfId="5691" xr:uid="{00000000-0005-0000-0000-00003D1D0000}"/>
    <cellStyle name="Normal 8 3 2 2 2 4" xfId="1796" xr:uid="{00000000-0005-0000-0000-00003E1D0000}"/>
    <cellStyle name="Normal 8 3 2 2 2 4 2" xfId="4026" xr:uid="{00000000-0005-0000-0000-00003F1D0000}"/>
    <cellStyle name="Normal 8 3 2 2 2 4 2 2" xfId="8249" xr:uid="{00000000-0005-0000-0000-0000401D0000}"/>
    <cellStyle name="Normal 8 3 2 2 2 4 3" xfId="6104" xr:uid="{00000000-0005-0000-0000-0000411D0000}"/>
    <cellStyle name="Normal 8 3 2 2 2 5" xfId="2210" xr:uid="{00000000-0005-0000-0000-0000421D0000}"/>
    <cellStyle name="Normal 8 3 2 2 2 5 2" xfId="4439" xr:uid="{00000000-0005-0000-0000-0000431D0000}"/>
    <cellStyle name="Normal 8 3 2 2 2 5 2 2" xfId="8662" xr:uid="{00000000-0005-0000-0000-0000441D0000}"/>
    <cellStyle name="Normal 8 3 2 2 2 5 3" xfId="6517" xr:uid="{00000000-0005-0000-0000-0000451D0000}"/>
    <cellStyle name="Normal 8 3 2 2 2 6" xfId="2646" xr:uid="{00000000-0005-0000-0000-0000461D0000}"/>
    <cellStyle name="Normal 8 3 2 2 2 6 2" xfId="6930" xr:uid="{00000000-0005-0000-0000-0000471D0000}"/>
    <cellStyle name="Normal 8 3 2 2 2 7" xfId="4865" xr:uid="{00000000-0005-0000-0000-0000481D0000}"/>
    <cellStyle name="Normal 8 3 2 2 3" xfId="965" xr:uid="{00000000-0005-0000-0000-0000491D0000}"/>
    <cellStyle name="Normal 8 3 2 2 3 2" xfId="3199" xr:uid="{00000000-0005-0000-0000-00004A1D0000}"/>
    <cellStyle name="Normal 8 3 2 2 3 2 2" xfId="7422" xr:uid="{00000000-0005-0000-0000-00004B1D0000}"/>
    <cellStyle name="Normal 8 3 2 2 3 3" xfId="5277" xr:uid="{00000000-0005-0000-0000-00004C1D0000}"/>
    <cellStyle name="Normal 8 3 2 2 4" xfId="1382" xr:uid="{00000000-0005-0000-0000-00004D1D0000}"/>
    <cellStyle name="Normal 8 3 2 2 4 2" xfId="3612" xr:uid="{00000000-0005-0000-0000-00004E1D0000}"/>
    <cellStyle name="Normal 8 3 2 2 4 2 2" xfId="7835" xr:uid="{00000000-0005-0000-0000-00004F1D0000}"/>
    <cellStyle name="Normal 8 3 2 2 4 3" xfId="5690" xr:uid="{00000000-0005-0000-0000-0000501D0000}"/>
    <cellStyle name="Normal 8 3 2 2 5" xfId="1795" xr:uid="{00000000-0005-0000-0000-0000511D0000}"/>
    <cellStyle name="Normal 8 3 2 2 5 2" xfId="4025" xr:uid="{00000000-0005-0000-0000-0000521D0000}"/>
    <cellStyle name="Normal 8 3 2 2 5 2 2" xfId="8248" xr:uid="{00000000-0005-0000-0000-0000531D0000}"/>
    <cellStyle name="Normal 8 3 2 2 5 3" xfId="6103" xr:uid="{00000000-0005-0000-0000-0000541D0000}"/>
    <cellStyle name="Normal 8 3 2 2 6" xfId="2209" xr:uid="{00000000-0005-0000-0000-0000551D0000}"/>
    <cellStyle name="Normal 8 3 2 2 6 2" xfId="4438" xr:uid="{00000000-0005-0000-0000-0000561D0000}"/>
    <cellStyle name="Normal 8 3 2 2 6 2 2" xfId="8661" xr:uid="{00000000-0005-0000-0000-0000571D0000}"/>
    <cellStyle name="Normal 8 3 2 2 6 3" xfId="6516" xr:uid="{00000000-0005-0000-0000-0000581D0000}"/>
    <cellStyle name="Normal 8 3 2 2 7" xfId="2645" xr:uid="{00000000-0005-0000-0000-0000591D0000}"/>
    <cellStyle name="Normal 8 3 2 2 7 2" xfId="6929" xr:uid="{00000000-0005-0000-0000-00005A1D0000}"/>
    <cellStyle name="Normal 8 3 2 2 8" xfId="4864" xr:uid="{00000000-0005-0000-0000-00005B1D0000}"/>
    <cellStyle name="Normal 8 3 2 3" xfId="499" xr:uid="{00000000-0005-0000-0000-00005C1D0000}"/>
    <cellStyle name="Normal 8 3 2 3 2" xfId="967" xr:uid="{00000000-0005-0000-0000-00005D1D0000}"/>
    <cellStyle name="Normal 8 3 2 3 2 2" xfId="3201" xr:uid="{00000000-0005-0000-0000-00005E1D0000}"/>
    <cellStyle name="Normal 8 3 2 3 2 2 2" xfId="7424" xr:uid="{00000000-0005-0000-0000-00005F1D0000}"/>
    <cellStyle name="Normal 8 3 2 3 2 3" xfId="5279" xr:uid="{00000000-0005-0000-0000-0000601D0000}"/>
    <cellStyle name="Normal 8 3 2 3 3" xfId="1384" xr:uid="{00000000-0005-0000-0000-0000611D0000}"/>
    <cellStyle name="Normal 8 3 2 3 3 2" xfId="3614" xr:uid="{00000000-0005-0000-0000-0000621D0000}"/>
    <cellStyle name="Normal 8 3 2 3 3 2 2" xfId="7837" xr:uid="{00000000-0005-0000-0000-0000631D0000}"/>
    <cellStyle name="Normal 8 3 2 3 3 3" xfId="5692" xr:uid="{00000000-0005-0000-0000-0000641D0000}"/>
    <cellStyle name="Normal 8 3 2 3 4" xfId="1797" xr:uid="{00000000-0005-0000-0000-0000651D0000}"/>
    <cellStyle name="Normal 8 3 2 3 4 2" xfId="4027" xr:uid="{00000000-0005-0000-0000-0000661D0000}"/>
    <cellStyle name="Normal 8 3 2 3 4 2 2" xfId="8250" xr:uid="{00000000-0005-0000-0000-0000671D0000}"/>
    <cellStyle name="Normal 8 3 2 3 4 3" xfId="6105" xr:uid="{00000000-0005-0000-0000-0000681D0000}"/>
    <cellStyle name="Normal 8 3 2 3 5" xfId="2211" xr:uid="{00000000-0005-0000-0000-0000691D0000}"/>
    <cellStyle name="Normal 8 3 2 3 5 2" xfId="4440" xr:uid="{00000000-0005-0000-0000-00006A1D0000}"/>
    <cellStyle name="Normal 8 3 2 3 5 2 2" xfId="8663" xr:uid="{00000000-0005-0000-0000-00006B1D0000}"/>
    <cellStyle name="Normal 8 3 2 3 5 3" xfId="6518" xr:uid="{00000000-0005-0000-0000-00006C1D0000}"/>
    <cellStyle name="Normal 8 3 2 3 6" xfId="2647" xr:uid="{00000000-0005-0000-0000-00006D1D0000}"/>
    <cellStyle name="Normal 8 3 2 3 6 2" xfId="6931" xr:uid="{00000000-0005-0000-0000-00006E1D0000}"/>
    <cellStyle name="Normal 8 3 2 3 7" xfId="4866" xr:uid="{00000000-0005-0000-0000-00006F1D0000}"/>
    <cellStyle name="Normal 8 3 2 4" xfId="964" xr:uid="{00000000-0005-0000-0000-0000701D0000}"/>
    <cellStyle name="Normal 8 3 2 4 2" xfId="3198" xr:uid="{00000000-0005-0000-0000-0000711D0000}"/>
    <cellStyle name="Normal 8 3 2 4 2 2" xfId="7421" xr:uid="{00000000-0005-0000-0000-0000721D0000}"/>
    <cellStyle name="Normal 8 3 2 4 3" xfId="5276" xr:uid="{00000000-0005-0000-0000-0000731D0000}"/>
    <cellStyle name="Normal 8 3 2 5" xfId="1381" xr:uid="{00000000-0005-0000-0000-0000741D0000}"/>
    <cellStyle name="Normal 8 3 2 5 2" xfId="3611" xr:uid="{00000000-0005-0000-0000-0000751D0000}"/>
    <cellStyle name="Normal 8 3 2 5 2 2" xfId="7834" xr:uid="{00000000-0005-0000-0000-0000761D0000}"/>
    <cellStyle name="Normal 8 3 2 5 3" xfId="5689" xr:uid="{00000000-0005-0000-0000-0000771D0000}"/>
    <cellStyle name="Normal 8 3 2 6" xfId="1794" xr:uid="{00000000-0005-0000-0000-0000781D0000}"/>
    <cellStyle name="Normal 8 3 2 6 2" xfId="4024" xr:uid="{00000000-0005-0000-0000-0000791D0000}"/>
    <cellStyle name="Normal 8 3 2 6 2 2" xfId="8247" xr:uid="{00000000-0005-0000-0000-00007A1D0000}"/>
    <cellStyle name="Normal 8 3 2 6 3" xfId="6102" xr:uid="{00000000-0005-0000-0000-00007B1D0000}"/>
    <cellStyle name="Normal 8 3 2 7" xfId="2208" xr:uid="{00000000-0005-0000-0000-00007C1D0000}"/>
    <cellStyle name="Normal 8 3 2 7 2" xfId="4437" xr:uid="{00000000-0005-0000-0000-00007D1D0000}"/>
    <cellStyle name="Normal 8 3 2 7 2 2" xfId="8660" xr:uid="{00000000-0005-0000-0000-00007E1D0000}"/>
    <cellStyle name="Normal 8 3 2 7 3" xfId="6515" xr:uid="{00000000-0005-0000-0000-00007F1D0000}"/>
    <cellStyle name="Normal 8 3 2 8" xfId="2644" xr:uid="{00000000-0005-0000-0000-0000801D0000}"/>
    <cellStyle name="Normal 8 3 2 8 2" xfId="6928" xr:uid="{00000000-0005-0000-0000-0000811D0000}"/>
    <cellStyle name="Normal 8 3 2 9" xfId="4863" xr:uid="{00000000-0005-0000-0000-0000821D0000}"/>
    <cellStyle name="Normal 8 3 3" xfId="500" xr:uid="{00000000-0005-0000-0000-0000831D0000}"/>
    <cellStyle name="Normal 8 3 3 2" xfId="501" xr:uid="{00000000-0005-0000-0000-0000841D0000}"/>
    <cellStyle name="Normal 8 3 3 2 2" xfId="969" xr:uid="{00000000-0005-0000-0000-0000851D0000}"/>
    <cellStyle name="Normal 8 3 3 2 2 2" xfId="3203" xr:uid="{00000000-0005-0000-0000-0000861D0000}"/>
    <cellStyle name="Normal 8 3 3 2 2 2 2" xfId="7426" xr:uid="{00000000-0005-0000-0000-0000871D0000}"/>
    <cellStyle name="Normal 8 3 3 2 2 3" xfId="5281" xr:uid="{00000000-0005-0000-0000-0000881D0000}"/>
    <cellStyle name="Normal 8 3 3 2 3" xfId="1386" xr:uid="{00000000-0005-0000-0000-0000891D0000}"/>
    <cellStyle name="Normal 8 3 3 2 3 2" xfId="3616" xr:uid="{00000000-0005-0000-0000-00008A1D0000}"/>
    <cellStyle name="Normal 8 3 3 2 3 2 2" xfId="7839" xr:uid="{00000000-0005-0000-0000-00008B1D0000}"/>
    <cellStyle name="Normal 8 3 3 2 3 3" xfId="5694" xr:uid="{00000000-0005-0000-0000-00008C1D0000}"/>
    <cellStyle name="Normal 8 3 3 2 4" xfId="1799" xr:uid="{00000000-0005-0000-0000-00008D1D0000}"/>
    <cellStyle name="Normal 8 3 3 2 4 2" xfId="4029" xr:uid="{00000000-0005-0000-0000-00008E1D0000}"/>
    <cellStyle name="Normal 8 3 3 2 4 2 2" xfId="8252" xr:uid="{00000000-0005-0000-0000-00008F1D0000}"/>
    <cellStyle name="Normal 8 3 3 2 4 3" xfId="6107" xr:uid="{00000000-0005-0000-0000-0000901D0000}"/>
    <cellStyle name="Normal 8 3 3 2 5" xfId="2213" xr:uid="{00000000-0005-0000-0000-0000911D0000}"/>
    <cellStyle name="Normal 8 3 3 2 5 2" xfId="4442" xr:uid="{00000000-0005-0000-0000-0000921D0000}"/>
    <cellStyle name="Normal 8 3 3 2 5 2 2" xfId="8665" xr:uid="{00000000-0005-0000-0000-0000931D0000}"/>
    <cellStyle name="Normal 8 3 3 2 5 3" xfId="6520" xr:uid="{00000000-0005-0000-0000-0000941D0000}"/>
    <cellStyle name="Normal 8 3 3 2 6" xfId="2649" xr:uid="{00000000-0005-0000-0000-0000951D0000}"/>
    <cellStyle name="Normal 8 3 3 2 6 2" xfId="6933" xr:uid="{00000000-0005-0000-0000-0000961D0000}"/>
    <cellStyle name="Normal 8 3 3 2 7" xfId="4868" xr:uid="{00000000-0005-0000-0000-0000971D0000}"/>
    <cellStyle name="Normal 8 3 3 3" xfId="968" xr:uid="{00000000-0005-0000-0000-0000981D0000}"/>
    <cellStyle name="Normal 8 3 3 3 2" xfId="3202" xr:uid="{00000000-0005-0000-0000-0000991D0000}"/>
    <cellStyle name="Normal 8 3 3 3 2 2" xfId="7425" xr:uid="{00000000-0005-0000-0000-00009A1D0000}"/>
    <cellStyle name="Normal 8 3 3 3 3" xfId="5280" xr:uid="{00000000-0005-0000-0000-00009B1D0000}"/>
    <cellStyle name="Normal 8 3 3 4" xfId="1385" xr:uid="{00000000-0005-0000-0000-00009C1D0000}"/>
    <cellStyle name="Normal 8 3 3 4 2" xfId="3615" xr:uid="{00000000-0005-0000-0000-00009D1D0000}"/>
    <cellStyle name="Normal 8 3 3 4 2 2" xfId="7838" xr:uid="{00000000-0005-0000-0000-00009E1D0000}"/>
    <cellStyle name="Normal 8 3 3 4 3" xfId="5693" xr:uid="{00000000-0005-0000-0000-00009F1D0000}"/>
    <cellStyle name="Normal 8 3 3 5" xfId="1798" xr:uid="{00000000-0005-0000-0000-0000A01D0000}"/>
    <cellStyle name="Normal 8 3 3 5 2" xfId="4028" xr:uid="{00000000-0005-0000-0000-0000A11D0000}"/>
    <cellStyle name="Normal 8 3 3 5 2 2" xfId="8251" xr:uid="{00000000-0005-0000-0000-0000A21D0000}"/>
    <cellStyle name="Normal 8 3 3 5 3" xfId="6106" xr:uid="{00000000-0005-0000-0000-0000A31D0000}"/>
    <cellStyle name="Normal 8 3 3 6" xfId="2212" xr:uid="{00000000-0005-0000-0000-0000A41D0000}"/>
    <cellStyle name="Normal 8 3 3 6 2" xfId="4441" xr:uid="{00000000-0005-0000-0000-0000A51D0000}"/>
    <cellStyle name="Normal 8 3 3 6 2 2" xfId="8664" xr:uid="{00000000-0005-0000-0000-0000A61D0000}"/>
    <cellStyle name="Normal 8 3 3 6 3" xfId="6519" xr:uid="{00000000-0005-0000-0000-0000A71D0000}"/>
    <cellStyle name="Normal 8 3 3 7" xfId="2648" xr:uid="{00000000-0005-0000-0000-0000A81D0000}"/>
    <cellStyle name="Normal 8 3 3 7 2" xfId="6932" xr:uid="{00000000-0005-0000-0000-0000A91D0000}"/>
    <cellStyle name="Normal 8 3 3 8" xfId="4867" xr:uid="{00000000-0005-0000-0000-0000AA1D0000}"/>
    <cellStyle name="Normal 8 3 4" xfId="502" xr:uid="{00000000-0005-0000-0000-0000AB1D0000}"/>
    <cellStyle name="Normal 8 3 4 2" xfId="970" xr:uid="{00000000-0005-0000-0000-0000AC1D0000}"/>
    <cellStyle name="Normal 8 3 4 2 2" xfId="3204" xr:uid="{00000000-0005-0000-0000-0000AD1D0000}"/>
    <cellStyle name="Normal 8 3 4 2 2 2" xfId="7427" xr:uid="{00000000-0005-0000-0000-0000AE1D0000}"/>
    <cellStyle name="Normal 8 3 4 2 3" xfId="5282" xr:uid="{00000000-0005-0000-0000-0000AF1D0000}"/>
    <cellStyle name="Normal 8 3 4 3" xfId="1387" xr:uid="{00000000-0005-0000-0000-0000B01D0000}"/>
    <cellStyle name="Normal 8 3 4 3 2" xfId="3617" xr:uid="{00000000-0005-0000-0000-0000B11D0000}"/>
    <cellStyle name="Normal 8 3 4 3 2 2" xfId="7840" xr:uid="{00000000-0005-0000-0000-0000B21D0000}"/>
    <cellStyle name="Normal 8 3 4 3 3" xfId="5695" xr:uid="{00000000-0005-0000-0000-0000B31D0000}"/>
    <cellStyle name="Normal 8 3 4 4" xfId="1800" xr:uid="{00000000-0005-0000-0000-0000B41D0000}"/>
    <cellStyle name="Normal 8 3 4 4 2" xfId="4030" xr:uid="{00000000-0005-0000-0000-0000B51D0000}"/>
    <cellStyle name="Normal 8 3 4 4 2 2" xfId="8253" xr:uid="{00000000-0005-0000-0000-0000B61D0000}"/>
    <cellStyle name="Normal 8 3 4 4 3" xfId="6108" xr:uid="{00000000-0005-0000-0000-0000B71D0000}"/>
    <cellStyle name="Normal 8 3 4 5" xfId="2214" xr:uid="{00000000-0005-0000-0000-0000B81D0000}"/>
    <cellStyle name="Normal 8 3 4 5 2" xfId="4443" xr:uid="{00000000-0005-0000-0000-0000B91D0000}"/>
    <cellStyle name="Normal 8 3 4 5 2 2" xfId="8666" xr:uid="{00000000-0005-0000-0000-0000BA1D0000}"/>
    <cellStyle name="Normal 8 3 4 5 3" xfId="6521" xr:uid="{00000000-0005-0000-0000-0000BB1D0000}"/>
    <cellStyle name="Normal 8 3 4 6" xfId="2650" xr:uid="{00000000-0005-0000-0000-0000BC1D0000}"/>
    <cellStyle name="Normal 8 3 4 6 2" xfId="6934" xr:uid="{00000000-0005-0000-0000-0000BD1D0000}"/>
    <cellStyle name="Normal 8 3 4 7" xfId="4869" xr:uid="{00000000-0005-0000-0000-0000BE1D0000}"/>
    <cellStyle name="Normal 8 3 5" xfId="963" xr:uid="{00000000-0005-0000-0000-0000BF1D0000}"/>
    <cellStyle name="Normal 8 3 5 2" xfId="3197" xr:uid="{00000000-0005-0000-0000-0000C01D0000}"/>
    <cellStyle name="Normal 8 3 5 2 2" xfId="7420" xr:uid="{00000000-0005-0000-0000-0000C11D0000}"/>
    <cellStyle name="Normal 8 3 5 3" xfId="5275" xr:uid="{00000000-0005-0000-0000-0000C21D0000}"/>
    <cellStyle name="Normal 8 3 6" xfId="1380" xr:uid="{00000000-0005-0000-0000-0000C31D0000}"/>
    <cellStyle name="Normal 8 3 6 2" xfId="3610" xr:uid="{00000000-0005-0000-0000-0000C41D0000}"/>
    <cellStyle name="Normal 8 3 6 2 2" xfId="7833" xr:uid="{00000000-0005-0000-0000-0000C51D0000}"/>
    <cellStyle name="Normal 8 3 6 3" xfId="5688" xr:uid="{00000000-0005-0000-0000-0000C61D0000}"/>
    <cellStyle name="Normal 8 3 7" xfId="1793" xr:uid="{00000000-0005-0000-0000-0000C71D0000}"/>
    <cellStyle name="Normal 8 3 7 2" xfId="4023" xr:uid="{00000000-0005-0000-0000-0000C81D0000}"/>
    <cellStyle name="Normal 8 3 7 2 2" xfId="8246" xr:uid="{00000000-0005-0000-0000-0000C91D0000}"/>
    <cellStyle name="Normal 8 3 7 3" xfId="6101" xr:uid="{00000000-0005-0000-0000-0000CA1D0000}"/>
    <cellStyle name="Normal 8 3 8" xfId="2207" xr:uid="{00000000-0005-0000-0000-0000CB1D0000}"/>
    <cellStyle name="Normal 8 3 8 2" xfId="4436" xr:uid="{00000000-0005-0000-0000-0000CC1D0000}"/>
    <cellStyle name="Normal 8 3 8 2 2" xfId="8659" xr:uid="{00000000-0005-0000-0000-0000CD1D0000}"/>
    <cellStyle name="Normal 8 3 8 3" xfId="6514" xr:uid="{00000000-0005-0000-0000-0000CE1D0000}"/>
    <cellStyle name="Normal 8 3 9" xfId="2643" xr:uid="{00000000-0005-0000-0000-0000CF1D0000}"/>
    <cellStyle name="Normal 8 3 9 2" xfId="6927" xr:uid="{00000000-0005-0000-0000-0000D01D0000}"/>
    <cellStyle name="Normal 8 4" xfId="503" xr:uid="{00000000-0005-0000-0000-0000D11D0000}"/>
    <cellStyle name="Normal 8 4 2" xfId="504" xr:uid="{00000000-0005-0000-0000-0000D21D0000}"/>
    <cellStyle name="Normal 8 4 2 2" xfId="505" xr:uid="{00000000-0005-0000-0000-0000D31D0000}"/>
    <cellStyle name="Normal 8 4 2 2 2" xfId="973" xr:uid="{00000000-0005-0000-0000-0000D41D0000}"/>
    <cellStyle name="Normal 8 4 2 2 2 2" xfId="3207" xr:uid="{00000000-0005-0000-0000-0000D51D0000}"/>
    <cellStyle name="Normal 8 4 2 2 2 2 2" xfId="7430" xr:uid="{00000000-0005-0000-0000-0000D61D0000}"/>
    <cellStyle name="Normal 8 4 2 2 2 3" xfId="5285" xr:uid="{00000000-0005-0000-0000-0000D71D0000}"/>
    <cellStyle name="Normal 8 4 2 2 3" xfId="1390" xr:uid="{00000000-0005-0000-0000-0000D81D0000}"/>
    <cellStyle name="Normal 8 4 2 2 3 2" xfId="3620" xr:uid="{00000000-0005-0000-0000-0000D91D0000}"/>
    <cellStyle name="Normal 8 4 2 2 3 2 2" xfId="7843" xr:uid="{00000000-0005-0000-0000-0000DA1D0000}"/>
    <cellStyle name="Normal 8 4 2 2 3 3" xfId="5698" xr:uid="{00000000-0005-0000-0000-0000DB1D0000}"/>
    <cellStyle name="Normal 8 4 2 2 4" xfId="1803" xr:uid="{00000000-0005-0000-0000-0000DC1D0000}"/>
    <cellStyle name="Normal 8 4 2 2 4 2" xfId="4033" xr:uid="{00000000-0005-0000-0000-0000DD1D0000}"/>
    <cellStyle name="Normal 8 4 2 2 4 2 2" xfId="8256" xr:uid="{00000000-0005-0000-0000-0000DE1D0000}"/>
    <cellStyle name="Normal 8 4 2 2 4 3" xfId="6111" xr:uid="{00000000-0005-0000-0000-0000DF1D0000}"/>
    <cellStyle name="Normal 8 4 2 2 5" xfId="2217" xr:uid="{00000000-0005-0000-0000-0000E01D0000}"/>
    <cellStyle name="Normal 8 4 2 2 5 2" xfId="4446" xr:uid="{00000000-0005-0000-0000-0000E11D0000}"/>
    <cellStyle name="Normal 8 4 2 2 5 2 2" xfId="8669" xr:uid="{00000000-0005-0000-0000-0000E21D0000}"/>
    <cellStyle name="Normal 8 4 2 2 5 3" xfId="6524" xr:uid="{00000000-0005-0000-0000-0000E31D0000}"/>
    <cellStyle name="Normal 8 4 2 2 6" xfId="2653" xr:uid="{00000000-0005-0000-0000-0000E41D0000}"/>
    <cellStyle name="Normal 8 4 2 2 6 2" xfId="6937" xr:uid="{00000000-0005-0000-0000-0000E51D0000}"/>
    <cellStyle name="Normal 8 4 2 2 7" xfId="4872" xr:uid="{00000000-0005-0000-0000-0000E61D0000}"/>
    <cellStyle name="Normal 8 4 2 3" xfId="972" xr:uid="{00000000-0005-0000-0000-0000E71D0000}"/>
    <cellStyle name="Normal 8 4 2 3 2" xfId="3206" xr:uid="{00000000-0005-0000-0000-0000E81D0000}"/>
    <cellStyle name="Normal 8 4 2 3 2 2" xfId="7429" xr:uid="{00000000-0005-0000-0000-0000E91D0000}"/>
    <cellStyle name="Normal 8 4 2 3 3" xfId="5284" xr:uid="{00000000-0005-0000-0000-0000EA1D0000}"/>
    <cellStyle name="Normal 8 4 2 4" xfId="1389" xr:uid="{00000000-0005-0000-0000-0000EB1D0000}"/>
    <cellStyle name="Normal 8 4 2 4 2" xfId="3619" xr:uid="{00000000-0005-0000-0000-0000EC1D0000}"/>
    <cellStyle name="Normal 8 4 2 4 2 2" xfId="7842" xr:uid="{00000000-0005-0000-0000-0000ED1D0000}"/>
    <cellStyle name="Normal 8 4 2 4 3" xfId="5697" xr:uid="{00000000-0005-0000-0000-0000EE1D0000}"/>
    <cellStyle name="Normal 8 4 2 5" xfId="1802" xr:uid="{00000000-0005-0000-0000-0000EF1D0000}"/>
    <cellStyle name="Normal 8 4 2 5 2" xfId="4032" xr:uid="{00000000-0005-0000-0000-0000F01D0000}"/>
    <cellStyle name="Normal 8 4 2 5 2 2" xfId="8255" xr:uid="{00000000-0005-0000-0000-0000F11D0000}"/>
    <cellStyle name="Normal 8 4 2 5 3" xfId="6110" xr:uid="{00000000-0005-0000-0000-0000F21D0000}"/>
    <cellStyle name="Normal 8 4 2 6" xfId="2216" xr:uid="{00000000-0005-0000-0000-0000F31D0000}"/>
    <cellStyle name="Normal 8 4 2 6 2" xfId="4445" xr:uid="{00000000-0005-0000-0000-0000F41D0000}"/>
    <cellStyle name="Normal 8 4 2 6 2 2" xfId="8668" xr:uid="{00000000-0005-0000-0000-0000F51D0000}"/>
    <cellStyle name="Normal 8 4 2 6 3" xfId="6523" xr:uid="{00000000-0005-0000-0000-0000F61D0000}"/>
    <cellStyle name="Normal 8 4 2 7" xfId="2652" xr:uid="{00000000-0005-0000-0000-0000F71D0000}"/>
    <cellStyle name="Normal 8 4 2 7 2" xfId="6936" xr:uid="{00000000-0005-0000-0000-0000F81D0000}"/>
    <cellStyle name="Normal 8 4 2 8" xfId="4871" xr:uid="{00000000-0005-0000-0000-0000F91D0000}"/>
    <cellStyle name="Normal 8 4 3" xfId="506" xr:uid="{00000000-0005-0000-0000-0000FA1D0000}"/>
    <cellStyle name="Normal 8 4 3 2" xfId="974" xr:uid="{00000000-0005-0000-0000-0000FB1D0000}"/>
    <cellStyle name="Normal 8 4 3 2 2" xfId="3208" xr:uid="{00000000-0005-0000-0000-0000FC1D0000}"/>
    <cellStyle name="Normal 8 4 3 2 2 2" xfId="7431" xr:uid="{00000000-0005-0000-0000-0000FD1D0000}"/>
    <cellStyle name="Normal 8 4 3 2 3" xfId="5286" xr:uid="{00000000-0005-0000-0000-0000FE1D0000}"/>
    <cellStyle name="Normal 8 4 3 3" xfId="1391" xr:uid="{00000000-0005-0000-0000-0000FF1D0000}"/>
    <cellStyle name="Normal 8 4 3 3 2" xfId="3621" xr:uid="{00000000-0005-0000-0000-0000001E0000}"/>
    <cellStyle name="Normal 8 4 3 3 2 2" xfId="7844" xr:uid="{00000000-0005-0000-0000-0000011E0000}"/>
    <cellStyle name="Normal 8 4 3 3 3" xfId="5699" xr:uid="{00000000-0005-0000-0000-0000021E0000}"/>
    <cellStyle name="Normal 8 4 3 4" xfId="1804" xr:uid="{00000000-0005-0000-0000-0000031E0000}"/>
    <cellStyle name="Normal 8 4 3 4 2" xfId="4034" xr:uid="{00000000-0005-0000-0000-0000041E0000}"/>
    <cellStyle name="Normal 8 4 3 4 2 2" xfId="8257" xr:uid="{00000000-0005-0000-0000-0000051E0000}"/>
    <cellStyle name="Normal 8 4 3 4 3" xfId="6112" xr:uid="{00000000-0005-0000-0000-0000061E0000}"/>
    <cellStyle name="Normal 8 4 3 5" xfId="2218" xr:uid="{00000000-0005-0000-0000-0000071E0000}"/>
    <cellStyle name="Normal 8 4 3 5 2" xfId="4447" xr:uid="{00000000-0005-0000-0000-0000081E0000}"/>
    <cellStyle name="Normal 8 4 3 5 2 2" xfId="8670" xr:uid="{00000000-0005-0000-0000-0000091E0000}"/>
    <cellStyle name="Normal 8 4 3 5 3" xfId="6525" xr:uid="{00000000-0005-0000-0000-00000A1E0000}"/>
    <cellStyle name="Normal 8 4 3 6" xfId="2654" xr:uid="{00000000-0005-0000-0000-00000B1E0000}"/>
    <cellStyle name="Normal 8 4 3 6 2" xfId="6938" xr:uid="{00000000-0005-0000-0000-00000C1E0000}"/>
    <cellStyle name="Normal 8 4 3 7" xfId="4873" xr:uid="{00000000-0005-0000-0000-00000D1E0000}"/>
    <cellStyle name="Normal 8 4 4" xfId="971" xr:uid="{00000000-0005-0000-0000-00000E1E0000}"/>
    <cellStyle name="Normal 8 4 4 2" xfId="3205" xr:uid="{00000000-0005-0000-0000-00000F1E0000}"/>
    <cellStyle name="Normal 8 4 4 2 2" xfId="7428" xr:uid="{00000000-0005-0000-0000-0000101E0000}"/>
    <cellStyle name="Normal 8 4 4 3" xfId="5283" xr:uid="{00000000-0005-0000-0000-0000111E0000}"/>
    <cellStyle name="Normal 8 4 5" xfId="1388" xr:uid="{00000000-0005-0000-0000-0000121E0000}"/>
    <cellStyle name="Normal 8 4 5 2" xfId="3618" xr:uid="{00000000-0005-0000-0000-0000131E0000}"/>
    <cellStyle name="Normal 8 4 5 2 2" xfId="7841" xr:uid="{00000000-0005-0000-0000-0000141E0000}"/>
    <cellStyle name="Normal 8 4 5 3" xfId="5696" xr:uid="{00000000-0005-0000-0000-0000151E0000}"/>
    <cellStyle name="Normal 8 4 6" xfId="1801" xr:uid="{00000000-0005-0000-0000-0000161E0000}"/>
    <cellStyle name="Normal 8 4 6 2" xfId="4031" xr:uid="{00000000-0005-0000-0000-0000171E0000}"/>
    <cellStyle name="Normal 8 4 6 2 2" xfId="8254" xr:uid="{00000000-0005-0000-0000-0000181E0000}"/>
    <cellStyle name="Normal 8 4 6 3" xfId="6109" xr:uid="{00000000-0005-0000-0000-0000191E0000}"/>
    <cellStyle name="Normal 8 4 7" xfId="2215" xr:uid="{00000000-0005-0000-0000-00001A1E0000}"/>
    <cellStyle name="Normal 8 4 7 2" xfId="4444" xr:uid="{00000000-0005-0000-0000-00001B1E0000}"/>
    <cellStyle name="Normal 8 4 7 2 2" xfId="8667" xr:uid="{00000000-0005-0000-0000-00001C1E0000}"/>
    <cellStyle name="Normal 8 4 7 3" xfId="6522" xr:uid="{00000000-0005-0000-0000-00001D1E0000}"/>
    <cellStyle name="Normal 8 4 8" xfId="2651" xr:uid="{00000000-0005-0000-0000-00001E1E0000}"/>
    <cellStyle name="Normal 8 4 8 2" xfId="6935" xr:uid="{00000000-0005-0000-0000-00001F1E0000}"/>
    <cellStyle name="Normal 8 4 9" xfId="4870" xr:uid="{00000000-0005-0000-0000-0000201E0000}"/>
    <cellStyle name="Normal 8 5" xfId="507" xr:uid="{00000000-0005-0000-0000-0000211E0000}"/>
    <cellStyle name="Normal 8 5 2" xfId="508" xr:uid="{00000000-0005-0000-0000-0000221E0000}"/>
    <cellStyle name="Normal 8 5 2 2" xfId="976" xr:uid="{00000000-0005-0000-0000-0000231E0000}"/>
    <cellStyle name="Normal 8 5 2 2 2" xfId="3210" xr:uid="{00000000-0005-0000-0000-0000241E0000}"/>
    <cellStyle name="Normal 8 5 2 2 2 2" xfId="7433" xr:uid="{00000000-0005-0000-0000-0000251E0000}"/>
    <cellStyle name="Normal 8 5 2 2 3" xfId="5288" xr:uid="{00000000-0005-0000-0000-0000261E0000}"/>
    <cellStyle name="Normal 8 5 2 3" xfId="1393" xr:uid="{00000000-0005-0000-0000-0000271E0000}"/>
    <cellStyle name="Normal 8 5 2 3 2" xfId="3623" xr:uid="{00000000-0005-0000-0000-0000281E0000}"/>
    <cellStyle name="Normal 8 5 2 3 2 2" xfId="7846" xr:uid="{00000000-0005-0000-0000-0000291E0000}"/>
    <cellStyle name="Normal 8 5 2 3 3" xfId="5701" xr:uid="{00000000-0005-0000-0000-00002A1E0000}"/>
    <cellStyle name="Normal 8 5 2 4" xfId="1806" xr:uid="{00000000-0005-0000-0000-00002B1E0000}"/>
    <cellStyle name="Normal 8 5 2 4 2" xfId="4036" xr:uid="{00000000-0005-0000-0000-00002C1E0000}"/>
    <cellStyle name="Normal 8 5 2 4 2 2" xfId="8259" xr:uid="{00000000-0005-0000-0000-00002D1E0000}"/>
    <cellStyle name="Normal 8 5 2 4 3" xfId="6114" xr:uid="{00000000-0005-0000-0000-00002E1E0000}"/>
    <cellStyle name="Normal 8 5 2 5" xfId="2220" xr:uid="{00000000-0005-0000-0000-00002F1E0000}"/>
    <cellStyle name="Normal 8 5 2 5 2" xfId="4449" xr:uid="{00000000-0005-0000-0000-0000301E0000}"/>
    <cellStyle name="Normal 8 5 2 5 2 2" xfId="8672" xr:uid="{00000000-0005-0000-0000-0000311E0000}"/>
    <cellStyle name="Normal 8 5 2 5 3" xfId="6527" xr:uid="{00000000-0005-0000-0000-0000321E0000}"/>
    <cellStyle name="Normal 8 5 2 6" xfId="2656" xr:uid="{00000000-0005-0000-0000-0000331E0000}"/>
    <cellStyle name="Normal 8 5 2 6 2" xfId="6940" xr:uid="{00000000-0005-0000-0000-0000341E0000}"/>
    <cellStyle name="Normal 8 5 2 7" xfId="4875" xr:uid="{00000000-0005-0000-0000-0000351E0000}"/>
    <cellStyle name="Normal 8 5 3" xfId="975" xr:uid="{00000000-0005-0000-0000-0000361E0000}"/>
    <cellStyle name="Normal 8 5 3 2" xfId="3209" xr:uid="{00000000-0005-0000-0000-0000371E0000}"/>
    <cellStyle name="Normal 8 5 3 2 2" xfId="7432" xr:uid="{00000000-0005-0000-0000-0000381E0000}"/>
    <cellStyle name="Normal 8 5 3 3" xfId="5287" xr:uid="{00000000-0005-0000-0000-0000391E0000}"/>
    <cellStyle name="Normal 8 5 4" xfId="1392" xr:uid="{00000000-0005-0000-0000-00003A1E0000}"/>
    <cellStyle name="Normal 8 5 4 2" xfId="3622" xr:uid="{00000000-0005-0000-0000-00003B1E0000}"/>
    <cellStyle name="Normal 8 5 4 2 2" xfId="7845" xr:uid="{00000000-0005-0000-0000-00003C1E0000}"/>
    <cellStyle name="Normal 8 5 4 3" xfId="5700" xr:uid="{00000000-0005-0000-0000-00003D1E0000}"/>
    <cellStyle name="Normal 8 5 5" xfId="1805" xr:uid="{00000000-0005-0000-0000-00003E1E0000}"/>
    <cellStyle name="Normal 8 5 5 2" xfId="4035" xr:uid="{00000000-0005-0000-0000-00003F1E0000}"/>
    <cellStyle name="Normal 8 5 5 2 2" xfId="8258" xr:uid="{00000000-0005-0000-0000-0000401E0000}"/>
    <cellStyle name="Normal 8 5 5 3" xfId="6113" xr:uid="{00000000-0005-0000-0000-0000411E0000}"/>
    <cellStyle name="Normal 8 5 6" xfId="2219" xr:uid="{00000000-0005-0000-0000-0000421E0000}"/>
    <cellStyle name="Normal 8 5 6 2" xfId="4448" xr:uid="{00000000-0005-0000-0000-0000431E0000}"/>
    <cellStyle name="Normal 8 5 6 2 2" xfId="8671" xr:uid="{00000000-0005-0000-0000-0000441E0000}"/>
    <cellStyle name="Normal 8 5 6 3" xfId="6526" xr:uid="{00000000-0005-0000-0000-0000451E0000}"/>
    <cellStyle name="Normal 8 5 7" xfId="2655" xr:uid="{00000000-0005-0000-0000-0000461E0000}"/>
    <cellStyle name="Normal 8 5 7 2" xfId="6939" xr:uid="{00000000-0005-0000-0000-0000471E0000}"/>
    <cellStyle name="Normal 8 5 8" xfId="4874" xr:uid="{00000000-0005-0000-0000-0000481E0000}"/>
    <cellStyle name="Normal 8 6" xfId="509" xr:uid="{00000000-0005-0000-0000-0000491E0000}"/>
    <cellStyle name="Normal 8 6 2" xfId="977" xr:uid="{00000000-0005-0000-0000-00004A1E0000}"/>
    <cellStyle name="Normal 8 6 2 2" xfId="3211" xr:uid="{00000000-0005-0000-0000-00004B1E0000}"/>
    <cellStyle name="Normal 8 6 2 2 2" xfId="7434" xr:uid="{00000000-0005-0000-0000-00004C1E0000}"/>
    <cellStyle name="Normal 8 6 2 3" xfId="5289" xr:uid="{00000000-0005-0000-0000-00004D1E0000}"/>
    <cellStyle name="Normal 8 6 3" xfId="1394" xr:uid="{00000000-0005-0000-0000-00004E1E0000}"/>
    <cellStyle name="Normal 8 6 3 2" xfId="3624" xr:uid="{00000000-0005-0000-0000-00004F1E0000}"/>
    <cellStyle name="Normal 8 6 3 2 2" xfId="7847" xr:uid="{00000000-0005-0000-0000-0000501E0000}"/>
    <cellStyle name="Normal 8 6 3 3" xfId="5702" xr:uid="{00000000-0005-0000-0000-0000511E0000}"/>
    <cellStyle name="Normal 8 6 4" xfId="1807" xr:uid="{00000000-0005-0000-0000-0000521E0000}"/>
    <cellStyle name="Normal 8 6 4 2" xfId="4037" xr:uid="{00000000-0005-0000-0000-0000531E0000}"/>
    <cellStyle name="Normal 8 6 4 2 2" xfId="8260" xr:uid="{00000000-0005-0000-0000-0000541E0000}"/>
    <cellStyle name="Normal 8 6 4 3" xfId="6115" xr:uid="{00000000-0005-0000-0000-0000551E0000}"/>
    <cellStyle name="Normal 8 6 5" xfId="2221" xr:uid="{00000000-0005-0000-0000-0000561E0000}"/>
    <cellStyle name="Normal 8 6 5 2" xfId="4450" xr:uid="{00000000-0005-0000-0000-0000571E0000}"/>
    <cellStyle name="Normal 8 6 5 2 2" xfId="8673" xr:uid="{00000000-0005-0000-0000-0000581E0000}"/>
    <cellStyle name="Normal 8 6 5 3" xfId="6528" xr:uid="{00000000-0005-0000-0000-0000591E0000}"/>
    <cellStyle name="Normal 8 6 6" xfId="2657" xr:uid="{00000000-0005-0000-0000-00005A1E0000}"/>
    <cellStyle name="Normal 8 6 6 2" xfId="6941" xr:uid="{00000000-0005-0000-0000-00005B1E0000}"/>
    <cellStyle name="Normal 8 6 7" xfId="4876" xr:uid="{00000000-0005-0000-0000-00005C1E0000}"/>
    <cellStyle name="Normal 8 7" xfId="946" xr:uid="{00000000-0005-0000-0000-00005D1E0000}"/>
    <cellStyle name="Normal 8 7 2" xfId="3180" xr:uid="{00000000-0005-0000-0000-00005E1E0000}"/>
    <cellStyle name="Normal 8 7 2 2" xfId="7403" xr:uid="{00000000-0005-0000-0000-00005F1E0000}"/>
    <cellStyle name="Normal 8 7 3" xfId="5258" xr:uid="{00000000-0005-0000-0000-0000601E0000}"/>
    <cellStyle name="Normal 8 8" xfId="1363" xr:uid="{00000000-0005-0000-0000-0000611E0000}"/>
    <cellStyle name="Normal 8 8 2" xfId="3593" xr:uid="{00000000-0005-0000-0000-0000621E0000}"/>
    <cellStyle name="Normal 8 8 2 2" xfId="7816" xr:uid="{00000000-0005-0000-0000-0000631E0000}"/>
    <cellStyle name="Normal 8 8 3" xfId="5671" xr:uid="{00000000-0005-0000-0000-0000641E0000}"/>
    <cellStyle name="Normal 8 9" xfId="1776" xr:uid="{00000000-0005-0000-0000-0000651E0000}"/>
    <cellStyle name="Normal 8 9 2" xfId="4006" xr:uid="{00000000-0005-0000-0000-0000661E0000}"/>
    <cellStyle name="Normal 8 9 2 2" xfId="8229" xr:uid="{00000000-0005-0000-0000-0000671E0000}"/>
    <cellStyle name="Normal 8 9 3" xfId="6084" xr:uid="{00000000-0005-0000-0000-0000681E0000}"/>
    <cellStyle name="Normal 9" xfId="510" xr:uid="{00000000-0005-0000-0000-0000691E0000}"/>
    <cellStyle name="Normal 9 2" xfId="511" xr:uid="{00000000-0005-0000-0000-00006A1E0000}"/>
    <cellStyle name="Normal 9 2 10" xfId="2658" xr:uid="{00000000-0005-0000-0000-00006B1E0000}"/>
    <cellStyle name="Normal 9 2 10 2" xfId="6942" xr:uid="{00000000-0005-0000-0000-00006C1E0000}"/>
    <cellStyle name="Normal 9 2 11" xfId="4877" xr:uid="{00000000-0005-0000-0000-00006D1E0000}"/>
    <cellStyle name="Normal 9 2 2" xfId="512" xr:uid="{00000000-0005-0000-0000-00006E1E0000}"/>
    <cellStyle name="Normal 9 2 2 10" xfId="4878" xr:uid="{00000000-0005-0000-0000-00006F1E0000}"/>
    <cellStyle name="Normal 9 2 2 2" xfId="513" xr:uid="{00000000-0005-0000-0000-0000701E0000}"/>
    <cellStyle name="Normal 9 2 2 2 2" xfId="514" xr:uid="{00000000-0005-0000-0000-0000711E0000}"/>
    <cellStyle name="Normal 9 2 2 2 2 2" xfId="515" xr:uid="{00000000-0005-0000-0000-0000721E0000}"/>
    <cellStyle name="Normal 9 2 2 2 2 2 2" xfId="983" xr:uid="{00000000-0005-0000-0000-0000731E0000}"/>
    <cellStyle name="Normal 9 2 2 2 2 2 2 2" xfId="3216" xr:uid="{00000000-0005-0000-0000-0000741E0000}"/>
    <cellStyle name="Normal 9 2 2 2 2 2 2 2 2" xfId="7439" xr:uid="{00000000-0005-0000-0000-0000751E0000}"/>
    <cellStyle name="Normal 9 2 2 2 2 2 2 3" xfId="5294" xr:uid="{00000000-0005-0000-0000-0000761E0000}"/>
    <cellStyle name="Normal 9 2 2 2 2 2 3" xfId="1399" xr:uid="{00000000-0005-0000-0000-0000771E0000}"/>
    <cellStyle name="Normal 9 2 2 2 2 2 3 2" xfId="3629" xr:uid="{00000000-0005-0000-0000-0000781E0000}"/>
    <cellStyle name="Normal 9 2 2 2 2 2 3 2 2" xfId="7852" xr:uid="{00000000-0005-0000-0000-0000791E0000}"/>
    <cellStyle name="Normal 9 2 2 2 2 2 3 3" xfId="5707" xr:uid="{00000000-0005-0000-0000-00007A1E0000}"/>
    <cellStyle name="Normal 9 2 2 2 2 2 4" xfId="1812" xr:uid="{00000000-0005-0000-0000-00007B1E0000}"/>
    <cellStyle name="Normal 9 2 2 2 2 2 4 2" xfId="4042" xr:uid="{00000000-0005-0000-0000-00007C1E0000}"/>
    <cellStyle name="Normal 9 2 2 2 2 2 4 2 2" xfId="8265" xr:uid="{00000000-0005-0000-0000-00007D1E0000}"/>
    <cellStyle name="Normal 9 2 2 2 2 2 4 3" xfId="6120" xr:uid="{00000000-0005-0000-0000-00007E1E0000}"/>
    <cellStyle name="Normal 9 2 2 2 2 2 5" xfId="2226" xr:uid="{00000000-0005-0000-0000-00007F1E0000}"/>
    <cellStyle name="Normal 9 2 2 2 2 2 5 2" xfId="4455" xr:uid="{00000000-0005-0000-0000-0000801E0000}"/>
    <cellStyle name="Normal 9 2 2 2 2 2 5 2 2" xfId="8678" xr:uid="{00000000-0005-0000-0000-0000811E0000}"/>
    <cellStyle name="Normal 9 2 2 2 2 2 5 3" xfId="6533" xr:uid="{00000000-0005-0000-0000-0000821E0000}"/>
    <cellStyle name="Normal 9 2 2 2 2 2 6" xfId="2662" xr:uid="{00000000-0005-0000-0000-0000831E0000}"/>
    <cellStyle name="Normal 9 2 2 2 2 2 6 2" xfId="6946" xr:uid="{00000000-0005-0000-0000-0000841E0000}"/>
    <cellStyle name="Normal 9 2 2 2 2 2 7" xfId="4881" xr:uid="{00000000-0005-0000-0000-0000851E0000}"/>
    <cellStyle name="Normal 9 2 2 2 2 3" xfId="982" xr:uid="{00000000-0005-0000-0000-0000861E0000}"/>
    <cellStyle name="Normal 9 2 2 2 2 3 2" xfId="3215" xr:uid="{00000000-0005-0000-0000-0000871E0000}"/>
    <cellStyle name="Normal 9 2 2 2 2 3 2 2" xfId="7438" xr:uid="{00000000-0005-0000-0000-0000881E0000}"/>
    <cellStyle name="Normal 9 2 2 2 2 3 3" xfId="5293" xr:uid="{00000000-0005-0000-0000-0000891E0000}"/>
    <cellStyle name="Normal 9 2 2 2 2 4" xfId="1398" xr:uid="{00000000-0005-0000-0000-00008A1E0000}"/>
    <cellStyle name="Normal 9 2 2 2 2 4 2" xfId="3628" xr:uid="{00000000-0005-0000-0000-00008B1E0000}"/>
    <cellStyle name="Normal 9 2 2 2 2 4 2 2" xfId="7851" xr:uid="{00000000-0005-0000-0000-00008C1E0000}"/>
    <cellStyle name="Normal 9 2 2 2 2 4 3" xfId="5706" xr:uid="{00000000-0005-0000-0000-00008D1E0000}"/>
    <cellStyle name="Normal 9 2 2 2 2 5" xfId="1811" xr:uid="{00000000-0005-0000-0000-00008E1E0000}"/>
    <cellStyle name="Normal 9 2 2 2 2 5 2" xfId="4041" xr:uid="{00000000-0005-0000-0000-00008F1E0000}"/>
    <cellStyle name="Normal 9 2 2 2 2 5 2 2" xfId="8264" xr:uid="{00000000-0005-0000-0000-0000901E0000}"/>
    <cellStyle name="Normal 9 2 2 2 2 5 3" xfId="6119" xr:uid="{00000000-0005-0000-0000-0000911E0000}"/>
    <cellStyle name="Normal 9 2 2 2 2 6" xfId="2225" xr:uid="{00000000-0005-0000-0000-0000921E0000}"/>
    <cellStyle name="Normal 9 2 2 2 2 6 2" xfId="4454" xr:uid="{00000000-0005-0000-0000-0000931E0000}"/>
    <cellStyle name="Normal 9 2 2 2 2 6 2 2" xfId="8677" xr:uid="{00000000-0005-0000-0000-0000941E0000}"/>
    <cellStyle name="Normal 9 2 2 2 2 6 3" xfId="6532" xr:uid="{00000000-0005-0000-0000-0000951E0000}"/>
    <cellStyle name="Normal 9 2 2 2 2 7" xfId="2661" xr:uid="{00000000-0005-0000-0000-0000961E0000}"/>
    <cellStyle name="Normal 9 2 2 2 2 7 2" xfId="6945" xr:uid="{00000000-0005-0000-0000-0000971E0000}"/>
    <cellStyle name="Normal 9 2 2 2 2 8" xfId="4880" xr:uid="{00000000-0005-0000-0000-0000981E0000}"/>
    <cellStyle name="Normal 9 2 2 2 3" xfId="516" xr:uid="{00000000-0005-0000-0000-0000991E0000}"/>
    <cellStyle name="Normal 9 2 2 2 3 2" xfId="984" xr:uid="{00000000-0005-0000-0000-00009A1E0000}"/>
    <cellStyle name="Normal 9 2 2 2 3 2 2" xfId="3217" xr:uid="{00000000-0005-0000-0000-00009B1E0000}"/>
    <cellStyle name="Normal 9 2 2 2 3 2 2 2" xfId="7440" xr:uid="{00000000-0005-0000-0000-00009C1E0000}"/>
    <cellStyle name="Normal 9 2 2 2 3 2 3" xfId="5295" xr:uid="{00000000-0005-0000-0000-00009D1E0000}"/>
    <cellStyle name="Normal 9 2 2 2 3 3" xfId="1400" xr:uid="{00000000-0005-0000-0000-00009E1E0000}"/>
    <cellStyle name="Normal 9 2 2 2 3 3 2" xfId="3630" xr:uid="{00000000-0005-0000-0000-00009F1E0000}"/>
    <cellStyle name="Normal 9 2 2 2 3 3 2 2" xfId="7853" xr:uid="{00000000-0005-0000-0000-0000A01E0000}"/>
    <cellStyle name="Normal 9 2 2 2 3 3 3" xfId="5708" xr:uid="{00000000-0005-0000-0000-0000A11E0000}"/>
    <cellStyle name="Normal 9 2 2 2 3 4" xfId="1813" xr:uid="{00000000-0005-0000-0000-0000A21E0000}"/>
    <cellStyle name="Normal 9 2 2 2 3 4 2" xfId="4043" xr:uid="{00000000-0005-0000-0000-0000A31E0000}"/>
    <cellStyle name="Normal 9 2 2 2 3 4 2 2" xfId="8266" xr:uid="{00000000-0005-0000-0000-0000A41E0000}"/>
    <cellStyle name="Normal 9 2 2 2 3 4 3" xfId="6121" xr:uid="{00000000-0005-0000-0000-0000A51E0000}"/>
    <cellStyle name="Normal 9 2 2 2 3 5" xfId="2227" xr:uid="{00000000-0005-0000-0000-0000A61E0000}"/>
    <cellStyle name="Normal 9 2 2 2 3 5 2" xfId="4456" xr:uid="{00000000-0005-0000-0000-0000A71E0000}"/>
    <cellStyle name="Normal 9 2 2 2 3 5 2 2" xfId="8679" xr:uid="{00000000-0005-0000-0000-0000A81E0000}"/>
    <cellStyle name="Normal 9 2 2 2 3 5 3" xfId="6534" xr:uid="{00000000-0005-0000-0000-0000A91E0000}"/>
    <cellStyle name="Normal 9 2 2 2 3 6" xfId="2663" xr:uid="{00000000-0005-0000-0000-0000AA1E0000}"/>
    <cellStyle name="Normal 9 2 2 2 3 6 2" xfId="6947" xr:uid="{00000000-0005-0000-0000-0000AB1E0000}"/>
    <cellStyle name="Normal 9 2 2 2 3 7" xfId="4882" xr:uid="{00000000-0005-0000-0000-0000AC1E0000}"/>
    <cellStyle name="Normal 9 2 2 2 4" xfId="981" xr:uid="{00000000-0005-0000-0000-0000AD1E0000}"/>
    <cellStyle name="Normal 9 2 2 2 4 2" xfId="3214" xr:uid="{00000000-0005-0000-0000-0000AE1E0000}"/>
    <cellStyle name="Normal 9 2 2 2 4 2 2" xfId="7437" xr:uid="{00000000-0005-0000-0000-0000AF1E0000}"/>
    <cellStyle name="Normal 9 2 2 2 4 3" xfId="5292" xr:uid="{00000000-0005-0000-0000-0000B01E0000}"/>
    <cellStyle name="Normal 9 2 2 2 5" xfId="1397" xr:uid="{00000000-0005-0000-0000-0000B11E0000}"/>
    <cellStyle name="Normal 9 2 2 2 5 2" xfId="3627" xr:uid="{00000000-0005-0000-0000-0000B21E0000}"/>
    <cellStyle name="Normal 9 2 2 2 5 2 2" xfId="7850" xr:uid="{00000000-0005-0000-0000-0000B31E0000}"/>
    <cellStyle name="Normal 9 2 2 2 5 3" xfId="5705" xr:uid="{00000000-0005-0000-0000-0000B41E0000}"/>
    <cellStyle name="Normal 9 2 2 2 6" xfId="1810" xr:uid="{00000000-0005-0000-0000-0000B51E0000}"/>
    <cellStyle name="Normal 9 2 2 2 6 2" xfId="4040" xr:uid="{00000000-0005-0000-0000-0000B61E0000}"/>
    <cellStyle name="Normal 9 2 2 2 6 2 2" xfId="8263" xr:uid="{00000000-0005-0000-0000-0000B71E0000}"/>
    <cellStyle name="Normal 9 2 2 2 6 3" xfId="6118" xr:uid="{00000000-0005-0000-0000-0000B81E0000}"/>
    <cellStyle name="Normal 9 2 2 2 7" xfId="2224" xr:uid="{00000000-0005-0000-0000-0000B91E0000}"/>
    <cellStyle name="Normal 9 2 2 2 7 2" xfId="4453" xr:uid="{00000000-0005-0000-0000-0000BA1E0000}"/>
    <cellStyle name="Normal 9 2 2 2 7 2 2" xfId="8676" xr:uid="{00000000-0005-0000-0000-0000BB1E0000}"/>
    <cellStyle name="Normal 9 2 2 2 7 3" xfId="6531" xr:uid="{00000000-0005-0000-0000-0000BC1E0000}"/>
    <cellStyle name="Normal 9 2 2 2 8" xfId="2660" xr:uid="{00000000-0005-0000-0000-0000BD1E0000}"/>
    <cellStyle name="Normal 9 2 2 2 8 2" xfId="6944" xr:uid="{00000000-0005-0000-0000-0000BE1E0000}"/>
    <cellStyle name="Normal 9 2 2 2 9" xfId="4879" xr:uid="{00000000-0005-0000-0000-0000BF1E0000}"/>
    <cellStyle name="Normal 9 2 2 3" xfId="517" xr:uid="{00000000-0005-0000-0000-0000C01E0000}"/>
    <cellStyle name="Normal 9 2 2 3 2" xfId="518" xr:uid="{00000000-0005-0000-0000-0000C11E0000}"/>
    <cellStyle name="Normal 9 2 2 3 2 2" xfId="986" xr:uid="{00000000-0005-0000-0000-0000C21E0000}"/>
    <cellStyle name="Normal 9 2 2 3 2 2 2" xfId="3219" xr:uid="{00000000-0005-0000-0000-0000C31E0000}"/>
    <cellStyle name="Normal 9 2 2 3 2 2 2 2" xfId="7442" xr:uid="{00000000-0005-0000-0000-0000C41E0000}"/>
    <cellStyle name="Normal 9 2 2 3 2 2 3" xfId="5297" xr:uid="{00000000-0005-0000-0000-0000C51E0000}"/>
    <cellStyle name="Normal 9 2 2 3 2 3" xfId="1402" xr:uid="{00000000-0005-0000-0000-0000C61E0000}"/>
    <cellStyle name="Normal 9 2 2 3 2 3 2" xfId="3632" xr:uid="{00000000-0005-0000-0000-0000C71E0000}"/>
    <cellStyle name="Normal 9 2 2 3 2 3 2 2" xfId="7855" xr:uid="{00000000-0005-0000-0000-0000C81E0000}"/>
    <cellStyle name="Normal 9 2 2 3 2 3 3" xfId="5710" xr:uid="{00000000-0005-0000-0000-0000C91E0000}"/>
    <cellStyle name="Normal 9 2 2 3 2 4" xfId="1815" xr:uid="{00000000-0005-0000-0000-0000CA1E0000}"/>
    <cellStyle name="Normal 9 2 2 3 2 4 2" xfId="4045" xr:uid="{00000000-0005-0000-0000-0000CB1E0000}"/>
    <cellStyle name="Normal 9 2 2 3 2 4 2 2" xfId="8268" xr:uid="{00000000-0005-0000-0000-0000CC1E0000}"/>
    <cellStyle name="Normal 9 2 2 3 2 4 3" xfId="6123" xr:uid="{00000000-0005-0000-0000-0000CD1E0000}"/>
    <cellStyle name="Normal 9 2 2 3 2 5" xfId="2229" xr:uid="{00000000-0005-0000-0000-0000CE1E0000}"/>
    <cellStyle name="Normal 9 2 2 3 2 5 2" xfId="4458" xr:uid="{00000000-0005-0000-0000-0000CF1E0000}"/>
    <cellStyle name="Normal 9 2 2 3 2 5 2 2" xfId="8681" xr:uid="{00000000-0005-0000-0000-0000D01E0000}"/>
    <cellStyle name="Normal 9 2 2 3 2 5 3" xfId="6536" xr:uid="{00000000-0005-0000-0000-0000D11E0000}"/>
    <cellStyle name="Normal 9 2 2 3 2 6" xfId="2665" xr:uid="{00000000-0005-0000-0000-0000D21E0000}"/>
    <cellStyle name="Normal 9 2 2 3 2 6 2" xfId="6949" xr:uid="{00000000-0005-0000-0000-0000D31E0000}"/>
    <cellStyle name="Normal 9 2 2 3 2 7" xfId="4884" xr:uid="{00000000-0005-0000-0000-0000D41E0000}"/>
    <cellStyle name="Normal 9 2 2 3 3" xfId="985" xr:uid="{00000000-0005-0000-0000-0000D51E0000}"/>
    <cellStyle name="Normal 9 2 2 3 3 2" xfId="3218" xr:uid="{00000000-0005-0000-0000-0000D61E0000}"/>
    <cellStyle name="Normal 9 2 2 3 3 2 2" xfId="7441" xr:uid="{00000000-0005-0000-0000-0000D71E0000}"/>
    <cellStyle name="Normal 9 2 2 3 3 3" xfId="5296" xr:uid="{00000000-0005-0000-0000-0000D81E0000}"/>
    <cellStyle name="Normal 9 2 2 3 4" xfId="1401" xr:uid="{00000000-0005-0000-0000-0000D91E0000}"/>
    <cellStyle name="Normal 9 2 2 3 4 2" xfId="3631" xr:uid="{00000000-0005-0000-0000-0000DA1E0000}"/>
    <cellStyle name="Normal 9 2 2 3 4 2 2" xfId="7854" xr:uid="{00000000-0005-0000-0000-0000DB1E0000}"/>
    <cellStyle name="Normal 9 2 2 3 4 3" xfId="5709" xr:uid="{00000000-0005-0000-0000-0000DC1E0000}"/>
    <cellStyle name="Normal 9 2 2 3 5" xfId="1814" xr:uid="{00000000-0005-0000-0000-0000DD1E0000}"/>
    <cellStyle name="Normal 9 2 2 3 5 2" xfId="4044" xr:uid="{00000000-0005-0000-0000-0000DE1E0000}"/>
    <cellStyle name="Normal 9 2 2 3 5 2 2" xfId="8267" xr:uid="{00000000-0005-0000-0000-0000DF1E0000}"/>
    <cellStyle name="Normal 9 2 2 3 5 3" xfId="6122" xr:uid="{00000000-0005-0000-0000-0000E01E0000}"/>
    <cellStyle name="Normal 9 2 2 3 6" xfId="2228" xr:uid="{00000000-0005-0000-0000-0000E11E0000}"/>
    <cellStyle name="Normal 9 2 2 3 6 2" xfId="4457" xr:uid="{00000000-0005-0000-0000-0000E21E0000}"/>
    <cellStyle name="Normal 9 2 2 3 6 2 2" xfId="8680" xr:uid="{00000000-0005-0000-0000-0000E31E0000}"/>
    <cellStyle name="Normal 9 2 2 3 6 3" xfId="6535" xr:uid="{00000000-0005-0000-0000-0000E41E0000}"/>
    <cellStyle name="Normal 9 2 2 3 7" xfId="2664" xr:uid="{00000000-0005-0000-0000-0000E51E0000}"/>
    <cellStyle name="Normal 9 2 2 3 7 2" xfId="6948" xr:uid="{00000000-0005-0000-0000-0000E61E0000}"/>
    <cellStyle name="Normal 9 2 2 3 8" xfId="4883" xr:uid="{00000000-0005-0000-0000-0000E71E0000}"/>
    <cellStyle name="Normal 9 2 2 4" xfId="519" xr:uid="{00000000-0005-0000-0000-0000E81E0000}"/>
    <cellStyle name="Normal 9 2 2 4 2" xfId="987" xr:uid="{00000000-0005-0000-0000-0000E91E0000}"/>
    <cellStyle name="Normal 9 2 2 4 2 2" xfId="3220" xr:uid="{00000000-0005-0000-0000-0000EA1E0000}"/>
    <cellStyle name="Normal 9 2 2 4 2 2 2" xfId="7443" xr:uid="{00000000-0005-0000-0000-0000EB1E0000}"/>
    <cellStyle name="Normal 9 2 2 4 2 3" xfId="5298" xr:uid="{00000000-0005-0000-0000-0000EC1E0000}"/>
    <cellStyle name="Normal 9 2 2 4 3" xfId="1403" xr:uid="{00000000-0005-0000-0000-0000ED1E0000}"/>
    <cellStyle name="Normal 9 2 2 4 3 2" xfId="3633" xr:uid="{00000000-0005-0000-0000-0000EE1E0000}"/>
    <cellStyle name="Normal 9 2 2 4 3 2 2" xfId="7856" xr:uid="{00000000-0005-0000-0000-0000EF1E0000}"/>
    <cellStyle name="Normal 9 2 2 4 3 3" xfId="5711" xr:uid="{00000000-0005-0000-0000-0000F01E0000}"/>
    <cellStyle name="Normal 9 2 2 4 4" xfId="1816" xr:uid="{00000000-0005-0000-0000-0000F11E0000}"/>
    <cellStyle name="Normal 9 2 2 4 4 2" xfId="4046" xr:uid="{00000000-0005-0000-0000-0000F21E0000}"/>
    <cellStyle name="Normal 9 2 2 4 4 2 2" xfId="8269" xr:uid="{00000000-0005-0000-0000-0000F31E0000}"/>
    <cellStyle name="Normal 9 2 2 4 4 3" xfId="6124" xr:uid="{00000000-0005-0000-0000-0000F41E0000}"/>
    <cellStyle name="Normal 9 2 2 4 5" xfId="2230" xr:uid="{00000000-0005-0000-0000-0000F51E0000}"/>
    <cellStyle name="Normal 9 2 2 4 5 2" xfId="4459" xr:uid="{00000000-0005-0000-0000-0000F61E0000}"/>
    <cellStyle name="Normal 9 2 2 4 5 2 2" xfId="8682" xr:uid="{00000000-0005-0000-0000-0000F71E0000}"/>
    <cellStyle name="Normal 9 2 2 4 5 3" xfId="6537" xr:uid="{00000000-0005-0000-0000-0000F81E0000}"/>
    <cellStyle name="Normal 9 2 2 4 6" xfId="2666" xr:uid="{00000000-0005-0000-0000-0000F91E0000}"/>
    <cellStyle name="Normal 9 2 2 4 6 2" xfId="6950" xr:uid="{00000000-0005-0000-0000-0000FA1E0000}"/>
    <cellStyle name="Normal 9 2 2 4 7" xfId="4885" xr:uid="{00000000-0005-0000-0000-0000FB1E0000}"/>
    <cellStyle name="Normal 9 2 2 5" xfId="980" xr:uid="{00000000-0005-0000-0000-0000FC1E0000}"/>
    <cellStyle name="Normal 9 2 2 5 2" xfId="3213" xr:uid="{00000000-0005-0000-0000-0000FD1E0000}"/>
    <cellStyle name="Normal 9 2 2 5 2 2" xfId="7436" xr:uid="{00000000-0005-0000-0000-0000FE1E0000}"/>
    <cellStyle name="Normal 9 2 2 5 3" xfId="5291" xr:uid="{00000000-0005-0000-0000-0000FF1E0000}"/>
    <cellStyle name="Normal 9 2 2 6" xfId="1396" xr:uid="{00000000-0005-0000-0000-0000001F0000}"/>
    <cellStyle name="Normal 9 2 2 6 2" xfId="3626" xr:uid="{00000000-0005-0000-0000-0000011F0000}"/>
    <cellStyle name="Normal 9 2 2 6 2 2" xfId="7849" xr:uid="{00000000-0005-0000-0000-0000021F0000}"/>
    <cellStyle name="Normal 9 2 2 6 3" xfId="5704" xr:uid="{00000000-0005-0000-0000-0000031F0000}"/>
    <cellStyle name="Normal 9 2 2 7" xfId="1809" xr:uid="{00000000-0005-0000-0000-0000041F0000}"/>
    <cellStyle name="Normal 9 2 2 7 2" xfId="4039" xr:uid="{00000000-0005-0000-0000-0000051F0000}"/>
    <cellStyle name="Normal 9 2 2 7 2 2" xfId="8262" xr:uid="{00000000-0005-0000-0000-0000061F0000}"/>
    <cellStyle name="Normal 9 2 2 7 3" xfId="6117" xr:uid="{00000000-0005-0000-0000-0000071F0000}"/>
    <cellStyle name="Normal 9 2 2 8" xfId="2223" xr:uid="{00000000-0005-0000-0000-0000081F0000}"/>
    <cellStyle name="Normal 9 2 2 8 2" xfId="4452" xr:uid="{00000000-0005-0000-0000-0000091F0000}"/>
    <cellStyle name="Normal 9 2 2 8 2 2" xfId="8675" xr:uid="{00000000-0005-0000-0000-00000A1F0000}"/>
    <cellStyle name="Normal 9 2 2 8 3" xfId="6530" xr:uid="{00000000-0005-0000-0000-00000B1F0000}"/>
    <cellStyle name="Normal 9 2 2 9" xfId="2659" xr:uid="{00000000-0005-0000-0000-00000C1F0000}"/>
    <cellStyle name="Normal 9 2 2 9 2" xfId="6943" xr:uid="{00000000-0005-0000-0000-00000D1F0000}"/>
    <cellStyle name="Normal 9 2 3" xfId="520" xr:uid="{00000000-0005-0000-0000-00000E1F0000}"/>
    <cellStyle name="Normal 9 2 3 2" xfId="521" xr:uid="{00000000-0005-0000-0000-00000F1F0000}"/>
    <cellStyle name="Normal 9 2 3 2 2" xfId="522" xr:uid="{00000000-0005-0000-0000-0000101F0000}"/>
    <cellStyle name="Normal 9 2 3 2 2 2" xfId="990" xr:uid="{00000000-0005-0000-0000-0000111F0000}"/>
    <cellStyle name="Normal 9 2 3 2 2 2 2" xfId="3223" xr:uid="{00000000-0005-0000-0000-0000121F0000}"/>
    <cellStyle name="Normal 9 2 3 2 2 2 2 2" xfId="7446" xr:uid="{00000000-0005-0000-0000-0000131F0000}"/>
    <cellStyle name="Normal 9 2 3 2 2 2 3" xfId="5301" xr:uid="{00000000-0005-0000-0000-0000141F0000}"/>
    <cellStyle name="Normal 9 2 3 2 2 3" xfId="1406" xr:uid="{00000000-0005-0000-0000-0000151F0000}"/>
    <cellStyle name="Normal 9 2 3 2 2 3 2" xfId="3636" xr:uid="{00000000-0005-0000-0000-0000161F0000}"/>
    <cellStyle name="Normal 9 2 3 2 2 3 2 2" xfId="7859" xr:uid="{00000000-0005-0000-0000-0000171F0000}"/>
    <cellStyle name="Normal 9 2 3 2 2 3 3" xfId="5714" xr:uid="{00000000-0005-0000-0000-0000181F0000}"/>
    <cellStyle name="Normal 9 2 3 2 2 4" xfId="1819" xr:uid="{00000000-0005-0000-0000-0000191F0000}"/>
    <cellStyle name="Normal 9 2 3 2 2 4 2" xfId="4049" xr:uid="{00000000-0005-0000-0000-00001A1F0000}"/>
    <cellStyle name="Normal 9 2 3 2 2 4 2 2" xfId="8272" xr:uid="{00000000-0005-0000-0000-00001B1F0000}"/>
    <cellStyle name="Normal 9 2 3 2 2 4 3" xfId="6127" xr:uid="{00000000-0005-0000-0000-00001C1F0000}"/>
    <cellStyle name="Normal 9 2 3 2 2 5" xfId="2233" xr:uid="{00000000-0005-0000-0000-00001D1F0000}"/>
    <cellStyle name="Normal 9 2 3 2 2 5 2" xfId="4462" xr:uid="{00000000-0005-0000-0000-00001E1F0000}"/>
    <cellStyle name="Normal 9 2 3 2 2 5 2 2" xfId="8685" xr:uid="{00000000-0005-0000-0000-00001F1F0000}"/>
    <cellStyle name="Normal 9 2 3 2 2 5 3" xfId="6540" xr:uid="{00000000-0005-0000-0000-0000201F0000}"/>
    <cellStyle name="Normal 9 2 3 2 2 6" xfId="2669" xr:uid="{00000000-0005-0000-0000-0000211F0000}"/>
    <cellStyle name="Normal 9 2 3 2 2 6 2" xfId="6953" xr:uid="{00000000-0005-0000-0000-0000221F0000}"/>
    <cellStyle name="Normal 9 2 3 2 2 7" xfId="4888" xr:uid="{00000000-0005-0000-0000-0000231F0000}"/>
    <cellStyle name="Normal 9 2 3 2 3" xfId="989" xr:uid="{00000000-0005-0000-0000-0000241F0000}"/>
    <cellStyle name="Normal 9 2 3 2 3 2" xfId="3222" xr:uid="{00000000-0005-0000-0000-0000251F0000}"/>
    <cellStyle name="Normal 9 2 3 2 3 2 2" xfId="7445" xr:uid="{00000000-0005-0000-0000-0000261F0000}"/>
    <cellStyle name="Normal 9 2 3 2 3 3" xfId="5300" xr:uid="{00000000-0005-0000-0000-0000271F0000}"/>
    <cellStyle name="Normal 9 2 3 2 4" xfId="1405" xr:uid="{00000000-0005-0000-0000-0000281F0000}"/>
    <cellStyle name="Normal 9 2 3 2 4 2" xfId="3635" xr:uid="{00000000-0005-0000-0000-0000291F0000}"/>
    <cellStyle name="Normal 9 2 3 2 4 2 2" xfId="7858" xr:uid="{00000000-0005-0000-0000-00002A1F0000}"/>
    <cellStyle name="Normal 9 2 3 2 4 3" xfId="5713" xr:uid="{00000000-0005-0000-0000-00002B1F0000}"/>
    <cellStyle name="Normal 9 2 3 2 5" xfId="1818" xr:uid="{00000000-0005-0000-0000-00002C1F0000}"/>
    <cellStyle name="Normal 9 2 3 2 5 2" xfId="4048" xr:uid="{00000000-0005-0000-0000-00002D1F0000}"/>
    <cellStyle name="Normal 9 2 3 2 5 2 2" xfId="8271" xr:uid="{00000000-0005-0000-0000-00002E1F0000}"/>
    <cellStyle name="Normal 9 2 3 2 5 3" xfId="6126" xr:uid="{00000000-0005-0000-0000-00002F1F0000}"/>
    <cellStyle name="Normal 9 2 3 2 6" xfId="2232" xr:uid="{00000000-0005-0000-0000-0000301F0000}"/>
    <cellStyle name="Normal 9 2 3 2 6 2" xfId="4461" xr:uid="{00000000-0005-0000-0000-0000311F0000}"/>
    <cellStyle name="Normal 9 2 3 2 6 2 2" xfId="8684" xr:uid="{00000000-0005-0000-0000-0000321F0000}"/>
    <cellStyle name="Normal 9 2 3 2 6 3" xfId="6539" xr:uid="{00000000-0005-0000-0000-0000331F0000}"/>
    <cellStyle name="Normal 9 2 3 2 7" xfId="2668" xr:uid="{00000000-0005-0000-0000-0000341F0000}"/>
    <cellStyle name="Normal 9 2 3 2 7 2" xfId="6952" xr:uid="{00000000-0005-0000-0000-0000351F0000}"/>
    <cellStyle name="Normal 9 2 3 2 8" xfId="4887" xr:uid="{00000000-0005-0000-0000-0000361F0000}"/>
    <cellStyle name="Normal 9 2 3 3" xfId="523" xr:uid="{00000000-0005-0000-0000-0000371F0000}"/>
    <cellStyle name="Normal 9 2 3 3 2" xfId="991" xr:uid="{00000000-0005-0000-0000-0000381F0000}"/>
    <cellStyle name="Normal 9 2 3 3 2 2" xfId="3224" xr:uid="{00000000-0005-0000-0000-0000391F0000}"/>
    <cellStyle name="Normal 9 2 3 3 2 2 2" xfId="7447" xr:uid="{00000000-0005-0000-0000-00003A1F0000}"/>
    <cellStyle name="Normal 9 2 3 3 2 3" xfId="5302" xr:uid="{00000000-0005-0000-0000-00003B1F0000}"/>
    <cellStyle name="Normal 9 2 3 3 3" xfId="1407" xr:uid="{00000000-0005-0000-0000-00003C1F0000}"/>
    <cellStyle name="Normal 9 2 3 3 3 2" xfId="3637" xr:uid="{00000000-0005-0000-0000-00003D1F0000}"/>
    <cellStyle name="Normal 9 2 3 3 3 2 2" xfId="7860" xr:uid="{00000000-0005-0000-0000-00003E1F0000}"/>
    <cellStyle name="Normal 9 2 3 3 3 3" xfId="5715" xr:uid="{00000000-0005-0000-0000-00003F1F0000}"/>
    <cellStyle name="Normal 9 2 3 3 4" xfId="1820" xr:uid="{00000000-0005-0000-0000-0000401F0000}"/>
    <cellStyle name="Normal 9 2 3 3 4 2" xfId="4050" xr:uid="{00000000-0005-0000-0000-0000411F0000}"/>
    <cellStyle name="Normal 9 2 3 3 4 2 2" xfId="8273" xr:uid="{00000000-0005-0000-0000-0000421F0000}"/>
    <cellStyle name="Normal 9 2 3 3 4 3" xfId="6128" xr:uid="{00000000-0005-0000-0000-0000431F0000}"/>
    <cellStyle name="Normal 9 2 3 3 5" xfId="2234" xr:uid="{00000000-0005-0000-0000-0000441F0000}"/>
    <cellStyle name="Normal 9 2 3 3 5 2" xfId="4463" xr:uid="{00000000-0005-0000-0000-0000451F0000}"/>
    <cellStyle name="Normal 9 2 3 3 5 2 2" xfId="8686" xr:uid="{00000000-0005-0000-0000-0000461F0000}"/>
    <cellStyle name="Normal 9 2 3 3 5 3" xfId="6541" xr:uid="{00000000-0005-0000-0000-0000471F0000}"/>
    <cellStyle name="Normal 9 2 3 3 6" xfId="2670" xr:uid="{00000000-0005-0000-0000-0000481F0000}"/>
    <cellStyle name="Normal 9 2 3 3 6 2" xfId="6954" xr:uid="{00000000-0005-0000-0000-0000491F0000}"/>
    <cellStyle name="Normal 9 2 3 3 7" xfId="4889" xr:uid="{00000000-0005-0000-0000-00004A1F0000}"/>
    <cellStyle name="Normal 9 2 3 4" xfId="988" xr:uid="{00000000-0005-0000-0000-00004B1F0000}"/>
    <cellStyle name="Normal 9 2 3 4 2" xfId="3221" xr:uid="{00000000-0005-0000-0000-00004C1F0000}"/>
    <cellStyle name="Normal 9 2 3 4 2 2" xfId="7444" xr:uid="{00000000-0005-0000-0000-00004D1F0000}"/>
    <cellStyle name="Normal 9 2 3 4 3" xfId="5299" xr:uid="{00000000-0005-0000-0000-00004E1F0000}"/>
    <cellStyle name="Normal 9 2 3 5" xfId="1404" xr:uid="{00000000-0005-0000-0000-00004F1F0000}"/>
    <cellStyle name="Normal 9 2 3 5 2" xfId="3634" xr:uid="{00000000-0005-0000-0000-0000501F0000}"/>
    <cellStyle name="Normal 9 2 3 5 2 2" xfId="7857" xr:uid="{00000000-0005-0000-0000-0000511F0000}"/>
    <cellStyle name="Normal 9 2 3 5 3" xfId="5712" xr:uid="{00000000-0005-0000-0000-0000521F0000}"/>
    <cellStyle name="Normal 9 2 3 6" xfId="1817" xr:uid="{00000000-0005-0000-0000-0000531F0000}"/>
    <cellStyle name="Normal 9 2 3 6 2" xfId="4047" xr:uid="{00000000-0005-0000-0000-0000541F0000}"/>
    <cellStyle name="Normal 9 2 3 6 2 2" xfId="8270" xr:uid="{00000000-0005-0000-0000-0000551F0000}"/>
    <cellStyle name="Normal 9 2 3 6 3" xfId="6125" xr:uid="{00000000-0005-0000-0000-0000561F0000}"/>
    <cellStyle name="Normal 9 2 3 7" xfId="2231" xr:uid="{00000000-0005-0000-0000-0000571F0000}"/>
    <cellStyle name="Normal 9 2 3 7 2" xfId="4460" xr:uid="{00000000-0005-0000-0000-0000581F0000}"/>
    <cellStyle name="Normal 9 2 3 7 2 2" xfId="8683" xr:uid="{00000000-0005-0000-0000-0000591F0000}"/>
    <cellStyle name="Normal 9 2 3 7 3" xfId="6538" xr:uid="{00000000-0005-0000-0000-00005A1F0000}"/>
    <cellStyle name="Normal 9 2 3 8" xfId="2667" xr:uid="{00000000-0005-0000-0000-00005B1F0000}"/>
    <cellStyle name="Normal 9 2 3 8 2" xfId="6951" xr:uid="{00000000-0005-0000-0000-00005C1F0000}"/>
    <cellStyle name="Normal 9 2 3 9" xfId="4886" xr:uid="{00000000-0005-0000-0000-00005D1F0000}"/>
    <cellStyle name="Normal 9 2 4" xfId="524" xr:uid="{00000000-0005-0000-0000-00005E1F0000}"/>
    <cellStyle name="Normal 9 2 4 2" xfId="525" xr:uid="{00000000-0005-0000-0000-00005F1F0000}"/>
    <cellStyle name="Normal 9 2 4 2 2" xfId="993" xr:uid="{00000000-0005-0000-0000-0000601F0000}"/>
    <cellStyle name="Normal 9 2 4 2 2 2" xfId="3226" xr:uid="{00000000-0005-0000-0000-0000611F0000}"/>
    <cellStyle name="Normal 9 2 4 2 2 2 2" xfId="7449" xr:uid="{00000000-0005-0000-0000-0000621F0000}"/>
    <cellStyle name="Normal 9 2 4 2 2 3" xfId="5304" xr:uid="{00000000-0005-0000-0000-0000631F0000}"/>
    <cellStyle name="Normal 9 2 4 2 3" xfId="1409" xr:uid="{00000000-0005-0000-0000-0000641F0000}"/>
    <cellStyle name="Normal 9 2 4 2 3 2" xfId="3639" xr:uid="{00000000-0005-0000-0000-0000651F0000}"/>
    <cellStyle name="Normal 9 2 4 2 3 2 2" xfId="7862" xr:uid="{00000000-0005-0000-0000-0000661F0000}"/>
    <cellStyle name="Normal 9 2 4 2 3 3" xfId="5717" xr:uid="{00000000-0005-0000-0000-0000671F0000}"/>
    <cellStyle name="Normal 9 2 4 2 4" xfId="1822" xr:uid="{00000000-0005-0000-0000-0000681F0000}"/>
    <cellStyle name="Normal 9 2 4 2 4 2" xfId="4052" xr:uid="{00000000-0005-0000-0000-0000691F0000}"/>
    <cellStyle name="Normal 9 2 4 2 4 2 2" xfId="8275" xr:uid="{00000000-0005-0000-0000-00006A1F0000}"/>
    <cellStyle name="Normal 9 2 4 2 4 3" xfId="6130" xr:uid="{00000000-0005-0000-0000-00006B1F0000}"/>
    <cellStyle name="Normal 9 2 4 2 5" xfId="2236" xr:uid="{00000000-0005-0000-0000-00006C1F0000}"/>
    <cellStyle name="Normal 9 2 4 2 5 2" xfId="4465" xr:uid="{00000000-0005-0000-0000-00006D1F0000}"/>
    <cellStyle name="Normal 9 2 4 2 5 2 2" xfId="8688" xr:uid="{00000000-0005-0000-0000-00006E1F0000}"/>
    <cellStyle name="Normal 9 2 4 2 5 3" xfId="6543" xr:uid="{00000000-0005-0000-0000-00006F1F0000}"/>
    <cellStyle name="Normal 9 2 4 2 6" xfId="2672" xr:uid="{00000000-0005-0000-0000-0000701F0000}"/>
    <cellStyle name="Normal 9 2 4 2 6 2" xfId="6956" xr:uid="{00000000-0005-0000-0000-0000711F0000}"/>
    <cellStyle name="Normal 9 2 4 2 7" xfId="4891" xr:uid="{00000000-0005-0000-0000-0000721F0000}"/>
    <cellStyle name="Normal 9 2 4 3" xfId="992" xr:uid="{00000000-0005-0000-0000-0000731F0000}"/>
    <cellStyle name="Normal 9 2 4 3 2" xfId="3225" xr:uid="{00000000-0005-0000-0000-0000741F0000}"/>
    <cellStyle name="Normal 9 2 4 3 2 2" xfId="7448" xr:uid="{00000000-0005-0000-0000-0000751F0000}"/>
    <cellStyle name="Normal 9 2 4 3 3" xfId="5303" xr:uid="{00000000-0005-0000-0000-0000761F0000}"/>
    <cellStyle name="Normal 9 2 4 4" xfId="1408" xr:uid="{00000000-0005-0000-0000-0000771F0000}"/>
    <cellStyle name="Normal 9 2 4 4 2" xfId="3638" xr:uid="{00000000-0005-0000-0000-0000781F0000}"/>
    <cellStyle name="Normal 9 2 4 4 2 2" xfId="7861" xr:uid="{00000000-0005-0000-0000-0000791F0000}"/>
    <cellStyle name="Normal 9 2 4 4 3" xfId="5716" xr:uid="{00000000-0005-0000-0000-00007A1F0000}"/>
    <cellStyle name="Normal 9 2 4 5" xfId="1821" xr:uid="{00000000-0005-0000-0000-00007B1F0000}"/>
    <cellStyle name="Normal 9 2 4 5 2" xfId="4051" xr:uid="{00000000-0005-0000-0000-00007C1F0000}"/>
    <cellStyle name="Normal 9 2 4 5 2 2" xfId="8274" xr:uid="{00000000-0005-0000-0000-00007D1F0000}"/>
    <cellStyle name="Normal 9 2 4 5 3" xfId="6129" xr:uid="{00000000-0005-0000-0000-00007E1F0000}"/>
    <cellStyle name="Normal 9 2 4 6" xfId="2235" xr:uid="{00000000-0005-0000-0000-00007F1F0000}"/>
    <cellStyle name="Normal 9 2 4 6 2" xfId="4464" xr:uid="{00000000-0005-0000-0000-0000801F0000}"/>
    <cellStyle name="Normal 9 2 4 6 2 2" xfId="8687" xr:uid="{00000000-0005-0000-0000-0000811F0000}"/>
    <cellStyle name="Normal 9 2 4 6 3" xfId="6542" xr:uid="{00000000-0005-0000-0000-0000821F0000}"/>
    <cellStyle name="Normal 9 2 4 7" xfId="2671" xr:uid="{00000000-0005-0000-0000-0000831F0000}"/>
    <cellStyle name="Normal 9 2 4 7 2" xfId="6955" xr:uid="{00000000-0005-0000-0000-0000841F0000}"/>
    <cellStyle name="Normal 9 2 4 8" xfId="4890" xr:uid="{00000000-0005-0000-0000-0000851F0000}"/>
    <cellStyle name="Normal 9 2 5" xfId="526" xr:uid="{00000000-0005-0000-0000-0000861F0000}"/>
    <cellStyle name="Normal 9 2 5 2" xfId="994" xr:uid="{00000000-0005-0000-0000-0000871F0000}"/>
    <cellStyle name="Normal 9 2 5 2 2" xfId="3227" xr:uid="{00000000-0005-0000-0000-0000881F0000}"/>
    <cellStyle name="Normal 9 2 5 2 2 2" xfId="7450" xr:uid="{00000000-0005-0000-0000-0000891F0000}"/>
    <cellStyle name="Normal 9 2 5 2 3" xfId="5305" xr:uid="{00000000-0005-0000-0000-00008A1F0000}"/>
    <cellStyle name="Normal 9 2 5 3" xfId="1410" xr:uid="{00000000-0005-0000-0000-00008B1F0000}"/>
    <cellStyle name="Normal 9 2 5 3 2" xfId="3640" xr:uid="{00000000-0005-0000-0000-00008C1F0000}"/>
    <cellStyle name="Normal 9 2 5 3 2 2" xfId="7863" xr:uid="{00000000-0005-0000-0000-00008D1F0000}"/>
    <cellStyle name="Normal 9 2 5 3 3" xfId="5718" xr:uid="{00000000-0005-0000-0000-00008E1F0000}"/>
    <cellStyle name="Normal 9 2 5 4" xfId="1823" xr:uid="{00000000-0005-0000-0000-00008F1F0000}"/>
    <cellStyle name="Normal 9 2 5 4 2" xfId="4053" xr:uid="{00000000-0005-0000-0000-0000901F0000}"/>
    <cellStyle name="Normal 9 2 5 4 2 2" xfId="8276" xr:uid="{00000000-0005-0000-0000-0000911F0000}"/>
    <cellStyle name="Normal 9 2 5 4 3" xfId="6131" xr:uid="{00000000-0005-0000-0000-0000921F0000}"/>
    <cellStyle name="Normal 9 2 5 5" xfId="2237" xr:uid="{00000000-0005-0000-0000-0000931F0000}"/>
    <cellStyle name="Normal 9 2 5 5 2" xfId="4466" xr:uid="{00000000-0005-0000-0000-0000941F0000}"/>
    <cellStyle name="Normal 9 2 5 5 2 2" xfId="8689" xr:uid="{00000000-0005-0000-0000-0000951F0000}"/>
    <cellStyle name="Normal 9 2 5 5 3" xfId="6544" xr:uid="{00000000-0005-0000-0000-0000961F0000}"/>
    <cellStyle name="Normal 9 2 5 6" xfId="2673" xr:uid="{00000000-0005-0000-0000-0000971F0000}"/>
    <cellStyle name="Normal 9 2 5 6 2" xfId="6957" xr:uid="{00000000-0005-0000-0000-0000981F0000}"/>
    <cellStyle name="Normal 9 2 5 7" xfId="4892" xr:uid="{00000000-0005-0000-0000-0000991F0000}"/>
    <cellStyle name="Normal 9 2 6" xfId="979" xr:uid="{00000000-0005-0000-0000-00009A1F0000}"/>
    <cellStyle name="Normal 9 2 6 2" xfId="3212" xr:uid="{00000000-0005-0000-0000-00009B1F0000}"/>
    <cellStyle name="Normal 9 2 6 2 2" xfId="7435" xr:uid="{00000000-0005-0000-0000-00009C1F0000}"/>
    <cellStyle name="Normal 9 2 6 3" xfId="5290" xr:uid="{00000000-0005-0000-0000-00009D1F0000}"/>
    <cellStyle name="Normal 9 2 7" xfId="1395" xr:uid="{00000000-0005-0000-0000-00009E1F0000}"/>
    <cellStyle name="Normal 9 2 7 2" xfId="3625" xr:uid="{00000000-0005-0000-0000-00009F1F0000}"/>
    <cellStyle name="Normal 9 2 7 2 2" xfId="7848" xr:uid="{00000000-0005-0000-0000-0000A01F0000}"/>
    <cellStyle name="Normal 9 2 7 3" xfId="5703" xr:uid="{00000000-0005-0000-0000-0000A11F0000}"/>
    <cellStyle name="Normal 9 2 8" xfId="1808" xr:uid="{00000000-0005-0000-0000-0000A21F0000}"/>
    <cellStyle name="Normal 9 2 8 2" xfId="4038" xr:uid="{00000000-0005-0000-0000-0000A31F0000}"/>
    <cellStyle name="Normal 9 2 8 2 2" xfId="8261" xr:uid="{00000000-0005-0000-0000-0000A41F0000}"/>
    <cellStyle name="Normal 9 2 8 3" xfId="6116" xr:uid="{00000000-0005-0000-0000-0000A51F0000}"/>
    <cellStyle name="Normal 9 2 9" xfId="2222" xr:uid="{00000000-0005-0000-0000-0000A61F0000}"/>
    <cellStyle name="Normal 9 2 9 2" xfId="4451" xr:uid="{00000000-0005-0000-0000-0000A71F0000}"/>
    <cellStyle name="Normal 9 2 9 2 2" xfId="8674" xr:uid="{00000000-0005-0000-0000-0000A81F0000}"/>
    <cellStyle name="Normal 9 2 9 3" xfId="6529" xr:uid="{00000000-0005-0000-0000-0000A91F0000}"/>
    <cellStyle name="Normal 9 3" xfId="527" xr:uid="{00000000-0005-0000-0000-0000AA1F0000}"/>
    <cellStyle name="Normal 9 3 10" xfId="4893" xr:uid="{00000000-0005-0000-0000-0000AB1F0000}"/>
    <cellStyle name="Normal 9 3 2" xfId="528" xr:uid="{00000000-0005-0000-0000-0000AC1F0000}"/>
    <cellStyle name="Normal 9 3 2 2" xfId="529" xr:uid="{00000000-0005-0000-0000-0000AD1F0000}"/>
    <cellStyle name="Normal 9 3 2 2 2" xfId="530" xr:uid="{00000000-0005-0000-0000-0000AE1F0000}"/>
    <cellStyle name="Normal 9 3 2 2 2 2" xfId="998" xr:uid="{00000000-0005-0000-0000-0000AF1F0000}"/>
    <cellStyle name="Normal 9 3 2 2 2 2 2" xfId="3231" xr:uid="{00000000-0005-0000-0000-0000B01F0000}"/>
    <cellStyle name="Normal 9 3 2 2 2 2 2 2" xfId="7454" xr:uid="{00000000-0005-0000-0000-0000B11F0000}"/>
    <cellStyle name="Normal 9 3 2 2 2 2 3" xfId="5309" xr:uid="{00000000-0005-0000-0000-0000B21F0000}"/>
    <cellStyle name="Normal 9 3 2 2 2 3" xfId="1414" xr:uid="{00000000-0005-0000-0000-0000B31F0000}"/>
    <cellStyle name="Normal 9 3 2 2 2 3 2" xfId="3644" xr:uid="{00000000-0005-0000-0000-0000B41F0000}"/>
    <cellStyle name="Normal 9 3 2 2 2 3 2 2" xfId="7867" xr:uid="{00000000-0005-0000-0000-0000B51F0000}"/>
    <cellStyle name="Normal 9 3 2 2 2 3 3" xfId="5722" xr:uid="{00000000-0005-0000-0000-0000B61F0000}"/>
    <cellStyle name="Normal 9 3 2 2 2 4" xfId="1827" xr:uid="{00000000-0005-0000-0000-0000B71F0000}"/>
    <cellStyle name="Normal 9 3 2 2 2 4 2" xfId="4057" xr:uid="{00000000-0005-0000-0000-0000B81F0000}"/>
    <cellStyle name="Normal 9 3 2 2 2 4 2 2" xfId="8280" xr:uid="{00000000-0005-0000-0000-0000B91F0000}"/>
    <cellStyle name="Normal 9 3 2 2 2 4 3" xfId="6135" xr:uid="{00000000-0005-0000-0000-0000BA1F0000}"/>
    <cellStyle name="Normal 9 3 2 2 2 5" xfId="2241" xr:uid="{00000000-0005-0000-0000-0000BB1F0000}"/>
    <cellStyle name="Normal 9 3 2 2 2 5 2" xfId="4470" xr:uid="{00000000-0005-0000-0000-0000BC1F0000}"/>
    <cellStyle name="Normal 9 3 2 2 2 5 2 2" xfId="8693" xr:uid="{00000000-0005-0000-0000-0000BD1F0000}"/>
    <cellStyle name="Normal 9 3 2 2 2 5 3" xfId="6548" xr:uid="{00000000-0005-0000-0000-0000BE1F0000}"/>
    <cellStyle name="Normal 9 3 2 2 2 6" xfId="2677" xr:uid="{00000000-0005-0000-0000-0000BF1F0000}"/>
    <cellStyle name="Normal 9 3 2 2 2 6 2" xfId="6961" xr:uid="{00000000-0005-0000-0000-0000C01F0000}"/>
    <cellStyle name="Normal 9 3 2 2 2 7" xfId="4896" xr:uid="{00000000-0005-0000-0000-0000C11F0000}"/>
    <cellStyle name="Normal 9 3 2 2 3" xfId="997" xr:uid="{00000000-0005-0000-0000-0000C21F0000}"/>
    <cellStyle name="Normal 9 3 2 2 3 2" xfId="3230" xr:uid="{00000000-0005-0000-0000-0000C31F0000}"/>
    <cellStyle name="Normal 9 3 2 2 3 2 2" xfId="7453" xr:uid="{00000000-0005-0000-0000-0000C41F0000}"/>
    <cellStyle name="Normal 9 3 2 2 3 3" xfId="5308" xr:uid="{00000000-0005-0000-0000-0000C51F0000}"/>
    <cellStyle name="Normal 9 3 2 2 4" xfId="1413" xr:uid="{00000000-0005-0000-0000-0000C61F0000}"/>
    <cellStyle name="Normal 9 3 2 2 4 2" xfId="3643" xr:uid="{00000000-0005-0000-0000-0000C71F0000}"/>
    <cellStyle name="Normal 9 3 2 2 4 2 2" xfId="7866" xr:uid="{00000000-0005-0000-0000-0000C81F0000}"/>
    <cellStyle name="Normal 9 3 2 2 4 3" xfId="5721" xr:uid="{00000000-0005-0000-0000-0000C91F0000}"/>
    <cellStyle name="Normal 9 3 2 2 5" xfId="1826" xr:uid="{00000000-0005-0000-0000-0000CA1F0000}"/>
    <cellStyle name="Normal 9 3 2 2 5 2" xfId="4056" xr:uid="{00000000-0005-0000-0000-0000CB1F0000}"/>
    <cellStyle name="Normal 9 3 2 2 5 2 2" xfId="8279" xr:uid="{00000000-0005-0000-0000-0000CC1F0000}"/>
    <cellStyle name="Normal 9 3 2 2 5 3" xfId="6134" xr:uid="{00000000-0005-0000-0000-0000CD1F0000}"/>
    <cellStyle name="Normal 9 3 2 2 6" xfId="2240" xr:uid="{00000000-0005-0000-0000-0000CE1F0000}"/>
    <cellStyle name="Normal 9 3 2 2 6 2" xfId="4469" xr:uid="{00000000-0005-0000-0000-0000CF1F0000}"/>
    <cellStyle name="Normal 9 3 2 2 6 2 2" xfId="8692" xr:uid="{00000000-0005-0000-0000-0000D01F0000}"/>
    <cellStyle name="Normal 9 3 2 2 6 3" xfId="6547" xr:uid="{00000000-0005-0000-0000-0000D11F0000}"/>
    <cellStyle name="Normal 9 3 2 2 7" xfId="2676" xr:uid="{00000000-0005-0000-0000-0000D21F0000}"/>
    <cellStyle name="Normal 9 3 2 2 7 2" xfId="6960" xr:uid="{00000000-0005-0000-0000-0000D31F0000}"/>
    <cellStyle name="Normal 9 3 2 2 8" xfId="4895" xr:uid="{00000000-0005-0000-0000-0000D41F0000}"/>
    <cellStyle name="Normal 9 3 2 3" xfId="531" xr:uid="{00000000-0005-0000-0000-0000D51F0000}"/>
    <cellStyle name="Normal 9 3 2 3 2" xfId="999" xr:uid="{00000000-0005-0000-0000-0000D61F0000}"/>
    <cellStyle name="Normal 9 3 2 3 2 2" xfId="3232" xr:uid="{00000000-0005-0000-0000-0000D71F0000}"/>
    <cellStyle name="Normal 9 3 2 3 2 2 2" xfId="7455" xr:uid="{00000000-0005-0000-0000-0000D81F0000}"/>
    <cellStyle name="Normal 9 3 2 3 2 3" xfId="5310" xr:uid="{00000000-0005-0000-0000-0000D91F0000}"/>
    <cellStyle name="Normal 9 3 2 3 3" xfId="1415" xr:uid="{00000000-0005-0000-0000-0000DA1F0000}"/>
    <cellStyle name="Normal 9 3 2 3 3 2" xfId="3645" xr:uid="{00000000-0005-0000-0000-0000DB1F0000}"/>
    <cellStyle name="Normal 9 3 2 3 3 2 2" xfId="7868" xr:uid="{00000000-0005-0000-0000-0000DC1F0000}"/>
    <cellStyle name="Normal 9 3 2 3 3 3" xfId="5723" xr:uid="{00000000-0005-0000-0000-0000DD1F0000}"/>
    <cellStyle name="Normal 9 3 2 3 4" xfId="1828" xr:uid="{00000000-0005-0000-0000-0000DE1F0000}"/>
    <cellStyle name="Normal 9 3 2 3 4 2" xfId="4058" xr:uid="{00000000-0005-0000-0000-0000DF1F0000}"/>
    <cellStyle name="Normal 9 3 2 3 4 2 2" xfId="8281" xr:uid="{00000000-0005-0000-0000-0000E01F0000}"/>
    <cellStyle name="Normal 9 3 2 3 4 3" xfId="6136" xr:uid="{00000000-0005-0000-0000-0000E11F0000}"/>
    <cellStyle name="Normal 9 3 2 3 5" xfId="2242" xr:uid="{00000000-0005-0000-0000-0000E21F0000}"/>
    <cellStyle name="Normal 9 3 2 3 5 2" xfId="4471" xr:uid="{00000000-0005-0000-0000-0000E31F0000}"/>
    <cellStyle name="Normal 9 3 2 3 5 2 2" xfId="8694" xr:uid="{00000000-0005-0000-0000-0000E41F0000}"/>
    <cellStyle name="Normal 9 3 2 3 5 3" xfId="6549" xr:uid="{00000000-0005-0000-0000-0000E51F0000}"/>
    <cellStyle name="Normal 9 3 2 3 6" xfId="2678" xr:uid="{00000000-0005-0000-0000-0000E61F0000}"/>
    <cellStyle name="Normal 9 3 2 3 6 2" xfId="6962" xr:uid="{00000000-0005-0000-0000-0000E71F0000}"/>
    <cellStyle name="Normal 9 3 2 3 7" xfId="4897" xr:uid="{00000000-0005-0000-0000-0000E81F0000}"/>
    <cellStyle name="Normal 9 3 2 4" xfId="996" xr:uid="{00000000-0005-0000-0000-0000E91F0000}"/>
    <cellStyle name="Normal 9 3 2 4 2" xfId="3229" xr:uid="{00000000-0005-0000-0000-0000EA1F0000}"/>
    <cellStyle name="Normal 9 3 2 4 2 2" xfId="7452" xr:uid="{00000000-0005-0000-0000-0000EB1F0000}"/>
    <cellStyle name="Normal 9 3 2 4 3" xfId="5307" xr:uid="{00000000-0005-0000-0000-0000EC1F0000}"/>
    <cellStyle name="Normal 9 3 2 5" xfId="1412" xr:uid="{00000000-0005-0000-0000-0000ED1F0000}"/>
    <cellStyle name="Normal 9 3 2 5 2" xfId="3642" xr:uid="{00000000-0005-0000-0000-0000EE1F0000}"/>
    <cellStyle name="Normal 9 3 2 5 2 2" xfId="7865" xr:uid="{00000000-0005-0000-0000-0000EF1F0000}"/>
    <cellStyle name="Normal 9 3 2 5 3" xfId="5720" xr:uid="{00000000-0005-0000-0000-0000F01F0000}"/>
    <cellStyle name="Normal 9 3 2 6" xfId="1825" xr:uid="{00000000-0005-0000-0000-0000F11F0000}"/>
    <cellStyle name="Normal 9 3 2 6 2" xfId="4055" xr:uid="{00000000-0005-0000-0000-0000F21F0000}"/>
    <cellStyle name="Normal 9 3 2 6 2 2" xfId="8278" xr:uid="{00000000-0005-0000-0000-0000F31F0000}"/>
    <cellStyle name="Normal 9 3 2 6 3" xfId="6133" xr:uid="{00000000-0005-0000-0000-0000F41F0000}"/>
    <cellStyle name="Normal 9 3 2 7" xfId="2239" xr:uid="{00000000-0005-0000-0000-0000F51F0000}"/>
    <cellStyle name="Normal 9 3 2 7 2" xfId="4468" xr:uid="{00000000-0005-0000-0000-0000F61F0000}"/>
    <cellStyle name="Normal 9 3 2 7 2 2" xfId="8691" xr:uid="{00000000-0005-0000-0000-0000F71F0000}"/>
    <cellStyle name="Normal 9 3 2 7 3" xfId="6546" xr:uid="{00000000-0005-0000-0000-0000F81F0000}"/>
    <cellStyle name="Normal 9 3 2 8" xfId="2675" xr:uid="{00000000-0005-0000-0000-0000F91F0000}"/>
    <cellStyle name="Normal 9 3 2 8 2" xfId="6959" xr:uid="{00000000-0005-0000-0000-0000FA1F0000}"/>
    <cellStyle name="Normal 9 3 2 9" xfId="4894" xr:uid="{00000000-0005-0000-0000-0000FB1F0000}"/>
    <cellStyle name="Normal 9 3 3" xfId="532" xr:uid="{00000000-0005-0000-0000-0000FC1F0000}"/>
    <cellStyle name="Normal 9 3 3 2" xfId="533" xr:uid="{00000000-0005-0000-0000-0000FD1F0000}"/>
    <cellStyle name="Normal 9 3 3 2 2" xfId="1001" xr:uid="{00000000-0005-0000-0000-0000FE1F0000}"/>
    <cellStyle name="Normal 9 3 3 2 2 2" xfId="3234" xr:uid="{00000000-0005-0000-0000-0000FF1F0000}"/>
    <cellStyle name="Normal 9 3 3 2 2 2 2" xfId="7457" xr:uid="{00000000-0005-0000-0000-000000200000}"/>
    <cellStyle name="Normal 9 3 3 2 2 3" xfId="5312" xr:uid="{00000000-0005-0000-0000-000001200000}"/>
    <cellStyle name="Normal 9 3 3 2 3" xfId="1417" xr:uid="{00000000-0005-0000-0000-000002200000}"/>
    <cellStyle name="Normal 9 3 3 2 3 2" xfId="3647" xr:uid="{00000000-0005-0000-0000-000003200000}"/>
    <cellStyle name="Normal 9 3 3 2 3 2 2" xfId="7870" xr:uid="{00000000-0005-0000-0000-000004200000}"/>
    <cellStyle name="Normal 9 3 3 2 3 3" xfId="5725" xr:uid="{00000000-0005-0000-0000-000005200000}"/>
    <cellStyle name="Normal 9 3 3 2 4" xfId="1830" xr:uid="{00000000-0005-0000-0000-000006200000}"/>
    <cellStyle name="Normal 9 3 3 2 4 2" xfId="4060" xr:uid="{00000000-0005-0000-0000-000007200000}"/>
    <cellStyle name="Normal 9 3 3 2 4 2 2" xfId="8283" xr:uid="{00000000-0005-0000-0000-000008200000}"/>
    <cellStyle name="Normal 9 3 3 2 4 3" xfId="6138" xr:uid="{00000000-0005-0000-0000-000009200000}"/>
    <cellStyle name="Normal 9 3 3 2 5" xfId="2244" xr:uid="{00000000-0005-0000-0000-00000A200000}"/>
    <cellStyle name="Normal 9 3 3 2 5 2" xfId="4473" xr:uid="{00000000-0005-0000-0000-00000B200000}"/>
    <cellStyle name="Normal 9 3 3 2 5 2 2" xfId="8696" xr:uid="{00000000-0005-0000-0000-00000C200000}"/>
    <cellStyle name="Normal 9 3 3 2 5 3" xfId="6551" xr:uid="{00000000-0005-0000-0000-00000D200000}"/>
    <cellStyle name="Normal 9 3 3 2 6" xfId="2680" xr:uid="{00000000-0005-0000-0000-00000E200000}"/>
    <cellStyle name="Normal 9 3 3 2 6 2" xfId="6964" xr:uid="{00000000-0005-0000-0000-00000F200000}"/>
    <cellStyle name="Normal 9 3 3 2 7" xfId="4899" xr:uid="{00000000-0005-0000-0000-000010200000}"/>
    <cellStyle name="Normal 9 3 3 3" xfId="1000" xr:uid="{00000000-0005-0000-0000-000011200000}"/>
    <cellStyle name="Normal 9 3 3 3 2" xfId="3233" xr:uid="{00000000-0005-0000-0000-000012200000}"/>
    <cellStyle name="Normal 9 3 3 3 2 2" xfId="7456" xr:uid="{00000000-0005-0000-0000-000013200000}"/>
    <cellStyle name="Normal 9 3 3 3 3" xfId="5311" xr:uid="{00000000-0005-0000-0000-000014200000}"/>
    <cellStyle name="Normal 9 3 3 4" xfId="1416" xr:uid="{00000000-0005-0000-0000-000015200000}"/>
    <cellStyle name="Normal 9 3 3 4 2" xfId="3646" xr:uid="{00000000-0005-0000-0000-000016200000}"/>
    <cellStyle name="Normal 9 3 3 4 2 2" xfId="7869" xr:uid="{00000000-0005-0000-0000-000017200000}"/>
    <cellStyle name="Normal 9 3 3 4 3" xfId="5724" xr:uid="{00000000-0005-0000-0000-000018200000}"/>
    <cellStyle name="Normal 9 3 3 5" xfId="1829" xr:uid="{00000000-0005-0000-0000-000019200000}"/>
    <cellStyle name="Normal 9 3 3 5 2" xfId="4059" xr:uid="{00000000-0005-0000-0000-00001A200000}"/>
    <cellStyle name="Normal 9 3 3 5 2 2" xfId="8282" xr:uid="{00000000-0005-0000-0000-00001B200000}"/>
    <cellStyle name="Normal 9 3 3 5 3" xfId="6137" xr:uid="{00000000-0005-0000-0000-00001C200000}"/>
    <cellStyle name="Normal 9 3 3 6" xfId="2243" xr:uid="{00000000-0005-0000-0000-00001D200000}"/>
    <cellStyle name="Normal 9 3 3 6 2" xfId="4472" xr:uid="{00000000-0005-0000-0000-00001E200000}"/>
    <cellStyle name="Normal 9 3 3 6 2 2" xfId="8695" xr:uid="{00000000-0005-0000-0000-00001F200000}"/>
    <cellStyle name="Normal 9 3 3 6 3" xfId="6550" xr:uid="{00000000-0005-0000-0000-000020200000}"/>
    <cellStyle name="Normal 9 3 3 7" xfId="2679" xr:uid="{00000000-0005-0000-0000-000021200000}"/>
    <cellStyle name="Normal 9 3 3 7 2" xfId="6963" xr:uid="{00000000-0005-0000-0000-000022200000}"/>
    <cellStyle name="Normal 9 3 3 8" xfId="4898" xr:uid="{00000000-0005-0000-0000-000023200000}"/>
    <cellStyle name="Normal 9 3 4" xfId="534" xr:uid="{00000000-0005-0000-0000-000024200000}"/>
    <cellStyle name="Normal 9 3 4 2" xfId="1002" xr:uid="{00000000-0005-0000-0000-000025200000}"/>
    <cellStyle name="Normal 9 3 4 2 2" xfId="3235" xr:uid="{00000000-0005-0000-0000-000026200000}"/>
    <cellStyle name="Normal 9 3 4 2 2 2" xfId="7458" xr:uid="{00000000-0005-0000-0000-000027200000}"/>
    <cellStyle name="Normal 9 3 4 2 3" xfId="5313" xr:uid="{00000000-0005-0000-0000-000028200000}"/>
    <cellStyle name="Normal 9 3 4 3" xfId="1418" xr:uid="{00000000-0005-0000-0000-000029200000}"/>
    <cellStyle name="Normal 9 3 4 3 2" xfId="3648" xr:uid="{00000000-0005-0000-0000-00002A200000}"/>
    <cellStyle name="Normal 9 3 4 3 2 2" xfId="7871" xr:uid="{00000000-0005-0000-0000-00002B200000}"/>
    <cellStyle name="Normal 9 3 4 3 3" xfId="5726" xr:uid="{00000000-0005-0000-0000-00002C200000}"/>
    <cellStyle name="Normal 9 3 4 4" xfId="1831" xr:uid="{00000000-0005-0000-0000-00002D200000}"/>
    <cellStyle name="Normal 9 3 4 4 2" xfId="4061" xr:uid="{00000000-0005-0000-0000-00002E200000}"/>
    <cellStyle name="Normal 9 3 4 4 2 2" xfId="8284" xr:uid="{00000000-0005-0000-0000-00002F200000}"/>
    <cellStyle name="Normal 9 3 4 4 3" xfId="6139" xr:uid="{00000000-0005-0000-0000-000030200000}"/>
    <cellStyle name="Normal 9 3 4 5" xfId="2245" xr:uid="{00000000-0005-0000-0000-000031200000}"/>
    <cellStyle name="Normal 9 3 4 5 2" xfId="4474" xr:uid="{00000000-0005-0000-0000-000032200000}"/>
    <cellStyle name="Normal 9 3 4 5 2 2" xfId="8697" xr:uid="{00000000-0005-0000-0000-000033200000}"/>
    <cellStyle name="Normal 9 3 4 5 3" xfId="6552" xr:uid="{00000000-0005-0000-0000-000034200000}"/>
    <cellStyle name="Normal 9 3 4 6" xfId="2681" xr:uid="{00000000-0005-0000-0000-000035200000}"/>
    <cellStyle name="Normal 9 3 4 6 2" xfId="6965" xr:uid="{00000000-0005-0000-0000-000036200000}"/>
    <cellStyle name="Normal 9 3 4 7" xfId="4900" xr:uid="{00000000-0005-0000-0000-000037200000}"/>
    <cellStyle name="Normal 9 3 5" xfId="995" xr:uid="{00000000-0005-0000-0000-000038200000}"/>
    <cellStyle name="Normal 9 3 5 2" xfId="3228" xr:uid="{00000000-0005-0000-0000-000039200000}"/>
    <cellStyle name="Normal 9 3 5 2 2" xfId="7451" xr:uid="{00000000-0005-0000-0000-00003A200000}"/>
    <cellStyle name="Normal 9 3 5 3" xfId="5306" xr:uid="{00000000-0005-0000-0000-00003B200000}"/>
    <cellStyle name="Normal 9 3 6" xfId="1411" xr:uid="{00000000-0005-0000-0000-00003C200000}"/>
    <cellStyle name="Normal 9 3 6 2" xfId="3641" xr:uid="{00000000-0005-0000-0000-00003D200000}"/>
    <cellStyle name="Normal 9 3 6 2 2" xfId="7864" xr:uid="{00000000-0005-0000-0000-00003E200000}"/>
    <cellStyle name="Normal 9 3 6 3" xfId="5719" xr:uid="{00000000-0005-0000-0000-00003F200000}"/>
    <cellStyle name="Normal 9 3 7" xfId="1824" xr:uid="{00000000-0005-0000-0000-000040200000}"/>
    <cellStyle name="Normal 9 3 7 2" xfId="4054" xr:uid="{00000000-0005-0000-0000-000041200000}"/>
    <cellStyle name="Normal 9 3 7 2 2" xfId="8277" xr:uid="{00000000-0005-0000-0000-000042200000}"/>
    <cellStyle name="Normal 9 3 7 3" xfId="6132" xr:uid="{00000000-0005-0000-0000-000043200000}"/>
    <cellStyle name="Normal 9 3 8" xfId="2238" xr:uid="{00000000-0005-0000-0000-000044200000}"/>
    <cellStyle name="Normal 9 3 8 2" xfId="4467" xr:uid="{00000000-0005-0000-0000-000045200000}"/>
    <cellStyle name="Normal 9 3 8 2 2" xfId="8690" xr:uid="{00000000-0005-0000-0000-000046200000}"/>
    <cellStyle name="Normal 9 3 8 3" xfId="6545" xr:uid="{00000000-0005-0000-0000-000047200000}"/>
    <cellStyle name="Normal 9 3 9" xfId="2674" xr:uid="{00000000-0005-0000-0000-000048200000}"/>
    <cellStyle name="Normal 9 3 9 2" xfId="6958" xr:uid="{00000000-0005-0000-0000-000049200000}"/>
    <cellStyle name="Normal 9 4" xfId="535" xr:uid="{00000000-0005-0000-0000-00004A200000}"/>
    <cellStyle name="Normal 9 4 2" xfId="1003" xr:uid="{00000000-0005-0000-0000-00004B200000}"/>
    <cellStyle name="Normal 9 5" xfId="536" xr:uid="{00000000-0005-0000-0000-00004C200000}"/>
    <cellStyle name="Normal 9 5 2" xfId="537" xr:uid="{00000000-0005-0000-0000-00004D200000}"/>
    <cellStyle name="Normal 9 5 2 2" xfId="1005" xr:uid="{00000000-0005-0000-0000-00004E200000}"/>
    <cellStyle name="Normal 9 5 2 2 2" xfId="3237" xr:uid="{00000000-0005-0000-0000-00004F200000}"/>
    <cellStyle name="Normal 9 5 2 2 2 2" xfId="7460" xr:uid="{00000000-0005-0000-0000-000050200000}"/>
    <cellStyle name="Normal 9 5 2 2 3" xfId="5315" xr:uid="{00000000-0005-0000-0000-000051200000}"/>
    <cellStyle name="Normal 9 5 2 3" xfId="1420" xr:uid="{00000000-0005-0000-0000-000052200000}"/>
    <cellStyle name="Normal 9 5 2 3 2" xfId="3650" xr:uid="{00000000-0005-0000-0000-000053200000}"/>
    <cellStyle name="Normal 9 5 2 3 2 2" xfId="7873" xr:uid="{00000000-0005-0000-0000-000054200000}"/>
    <cellStyle name="Normal 9 5 2 3 3" xfId="5728" xr:uid="{00000000-0005-0000-0000-000055200000}"/>
    <cellStyle name="Normal 9 5 2 4" xfId="1833" xr:uid="{00000000-0005-0000-0000-000056200000}"/>
    <cellStyle name="Normal 9 5 2 4 2" xfId="4063" xr:uid="{00000000-0005-0000-0000-000057200000}"/>
    <cellStyle name="Normal 9 5 2 4 2 2" xfId="8286" xr:uid="{00000000-0005-0000-0000-000058200000}"/>
    <cellStyle name="Normal 9 5 2 4 3" xfId="6141" xr:uid="{00000000-0005-0000-0000-000059200000}"/>
    <cellStyle name="Normal 9 5 2 5" xfId="2247" xr:uid="{00000000-0005-0000-0000-00005A200000}"/>
    <cellStyle name="Normal 9 5 2 5 2" xfId="4476" xr:uid="{00000000-0005-0000-0000-00005B200000}"/>
    <cellStyle name="Normal 9 5 2 5 2 2" xfId="8699" xr:uid="{00000000-0005-0000-0000-00005C200000}"/>
    <cellStyle name="Normal 9 5 2 5 3" xfId="6554" xr:uid="{00000000-0005-0000-0000-00005D200000}"/>
    <cellStyle name="Normal 9 5 2 6" xfId="2683" xr:uid="{00000000-0005-0000-0000-00005E200000}"/>
    <cellStyle name="Normal 9 5 2 6 2" xfId="6967" xr:uid="{00000000-0005-0000-0000-00005F200000}"/>
    <cellStyle name="Normal 9 5 2 7" xfId="4902" xr:uid="{00000000-0005-0000-0000-000060200000}"/>
    <cellStyle name="Normal 9 5 3" xfId="1004" xr:uid="{00000000-0005-0000-0000-000061200000}"/>
    <cellStyle name="Normal 9 5 3 2" xfId="3236" xr:uid="{00000000-0005-0000-0000-000062200000}"/>
    <cellStyle name="Normal 9 5 3 2 2" xfId="7459" xr:uid="{00000000-0005-0000-0000-000063200000}"/>
    <cellStyle name="Normal 9 5 3 3" xfId="5314" xr:uid="{00000000-0005-0000-0000-000064200000}"/>
    <cellStyle name="Normal 9 5 4" xfId="1419" xr:uid="{00000000-0005-0000-0000-000065200000}"/>
    <cellStyle name="Normal 9 5 4 2" xfId="3649" xr:uid="{00000000-0005-0000-0000-000066200000}"/>
    <cellStyle name="Normal 9 5 4 2 2" xfId="7872" xr:uid="{00000000-0005-0000-0000-000067200000}"/>
    <cellStyle name="Normal 9 5 4 3" xfId="5727" xr:uid="{00000000-0005-0000-0000-000068200000}"/>
    <cellStyle name="Normal 9 5 5" xfId="1832" xr:uid="{00000000-0005-0000-0000-000069200000}"/>
    <cellStyle name="Normal 9 5 5 2" xfId="4062" xr:uid="{00000000-0005-0000-0000-00006A200000}"/>
    <cellStyle name="Normal 9 5 5 2 2" xfId="8285" xr:uid="{00000000-0005-0000-0000-00006B200000}"/>
    <cellStyle name="Normal 9 5 5 3" xfId="6140" xr:uid="{00000000-0005-0000-0000-00006C200000}"/>
    <cellStyle name="Normal 9 5 6" xfId="2246" xr:uid="{00000000-0005-0000-0000-00006D200000}"/>
    <cellStyle name="Normal 9 5 6 2" xfId="4475" xr:uid="{00000000-0005-0000-0000-00006E200000}"/>
    <cellStyle name="Normal 9 5 6 2 2" xfId="8698" xr:uid="{00000000-0005-0000-0000-00006F200000}"/>
    <cellStyle name="Normal 9 5 6 3" xfId="6553" xr:uid="{00000000-0005-0000-0000-000070200000}"/>
    <cellStyle name="Normal 9 5 7" xfId="2682" xr:uid="{00000000-0005-0000-0000-000071200000}"/>
    <cellStyle name="Normal 9 5 7 2" xfId="6966" xr:uid="{00000000-0005-0000-0000-000072200000}"/>
    <cellStyle name="Normal 9 5 8" xfId="4901" xr:uid="{00000000-0005-0000-0000-000073200000}"/>
    <cellStyle name="Normal 9 6" xfId="538" xr:uid="{00000000-0005-0000-0000-000074200000}"/>
    <cellStyle name="Normal 9 6 2" xfId="1006" xr:uid="{00000000-0005-0000-0000-000075200000}"/>
    <cellStyle name="Normal 9 6 2 2" xfId="3238" xr:uid="{00000000-0005-0000-0000-000076200000}"/>
    <cellStyle name="Normal 9 6 2 2 2" xfId="7461" xr:uid="{00000000-0005-0000-0000-000077200000}"/>
    <cellStyle name="Normal 9 6 2 3" xfId="5316" xr:uid="{00000000-0005-0000-0000-000078200000}"/>
    <cellStyle name="Normal 9 6 3" xfId="1421" xr:uid="{00000000-0005-0000-0000-000079200000}"/>
    <cellStyle name="Normal 9 6 3 2" xfId="3651" xr:uid="{00000000-0005-0000-0000-00007A200000}"/>
    <cellStyle name="Normal 9 6 3 2 2" xfId="7874" xr:uid="{00000000-0005-0000-0000-00007B200000}"/>
    <cellStyle name="Normal 9 6 3 3" xfId="5729" xr:uid="{00000000-0005-0000-0000-00007C200000}"/>
    <cellStyle name="Normal 9 6 4" xfId="1834" xr:uid="{00000000-0005-0000-0000-00007D200000}"/>
    <cellStyle name="Normal 9 6 4 2" xfId="4064" xr:uid="{00000000-0005-0000-0000-00007E200000}"/>
    <cellStyle name="Normal 9 6 4 2 2" xfId="8287" xr:uid="{00000000-0005-0000-0000-00007F200000}"/>
    <cellStyle name="Normal 9 6 4 3" xfId="6142" xr:uid="{00000000-0005-0000-0000-000080200000}"/>
    <cellStyle name="Normal 9 6 5" xfId="2248" xr:uid="{00000000-0005-0000-0000-000081200000}"/>
    <cellStyle name="Normal 9 6 5 2" xfId="4477" xr:uid="{00000000-0005-0000-0000-000082200000}"/>
    <cellStyle name="Normal 9 6 5 2 2" xfId="8700" xr:uid="{00000000-0005-0000-0000-000083200000}"/>
    <cellStyle name="Normal 9 6 5 3" xfId="6555" xr:uid="{00000000-0005-0000-0000-000084200000}"/>
    <cellStyle name="Normal 9 6 6" xfId="2684" xr:uid="{00000000-0005-0000-0000-000085200000}"/>
    <cellStyle name="Normal 9 6 6 2" xfId="6968" xr:uid="{00000000-0005-0000-0000-000086200000}"/>
    <cellStyle name="Normal 9 6 7" xfId="4903" xr:uid="{00000000-0005-0000-0000-000087200000}"/>
    <cellStyle name="Normal 9 7" xfId="978" xr:uid="{00000000-0005-0000-0000-000088200000}"/>
    <cellStyle name="Normal_07-190 basis matrix" xfId="539" xr:uid="{00000000-0005-0000-0000-000089200000}"/>
    <cellStyle name="Normal_07-190 basis matrix 2" xfId="540" xr:uid="{00000000-0005-0000-0000-00008A200000}"/>
    <cellStyle name="Normal_1" xfId="541" xr:uid="{00000000-0005-0000-0000-00008B200000}"/>
    <cellStyle name="Normal_100%RENTS" xfId="542" xr:uid="{00000000-0005-0000-0000-00008C200000}"/>
    <cellStyle name="Normal_Contact  Development Universal Application 8-02" xfId="4504" xr:uid="{00000000-0005-0000-0000-00008D200000}"/>
    <cellStyle name="Normal_CTCAC 9% Application 7-18-07 practice run 3" xfId="543" xr:uid="{00000000-0005-0000-0000-00008E200000}"/>
    <cellStyle name="Normal_CTCAC 9% Application 7-18-07 practice run 3 2" xfId="544" xr:uid="{00000000-0005-0000-0000-00008F200000}"/>
    <cellStyle name="Normal_CTCAC 9% Application 7-18-07 practice run 3 2 2" xfId="4498" xr:uid="{00000000-0005-0000-0000-000090200000}"/>
    <cellStyle name="Normal_CTCAC 9% Application 7-18-07 practice run 3 3" xfId="1835" xr:uid="{00000000-0005-0000-0000-000091200000}"/>
    <cellStyle name="Note 2" xfId="545" xr:uid="{00000000-0005-0000-0000-000092200000}"/>
    <cellStyle name="Note 2 2" xfId="546" xr:uid="{00000000-0005-0000-0000-000093200000}"/>
    <cellStyle name="Note 2 2 10" xfId="2825" xr:uid="{00000000-0005-0000-0000-000094200000}"/>
    <cellStyle name="Note 2 2 10 2" xfId="7049" xr:uid="{00000000-0005-0000-0000-000095200000}"/>
    <cellStyle name="Note 2 2 11" xfId="4904" xr:uid="{00000000-0005-0000-0000-000096200000}"/>
    <cellStyle name="Note 2 2 2" xfId="547" xr:uid="{00000000-0005-0000-0000-000097200000}"/>
    <cellStyle name="Note 2 2 2 10" xfId="4905" xr:uid="{00000000-0005-0000-0000-000098200000}"/>
    <cellStyle name="Note 2 2 2 2" xfId="548" xr:uid="{00000000-0005-0000-0000-000099200000}"/>
    <cellStyle name="Note 2 2 2 2 2" xfId="1009" xr:uid="{00000000-0005-0000-0000-00009A200000}"/>
    <cellStyle name="Note 2 2 2 2 2 2" xfId="3241" xr:uid="{00000000-0005-0000-0000-00009B200000}"/>
    <cellStyle name="Note 2 2 2 2 2 2 2" xfId="7464" xr:uid="{00000000-0005-0000-0000-00009C200000}"/>
    <cellStyle name="Note 2 2 2 2 2 3" xfId="5319" xr:uid="{00000000-0005-0000-0000-00009D200000}"/>
    <cellStyle name="Note 2 2 2 2 3" xfId="1424" xr:uid="{00000000-0005-0000-0000-00009E200000}"/>
    <cellStyle name="Note 2 2 2 2 3 2" xfId="3654" xr:uid="{00000000-0005-0000-0000-00009F200000}"/>
    <cellStyle name="Note 2 2 2 2 3 2 2" xfId="7877" xr:uid="{00000000-0005-0000-0000-0000A0200000}"/>
    <cellStyle name="Note 2 2 2 2 3 3" xfId="5732" xr:uid="{00000000-0005-0000-0000-0000A1200000}"/>
    <cellStyle name="Note 2 2 2 2 4" xfId="1838" xr:uid="{00000000-0005-0000-0000-0000A2200000}"/>
    <cellStyle name="Note 2 2 2 2 4 2" xfId="4067" xr:uid="{00000000-0005-0000-0000-0000A3200000}"/>
    <cellStyle name="Note 2 2 2 2 4 2 2" xfId="8290" xr:uid="{00000000-0005-0000-0000-0000A4200000}"/>
    <cellStyle name="Note 2 2 2 2 4 3" xfId="6145" xr:uid="{00000000-0005-0000-0000-0000A5200000}"/>
    <cellStyle name="Note 2 2 2 2 5" xfId="2251" xr:uid="{00000000-0005-0000-0000-0000A6200000}"/>
    <cellStyle name="Note 2 2 2 2 5 2" xfId="4480" xr:uid="{00000000-0005-0000-0000-0000A7200000}"/>
    <cellStyle name="Note 2 2 2 2 5 2 2" xfId="8703" xr:uid="{00000000-0005-0000-0000-0000A8200000}"/>
    <cellStyle name="Note 2 2 2 2 5 3" xfId="6558" xr:uid="{00000000-0005-0000-0000-0000A9200000}"/>
    <cellStyle name="Note 2 2 2 2 6" xfId="2687" xr:uid="{00000000-0005-0000-0000-0000AA200000}"/>
    <cellStyle name="Note 2 2 2 2 6 2" xfId="6971" xr:uid="{00000000-0005-0000-0000-0000AB200000}"/>
    <cellStyle name="Note 2 2 2 2 7" xfId="2746" xr:uid="{00000000-0005-0000-0000-0000AC200000}"/>
    <cellStyle name="Note 2 2 2 2 8" xfId="2827" xr:uid="{00000000-0005-0000-0000-0000AD200000}"/>
    <cellStyle name="Note 2 2 2 2 8 2" xfId="7051" xr:uid="{00000000-0005-0000-0000-0000AE200000}"/>
    <cellStyle name="Note 2 2 2 2 9" xfId="4906" xr:uid="{00000000-0005-0000-0000-0000AF200000}"/>
    <cellStyle name="Note 2 2 2 3" xfId="1008" xr:uid="{00000000-0005-0000-0000-0000B0200000}"/>
    <cellStyle name="Note 2 2 2 3 2" xfId="3240" xr:uid="{00000000-0005-0000-0000-0000B1200000}"/>
    <cellStyle name="Note 2 2 2 3 2 2" xfId="7463" xr:uid="{00000000-0005-0000-0000-0000B2200000}"/>
    <cellStyle name="Note 2 2 2 3 3" xfId="5318" xr:uid="{00000000-0005-0000-0000-0000B3200000}"/>
    <cellStyle name="Note 2 2 2 4" xfId="1423" xr:uid="{00000000-0005-0000-0000-0000B4200000}"/>
    <cellStyle name="Note 2 2 2 4 2" xfId="3653" xr:uid="{00000000-0005-0000-0000-0000B5200000}"/>
    <cellStyle name="Note 2 2 2 4 2 2" xfId="7876" xr:uid="{00000000-0005-0000-0000-0000B6200000}"/>
    <cellStyle name="Note 2 2 2 4 3" xfId="5731" xr:uid="{00000000-0005-0000-0000-0000B7200000}"/>
    <cellStyle name="Note 2 2 2 5" xfId="1837" xr:uid="{00000000-0005-0000-0000-0000B8200000}"/>
    <cellStyle name="Note 2 2 2 5 2" xfId="4066" xr:uid="{00000000-0005-0000-0000-0000B9200000}"/>
    <cellStyle name="Note 2 2 2 5 2 2" xfId="8289" xr:uid="{00000000-0005-0000-0000-0000BA200000}"/>
    <cellStyle name="Note 2 2 2 5 3" xfId="6144" xr:uid="{00000000-0005-0000-0000-0000BB200000}"/>
    <cellStyle name="Note 2 2 2 6" xfId="2250" xr:uid="{00000000-0005-0000-0000-0000BC200000}"/>
    <cellStyle name="Note 2 2 2 6 2" xfId="4479" xr:uid="{00000000-0005-0000-0000-0000BD200000}"/>
    <cellStyle name="Note 2 2 2 6 2 2" xfId="8702" xr:uid="{00000000-0005-0000-0000-0000BE200000}"/>
    <cellStyle name="Note 2 2 2 6 3" xfId="6557" xr:uid="{00000000-0005-0000-0000-0000BF200000}"/>
    <cellStyle name="Note 2 2 2 7" xfId="2686" xr:uid="{00000000-0005-0000-0000-0000C0200000}"/>
    <cellStyle name="Note 2 2 2 7 2" xfId="6970" xr:uid="{00000000-0005-0000-0000-0000C1200000}"/>
    <cellStyle name="Note 2 2 2 8" xfId="2745" xr:uid="{00000000-0005-0000-0000-0000C2200000}"/>
    <cellStyle name="Note 2 2 2 9" xfId="2826" xr:uid="{00000000-0005-0000-0000-0000C3200000}"/>
    <cellStyle name="Note 2 2 2 9 2" xfId="7050" xr:uid="{00000000-0005-0000-0000-0000C4200000}"/>
    <cellStyle name="Note 2 2 3" xfId="549" xr:uid="{00000000-0005-0000-0000-0000C5200000}"/>
    <cellStyle name="Note 2 2 3 2" xfId="1010" xr:uid="{00000000-0005-0000-0000-0000C6200000}"/>
    <cellStyle name="Note 2 2 3 2 2" xfId="3242" xr:uid="{00000000-0005-0000-0000-0000C7200000}"/>
    <cellStyle name="Note 2 2 3 2 2 2" xfId="7465" xr:uid="{00000000-0005-0000-0000-0000C8200000}"/>
    <cellStyle name="Note 2 2 3 2 3" xfId="5320" xr:uid="{00000000-0005-0000-0000-0000C9200000}"/>
    <cellStyle name="Note 2 2 3 3" xfId="1425" xr:uid="{00000000-0005-0000-0000-0000CA200000}"/>
    <cellStyle name="Note 2 2 3 3 2" xfId="3655" xr:uid="{00000000-0005-0000-0000-0000CB200000}"/>
    <cellStyle name="Note 2 2 3 3 2 2" xfId="7878" xr:uid="{00000000-0005-0000-0000-0000CC200000}"/>
    <cellStyle name="Note 2 2 3 3 3" xfId="5733" xr:uid="{00000000-0005-0000-0000-0000CD200000}"/>
    <cellStyle name="Note 2 2 3 4" xfId="1839" xr:uid="{00000000-0005-0000-0000-0000CE200000}"/>
    <cellStyle name="Note 2 2 3 4 2" xfId="4068" xr:uid="{00000000-0005-0000-0000-0000CF200000}"/>
    <cellStyle name="Note 2 2 3 4 2 2" xfId="8291" xr:uid="{00000000-0005-0000-0000-0000D0200000}"/>
    <cellStyle name="Note 2 2 3 4 3" xfId="6146" xr:uid="{00000000-0005-0000-0000-0000D1200000}"/>
    <cellStyle name="Note 2 2 3 5" xfId="2252" xr:uid="{00000000-0005-0000-0000-0000D2200000}"/>
    <cellStyle name="Note 2 2 3 5 2" xfId="4481" xr:uid="{00000000-0005-0000-0000-0000D3200000}"/>
    <cellStyle name="Note 2 2 3 5 2 2" xfId="8704" xr:uid="{00000000-0005-0000-0000-0000D4200000}"/>
    <cellStyle name="Note 2 2 3 5 3" xfId="6559" xr:uid="{00000000-0005-0000-0000-0000D5200000}"/>
    <cellStyle name="Note 2 2 3 6" xfId="2688" xr:uid="{00000000-0005-0000-0000-0000D6200000}"/>
    <cellStyle name="Note 2 2 3 6 2" xfId="6972" xr:uid="{00000000-0005-0000-0000-0000D7200000}"/>
    <cellStyle name="Note 2 2 3 7" xfId="2747" xr:uid="{00000000-0005-0000-0000-0000D8200000}"/>
    <cellStyle name="Note 2 2 3 8" xfId="2828" xr:uid="{00000000-0005-0000-0000-0000D9200000}"/>
    <cellStyle name="Note 2 2 3 8 2" xfId="7052" xr:uid="{00000000-0005-0000-0000-0000DA200000}"/>
    <cellStyle name="Note 2 2 3 9" xfId="4907" xr:uid="{00000000-0005-0000-0000-0000DB200000}"/>
    <cellStyle name="Note 2 2 4" xfId="1007" xr:uid="{00000000-0005-0000-0000-0000DC200000}"/>
    <cellStyle name="Note 2 2 4 2" xfId="3239" xr:uid="{00000000-0005-0000-0000-0000DD200000}"/>
    <cellStyle name="Note 2 2 4 2 2" xfId="7462" xr:uid="{00000000-0005-0000-0000-0000DE200000}"/>
    <cellStyle name="Note 2 2 4 3" xfId="5317" xr:uid="{00000000-0005-0000-0000-0000DF200000}"/>
    <cellStyle name="Note 2 2 5" xfId="1422" xr:uid="{00000000-0005-0000-0000-0000E0200000}"/>
    <cellStyle name="Note 2 2 5 2" xfId="3652" xr:uid="{00000000-0005-0000-0000-0000E1200000}"/>
    <cellStyle name="Note 2 2 5 2 2" xfId="7875" xr:uid="{00000000-0005-0000-0000-0000E2200000}"/>
    <cellStyle name="Note 2 2 5 3" xfId="5730" xr:uid="{00000000-0005-0000-0000-0000E3200000}"/>
    <cellStyle name="Note 2 2 6" xfId="1836" xr:uid="{00000000-0005-0000-0000-0000E4200000}"/>
    <cellStyle name="Note 2 2 6 2" xfId="4065" xr:uid="{00000000-0005-0000-0000-0000E5200000}"/>
    <cellStyle name="Note 2 2 6 2 2" xfId="8288" xr:uid="{00000000-0005-0000-0000-0000E6200000}"/>
    <cellStyle name="Note 2 2 6 3" xfId="6143" xr:uid="{00000000-0005-0000-0000-0000E7200000}"/>
    <cellStyle name="Note 2 2 7" xfId="2249" xr:uid="{00000000-0005-0000-0000-0000E8200000}"/>
    <cellStyle name="Note 2 2 7 2" xfId="4478" xr:uid="{00000000-0005-0000-0000-0000E9200000}"/>
    <cellStyle name="Note 2 2 7 2 2" xfId="8701" xr:uid="{00000000-0005-0000-0000-0000EA200000}"/>
    <cellStyle name="Note 2 2 7 3" xfId="6556" xr:uid="{00000000-0005-0000-0000-0000EB200000}"/>
    <cellStyle name="Note 2 2 8" xfId="2685" xr:uid="{00000000-0005-0000-0000-0000EC200000}"/>
    <cellStyle name="Note 2 2 8 2" xfId="6969" xr:uid="{00000000-0005-0000-0000-0000ED200000}"/>
    <cellStyle name="Note 2 2 9" xfId="2744" xr:uid="{00000000-0005-0000-0000-0000EE200000}"/>
    <cellStyle name="Note 2 3" xfId="550" xr:uid="{00000000-0005-0000-0000-0000EF200000}"/>
    <cellStyle name="Note 2 3 10" xfId="4908" xr:uid="{00000000-0005-0000-0000-0000F0200000}"/>
    <cellStyle name="Note 2 3 2" xfId="551" xr:uid="{00000000-0005-0000-0000-0000F1200000}"/>
    <cellStyle name="Note 2 3 2 2" xfId="1012" xr:uid="{00000000-0005-0000-0000-0000F2200000}"/>
    <cellStyle name="Note 2 3 2 2 2" xfId="3244" xr:uid="{00000000-0005-0000-0000-0000F3200000}"/>
    <cellStyle name="Note 2 3 2 2 2 2" xfId="7467" xr:uid="{00000000-0005-0000-0000-0000F4200000}"/>
    <cellStyle name="Note 2 3 2 2 3" xfId="5322" xr:uid="{00000000-0005-0000-0000-0000F5200000}"/>
    <cellStyle name="Note 2 3 2 3" xfId="1427" xr:uid="{00000000-0005-0000-0000-0000F6200000}"/>
    <cellStyle name="Note 2 3 2 3 2" xfId="3657" xr:uid="{00000000-0005-0000-0000-0000F7200000}"/>
    <cellStyle name="Note 2 3 2 3 2 2" xfId="7880" xr:uid="{00000000-0005-0000-0000-0000F8200000}"/>
    <cellStyle name="Note 2 3 2 3 3" xfId="5735" xr:uid="{00000000-0005-0000-0000-0000F9200000}"/>
    <cellStyle name="Note 2 3 2 4" xfId="1841" xr:uid="{00000000-0005-0000-0000-0000FA200000}"/>
    <cellStyle name="Note 2 3 2 4 2" xfId="4070" xr:uid="{00000000-0005-0000-0000-0000FB200000}"/>
    <cellStyle name="Note 2 3 2 4 2 2" xfId="8293" xr:uid="{00000000-0005-0000-0000-0000FC200000}"/>
    <cellStyle name="Note 2 3 2 4 3" xfId="6148" xr:uid="{00000000-0005-0000-0000-0000FD200000}"/>
    <cellStyle name="Note 2 3 2 5" xfId="2254" xr:uid="{00000000-0005-0000-0000-0000FE200000}"/>
    <cellStyle name="Note 2 3 2 5 2" xfId="4483" xr:uid="{00000000-0005-0000-0000-0000FF200000}"/>
    <cellStyle name="Note 2 3 2 5 2 2" xfId="8706" xr:uid="{00000000-0005-0000-0000-000000210000}"/>
    <cellStyle name="Note 2 3 2 5 3" xfId="6561" xr:uid="{00000000-0005-0000-0000-000001210000}"/>
    <cellStyle name="Note 2 3 2 6" xfId="2690" xr:uid="{00000000-0005-0000-0000-000002210000}"/>
    <cellStyle name="Note 2 3 2 6 2" xfId="6974" xr:uid="{00000000-0005-0000-0000-000003210000}"/>
    <cellStyle name="Note 2 3 2 7" xfId="2749" xr:uid="{00000000-0005-0000-0000-000004210000}"/>
    <cellStyle name="Note 2 3 2 8" xfId="2830" xr:uid="{00000000-0005-0000-0000-000005210000}"/>
    <cellStyle name="Note 2 3 2 8 2" xfId="7054" xr:uid="{00000000-0005-0000-0000-000006210000}"/>
    <cellStyle name="Note 2 3 2 9" xfId="4909" xr:uid="{00000000-0005-0000-0000-000007210000}"/>
    <cellStyle name="Note 2 3 3" xfId="1011" xr:uid="{00000000-0005-0000-0000-000008210000}"/>
    <cellStyle name="Note 2 3 3 2" xfId="3243" xr:uid="{00000000-0005-0000-0000-000009210000}"/>
    <cellStyle name="Note 2 3 3 2 2" xfId="7466" xr:uid="{00000000-0005-0000-0000-00000A210000}"/>
    <cellStyle name="Note 2 3 3 3" xfId="5321" xr:uid="{00000000-0005-0000-0000-00000B210000}"/>
    <cellStyle name="Note 2 3 4" xfId="1426" xr:uid="{00000000-0005-0000-0000-00000C210000}"/>
    <cellStyle name="Note 2 3 4 2" xfId="3656" xr:uid="{00000000-0005-0000-0000-00000D210000}"/>
    <cellStyle name="Note 2 3 4 2 2" xfId="7879" xr:uid="{00000000-0005-0000-0000-00000E210000}"/>
    <cellStyle name="Note 2 3 4 3" xfId="5734" xr:uid="{00000000-0005-0000-0000-00000F210000}"/>
    <cellStyle name="Note 2 3 5" xfId="1840" xr:uid="{00000000-0005-0000-0000-000010210000}"/>
    <cellStyle name="Note 2 3 5 2" xfId="4069" xr:uid="{00000000-0005-0000-0000-000011210000}"/>
    <cellStyle name="Note 2 3 5 2 2" xfId="8292" xr:uid="{00000000-0005-0000-0000-000012210000}"/>
    <cellStyle name="Note 2 3 5 3" xfId="6147" xr:uid="{00000000-0005-0000-0000-000013210000}"/>
    <cellStyle name="Note 2 3 6" xfId="2253" xr:uid="{00000000-0005-0000-0000-000014210000}"/>
    <cellStyle name="Note 2 3 6 2" xfId="4482" xr:uid="{00000000-0005-0000-0000-000015210000}"/>
    <cellStyle name="Note 2 3 6 2 2" xfId="8705" xr:uid="{00000000-0005-0000-0000-000016210000}"/>
    <cellStyle name="Note 2 3 6 3" xfId="6560" xr:uid="{00000000-0005-0000-0000-000017210000}"/>
    <cellStyle name="Note 2 3 7" xfId="2689" xr:uid="{00000000-0005-0000-0000-000018210000}"/>
    <cellStyle name="Note 2 3 7 2" xfId="6973" xr:uid="{00000000-0005-0000-0000-000019210000}"/>
    <cellStyle name="Note 2 3 8" xfId="2748" xr:uid="{00000000-0005-0000-0000-00001A210000}"/>
    <cellStyle name="Note 2 3 9" xfId="2829" xr:uid="{00000000-0005-0000-0000-00001B210000}"/>
    <cellStyle name="Note 2 3 9 2" xfId="7053" xr:uid="{00000000-0005-0000-0000-00001C210000}"/>
    <cellStyle name="Note 2 4" xfId="552" xr:uid="{00000000-0005-0000-0000-00001D210000}"/>
    <cellStyle name="Note 2 4 2" xfId="1013" xr:uid="{00000000-0005-0000-0000-00001E210000}"/>
    <cellStyle name="Note 2 4 2 2" xfId="3245" xr:uid="{00000000-0005-0000-0000-00001F210000}"/>
    <cellStyle name="Note 2 4 2 2 2" xfId="7468" xr:uid="{00000000-0005-0000-0000-000020210000}"/>
    <cellStyle name="Note 2 4 2 3" xfId="5323" xr:uid="{00000000-0005-0000-0000-000021210000}"/>
    <cellStyle name="Note 2 4 3" xfId="1428" xr:uid="{00000000-0005-0000-0000-000022210000}"/>
    <cellStyle name="Note 2 4 3 2" xfId="3658" xr:uid="{00000000-0005-0000-0000-000023210000}"/>
    <cellStyle name="Note 2 4 3 2 2" xfId="7881" xr:uid="{00000000-0005-0000-0000-000024210000}"/>
    <cellStyle name="Note 2 4 3 3" xfId="5736" xr:uid="{00000000-0005-0000-0000-000025210000}"/>
    <cellStyle name="Note 2 4 4" xfId="1842" xr:uid="{00000000-0005-0000-0000-000026210000}"/>
    <cellStyle name="Note 2 4 4 2" xfId="4071" xr:uid="{00000000-0005-0000-0000-000027210000}"/>
    <cellStyle name="Note 2 4 4 2 2" xfId="8294" xr:uid="{00000000-0005-0000-0000-000028210000}"/>
    <cellStyle name="Note 2 4 4 3" xfId="6149" xr:uid="{00000000-0005-0000-0000-000029210000}"/>
    <cellStyle name="Note 2 4 5" xfId="2255" xr:uid="{00000000-0005-0000-0000-00002A210000}"/>
    <cellStyle name="Note 2 4 5 2" xfId="4484" xr:uid="{00000000-0005-0000-0000-00002B210000}"/>
    <cellStyle name="Note 2 4 5 2 2" xfId="8707" xr:uid="{00000000-0005-0000-0000-00002C210000}"/>
    <cellStyle name="Note 2 4 5 3" xfId="6562" xr:uid="{00000000-0005-0000-0000-00002D210000}"/>
    <cellStyle name="Note 2 4 6" xfId="2691" xr:uid="{00000000-0005-0000-0000-00002E210000}"/>
    <cellStyle name="Note 2 4 6 2" xfId="6975" xr:uid="{00000000-0005-0000-0000-00002F210000}"/>
    <cellStyle name="Note 2 4 7" xfId="2750" xr:uid="{00000000-0005-0000-0000-000030210000}"/>
    <cellStyle name="Note 2 4 8" xfId="2831" xr:uid="{00000000-0005-0000-0000-000031210000}"/>
    <cellStyle name="Note 2 4 8 2" xfId="7055" xr:uid="{00000000-0005-0000-0000-000032210000}"/>
    <cellStyle name="Note 2 4 9" xfId="4910" xr:uid="{00000000-0005-0000-0000-000033210000}"/>
    <cellStyle name="Note 2 5" xfId="553" xr:uid="{00000000-0005-0000-0000-000034210000}"/>
    <cellStyle name="Note 2 5 2" xfId="1014" xr:uid="{00000000-0005-0000-0000-000035210000}"/>
    <cellStyle name="Note 2 5 2 2" xfId="3246" xr:uid="{00000000-0005-0000-0000-000036210000}"/>
    <cellStyle name="Note 2 5 2 2 2" xfId="7469" xr:uid="{00000000-0005-0000-0000-000037210000}"/>
    <cellStyle name="Note 2 5 2 3" xfId="5324" xr:uid="{00000000-0005-0000-0000-000038210000}"/>
    <cellStyle name="Note 2 5 3" xfId="1429" xr:uid="{00000000-0005-0000-0000-000039210000}"/>
    <cellStyle name="Note 2 5 3 2" xfId="3659" xr:uid="{00000000-0005-0000-0000-00003A210000}"/>
    <cellStyle name="Note 2 5 3 2 2" xfId="7882" xr:uid="{00000000-0005-0000-0000-00003B210000}"/>
    <cellStyle name="Note 2 5 3 3" xfId="5737" xr:uid="{00000000-0005-0000-0000-00003C210000}"/>
    <cellStyle name="Note 2 5 4" xfId="1843" xr:uid="{00000000-0005-0000-0000-00003D210000}"/>
    <cellStyle name="Note 2 5 4 2" xfId="4072" xr:uid="{00000000-0005-0000-0000-00003E210000}"/>
    <cellStyle name="Note 2 5 4 2 2" xfId="8295" xr:uid="{00000000-0005-0000-0000-00003F210000}"/>
    <cellStyle name="Note 2 5 4 3" xfId="6150" xr:uid="{00000000-0005-0000-0000-000040210000}"/>
    <cellStyle name="Note 2 5 5" xfId="2256" xr:uid="{00000000-0005-0000-0000-000041210000}"/>
    <cellStyle name="Note 2 5 5 2" xfId="4485" xr:uid="{00000000-0005-0000-0000-000042210000}"/>
    <cellStyle name="Note 2 5 5 2 2" xfId="8708" xr:uid="{00000000-0005-0000-0000-000043210000}"/>
    <cellStyle name="Note 2 5 5 3" xfId="6563" xr:uid="{00000000-0005-0000-0000-000044210000}"/>
    <cellStyle name="Note 2 5 6" xfId="2692" xr:uid="{00000000-0005-0000-0000-000045210000}"/>
    <cellStyle name="Note 2 5 6 2" xfId="6976" xr:uid="{00000000-0005-0000-0000-000046210000}"/>
    <cellStyle name="Note 2 5 7" xfId="2751" xr:uid="{00000000-0005-0000-0000-000047210000}"/>
    <cellStyle name="Note 2 5 8" xfId="2832" xr:uid="{00000000-0005-0000-0000-000048210000}"/>
    <cellStyle name="Note 2 5 8 2" xfId="7056" xr:uid="{00000000-0005-0000-0000-000049210000}"/>
    <cellStyle name="Note 2 5 9" xfId="4911" xr:uid="{00000000-0005-0000-0000-00004A210000}"/>
    <cellStyle name="Note 3" xfId="554" xr:uid="{00000000-0005-0000-0000-00004B210000}"/>
    <cellStyle name="Note 3 2" xfId="555" xr:uid="{00000000-0005-0000-0000-00004C210000}"/>
    <cellStyle name="Note 3 2 10" xfId="2833" xr:uid="{00000000-0005-0000-0000-00004D210000}"/>
    <cellStyle name="Note 3 2 10 2" xfId="7057" xr:uid="{00000000-0005-0000-0000-00004E210000}"/>
    <cellStyle name="Note 3 2 11" xfId="4912" xr:uid="{00000000-0005-0000-0000-00004F210000}"/>
    <cellStyle name="Note 3 2 2" xfId="556" xr:uid="{00000000-0005-0000-0000-000050210000}"/>
    <cellStyle name="Note 3 2 2 10" xfId="4913" xr:uid="{00000000-0005-0000-0000-000051210000}"/>
    <cellStyle name="Note 3 2 2 2" xfId="557" xr:uid="{00000000-0005-0000-0000-000052210000}"/>
    <cellStyle name="Note 3 2 2 2 2" xfId="1017" xr:uid="{00000000-0005-0000-0000-000053210000}"/>
    <cellStyle name="Note 3 2 2 2 2 2" xfId="3249" xr:uid="{00000000-0005-0000-0000-000054210000}"/>
    <cellStyle name="Note 3 2 2 2 2 2 2" xfId="7472" xr:uid="{00000000-0005-0000-0000-000055210000}"/>
    <cellStyle name="Note 3 2 2 2 2 3" xfId="5327" xr:uid="{00000000-0005-0000-0000-000056210000}"/>
    <cellStyle name="Note 3 2 2 2 3" xfId="1432" xr:uid="{00000000-0005-0000-0000-000057210000}"/>
    <cellStyle name="Note 3 2 2 2 3 2" xfId="3662" xr:uid="{00000000-0005-0000-0000-000058210000}"/>
    <cellStyle name="Note 3 2 2 2 3 2 2" xfId="7885" xr:uid="{00000000-0005-0000-0000-000059210000}"/>
    <cellStyle name="Note 3 2 2 2 3 3" xfId="5740" xr:uid="{00000000-0005-0000-0000-00005A210000}"/>
    <cellStyle name="Note 3 2 2 2 4" xfId="1846" xr:uid="{00000000-0005-0000-0000-00005B210000}"/>
    <cellStyle name="Note 3 2 2 2 4 2" xfId="4075" xr:uid="{00000000-0005-0000-0000-00005C210000}"/>
    <cellStyle name="Note 3 2 2 2 4 2 2" xfId="8298" xr:uid="{00000000-0005-0000-0000-00005D210000}"/>
    <cellStyle name="Note 3 2 2 2 4 3" xfId="6153" xr:uid="{00000000-0005-0000-0000-00005E210000}"/>
    <cellStyle name="Note 3 2 2 2 5" xfId="2259" xr:uid="{00000000-0005-0000-0000-00005F210000}"/>
    <cellStyle name="Note 3 2 2 2 5 2" xfId="4488" xr:uid="{00000000-0005-0000-0000-000060210000}"/>
    <cellStyle name="Note 3 2 2 2 5 2 2" xfId="8711" xr:uid="{00000000-0005-0000-0000-000061210000}"/>
    <cellStyle name="Note 3 2 2 2 5 3" xfId="6566" xr:uid="{00000000-0005-0000-0000-000062210000}"/>
    <cellStyle name="Note 3 2 2 2 6" xfId="2695" xr:uid="{00000000-0005-0000-0000-000063210000}"/>
    <cellStyle name="Note 3 2 2 2 6 2" xfId="6979" xr:uid="{00000000-0005-0000-0000-000064210000}"/>
    <cellStyle name="Note 3 2 2 2 7" xfId="2754" xr:uid="{00000000-0005-0000-0000-000065210000}"/>
    <cellStyle name="Note 3 2 2 2 8" xfId="2835" xr:uid="{00000000-0005-0000-0000-000066210000}"/>
    <cellStyle name="Note 3 2 2 2 8 2" xfId="7059" xr:uid="{00000000-0005-0000-0000-000067210000}"/>
    <cellStyle name="Note 3 2 2 2 9" xfId="4914" xr:uid="{00000000-0005-0000-0000-000068210000}"/>
    <cellStyle name="Note 3 2 2 3" xfId="1016" xr:uid="{00000000-0005-0000-0000-000069210000}"/>
    <cellStyle name="Note 3 2 2 3 2" xfId="3248" xr:uid="{00000000-0005-0000-0000-00006A210000}"/>
    <cellStyle name="Note 3 2 2 3 2 2" xfId="7471" xr:uid="{00000000-0005-0000-0000-00006B210000}"/>
    <cellStyle name="Note 3 2 2 3 3" xfId="5326" xr:uid="{00000000-0005-0000-0000-00006C210000}"/>
    <cellStyle name="Note 3 2 2 4" xfId="1431" xr:uid="{00000000-0005-0000-0000-00006D210000}"/>
    <cellStyle name="Note 3 2 2 4 2" xfId="3661" xr:uid="{00000000-0005-0000-0000-00006E210000}"/>
    <cellStyle name="Note 3 2 2 4 2 2" xfId="7884" xr:uid="{00000000-0005-0000-0000-00006F210000}"/>
    <cellStyle name="Note 3 2 2 4 3" xfId="5739" xr:uid="{00000000-0005-0000-0000-000070210000}"/>
    <cellStyle name="Note 3 2 2 5" xfId="1845" xr:uid="{00000000-0005-0000-0000-000071210000}"/>
    <cellStyle name="Note 3 2 2 5 2" xfId="4074" xr:uid="{00000000-0005-0000-0000-000072210000}"/>
    <cellStyle name="Note 3 2 2 5 2 2" xfId="8297" xr:uid="{00000000-0005-0000-0000-000073210000}"/>
    <cellStyle name="Note 3 2 2 5 3" xfId="6152" xr:uid="{00000000-0005-0000-0000-000074210000}"/>
    <cellStyle name="Note 3 2 2 6" xfId="2258" xr:uid="{00000000-0005-0000-0000-000075210000}"/>
    <cellStyle name="Note 3 2 2 6 2" xfId="4487" xr:uid="{00000000-0005-0000-0000-000076210000}"/>
    <cellStyle name="Note 3 2 2 6 2 2" xfId="8710" xr:uid="{00000000-0005-0000-0000-000077210000}"/>
    <cellStyle name="Note 3 2 2 6 3" xfId="6565" xr:uid="{00000000-0005-0000-0000-000078210000}"/>
    <cellStyle name="Note 3 2 2 7" xfId="2694" xr:uid="{00000000-0005-0000-0000-000079210000}"/>
    <cellStyle name="Note 3 2 2 7 2" xfId="6978" xr:uid="{00000000-0005-0000-0000-00007A210000}"/>
    <cellStyle name="Note 3 2 2 8" xfId="2753" xr:uid="{00000000-0005-0000-0000-00007B210000}"/>
    <cellStyle name="Note 3 2 2 9" xfId="2834" xr:uid="{00000000-0005-0000-0000-00007C210000}"/>
    <cellStyle name="Note 3 2 2 9 2" xfId="7058" xr:uid="{00000000-0005-0000-0000-00007D210000}"/>
    <cellStyle name="Note 3 2 3" xfId="558" xr:uid="{00000000-0005-0000-0000-00007E210000}"/>
    <cellStyle name="Note 3 2 3 2" xfId="1018" xr:uid="{00000000-0005-0000-0000-00007F210000}"/>
    <cellStyle name="Note 3 2 3 2 2" xfId="3250" xr:uid="{00000000-0005-0000-0000-000080210000}"/>
    <cellStyle name="Note 3 2 3 2 2 2" xfId="7473" xr:uid="{00000000-0005-0000-0000-000081210000}"/>
    <cellStyle name="Note 3 2 3 2 3" xfId="5328" xr:uid="{00000000-0005-0000-0000-000082210000}"/>
    <cellStyle name="Note 3 2 3 3" xfId="1433" xr:uid="{00000000-0005-0000-0000-000083210000}"/>
    <cellStyle name="Note 3 2 3 3 2" xfId="3663" xr:uid="{00000000-0005-0000-0000-000084210000}"/>
    <cellStyle name="Note 3 2 3 3 2 2" xfId="7886" xr:uid="{00000000-0005-0000-0000-000085210000}"/>
    <cellStyle name="Note 3 2 3 3 3" xfId="5741" xr:uid="{00000000-0005-0000-0000-000086210000}"/>
    <cellStyle name="Note 3 2 3 4" xfId="1847" xr:uid="{00000000-0005-0000-0000-000087210000}"/>
    <cellStyle name="Note 3 2 3 4 2" xfId="4076" xr:uid="{00000000-0005-0000-0000-000088210000}"/>
    <cellStyle name="Note 3 2 3 4 2 2" xfId="8299" xr:uid="{00000000-0005-0000-0000-000089210000}"/>
    <cellStyle name="Note 3 2 3 4 3" xfId="6154" xr:uid="{00000000-0005-0000-0000-00008A210000}"/>
    <cellStyle name="Note 3 2 3 5" xfId="2260" xr:uid="{00000000-0005-0000-0000-00008B210000}"/>
    <cellStyle name="Note 3 2 3 5 2" xfId="4489" xr:uid="{00000000-0005-0000-0000-00008C210000}"/>
    <cellStyle name="Note 3 2 3 5 2 2" xfId="8712" xr:uid="{00000000-0005-0000-0000-00008D210000}"/>
    <cellStyle name="Note 3 2 3 5 3" xfId="6567" xr:uid="{00000000-0005-0000-0000-00008E210000}"/>
    <cellStyle name="Note 3 2 3 6" xfId="2696" xr:uid="{00000000-0005-0000-0000-00008F210000}"/>
    <cellStyle name="Note 3 2 3 6 2" xfId="6980" xr:uid="{00000000-0005-0000-0000-000090210000}"/>
    <cellStyle name="Note 3 2 3 7" xfId="2755" xr:uid="{00000000-0005-0000-0000-000091210000}"/>
    <cellStyle name="Note 3 2 3 8" xfId="2836" xr:uid="{00000000-0005-0000-0000-000092210000}"/>
    <cellStyle name="Note 3 2 3 8 2" xfId="7060" xr:uid="{00000000-0005-0000-0000-000093210000}"/>
    <cellStyle name="Note 3 2 3 9" xfId="4915" xr:uid="{00000000-0005-0000-0000-000094210000}"/>
    <cellStyle name="Note 3 2 4" xfId="1015" xr:uid="{00000000-0005-0000-0000-000095210000}"/>
    <cellStyle name="Note 3 2 4 2" xfId="3247" xr:uid="{00000000-0005-0000-0000-000096210000}"/>
    <cellStyle name="Note 3 2 4 2 2" xfId="7470" xr:uid="{00000000-0005-0000-0000-000097210000}"/>
    <cellStyle name="Note 3 2 4 3" xfId="5325" xr:uid="{00000000-0005-0000-0000-000098210000}"/>
    <cellStyle name="Note 3 2 5" xfId="1430" xr:uid="{00000000-0005-0000-0000-000099210000}"/>
    <cellStyle name="Note 3 2 5 2" xfId="3660" xr:uid="{00000000-0005-0000-0000-00009A210000}"/>
    <cellStyle name="Note 3 2 5 2 2" xfId="7883" xr:uid="{00000000-0005-0000-0000-00009B210000}"/>
    <cellStyle name="Note 3 2 5 3" xfId="5738" xr:uid="{00000000-0005-0000-0000-00009C210000}"/>
    <cellStyle name="Note 3 2 6" xfId="1844" xr:uid="{00000000-0005-0000-0000-00009D210000}"/>
    <cellStyle name="Note 3 2 6 2" xfId="4073" xr:uid="{00000000-0005-0000-0000-00009E210000}"/>
    <cellStyle name="Note 3 2 6 2 2" xfId="8296" xr:uid="{00000000-0005-0000-0000-00009F210000}"/>
    <cellStyle name="Note 3 2 6 3" xfId="6151" xr:uid="{00000000-0005-0000-0000-0000A0210000}"/>
    <cellStyle name="Note 3 2 7" xfId="2257" xr:uid="{00000000-0005-0000-0000-0000A1210000}"/>
    <cellStyle name="Note 3 2 7 2" xfId="4486" xr:uid="{00000000-0005-0000-0000-0000A2210000}"/>
    <cellStyle name="Note 3 2 7 2 2" xfId="8709" xr:uid="{00000000-0005-0000-0000-0000A3210000}"/>
    <cellStyle name="Note 3 2 7 3" xfId="6564" xr:uid="{00000000-0005-0000-0000-0000A4210000}"/>
    <cellStyle name="Note 3 2 8" xfId="2693" xr:uid="{00000000-0005-0000-0000-0000A5210000}"/>
    <cellStyle name="Note 3 2 8 2" xfId="6977" xr:uid="{00000000-0005-0000-0000-0000A6210000}"/>
    <cellStyle name="Note 3 2 9" xfId="2752" xr:uid="{00000000-0005-0000-0000-0000A7210000}"/>
    <cellStyle name="Note 3 3" xfId="559" xr:uid="{00000000-0005-0000-0000-0000A8210000}"/>
    <cellStyle name="Note 3 3 10" xfId="4916" xr:uid="{00000000-0005-0000-0000-0000A9210000}"/>
    <cellStyle name="Note 3 3 2" xfId="560" xr:uid="{00000000-0005-0000-0000-0000AA210000}"/>
    <cellStyle name="Note 3 3 2 2" xfId="1020" xr:uid="{00000000-0005-0000-0000-0000AB210000}"/>
    <cellStyle name="Note 3 3 2 2 2" xfId="3252" xr:uid="{00000000-0005-0000-0000-0000AC210000}"/>
    <cellStyle name="Note 3 3 2 2 2 2" xfId="7475" xr:uid="{00000000-0005-0000-0000-0000AD210000}"/>
    <cellStyle name="Note 3 3 2 2 3" xfId="5330" xr:uid="{00000000-0005-0000-0000-0000AE210000}"/>
    <cellStyle name="Note 3 3 2 3" xfId="1435" xr:uid="{00000000-0005-0000-0000-0000AF210000}"/>
    <cellStyle name="Note 3 3 2 3 2" xfId="3665" xr:uid="{00000000-0005-0000-0000-0000B0210000}"/>
    <cellStyle name="Note 3 3 2 3 2 2" xfId="7888" xr:uid="{00000000-0005-0000-0000-0000B1210000}"/>
    <cellStyle name="Note 3 3 2 3 3" xfId="5743" xr:uid="{00000000-0005-0000-0000-0000B2210000}"/>
    <cellStyle name="Note 3 3 2 4" xfId="1849" xr:uid="{00000000-0005-0000-0000-0000B3210000}"/>
    <cellStyle name="Note 3 3 2 4 2" xfId="4078" xr:uid="{00000000-0005-0000-0000-0000B4210000}"/>
    <cellStyle name="Note 3 3 2 4 2 2" xfId="8301" xr:uid="{00000000-0005-0000-0000-0000B5210000}"/>
    <cellStyle name="Note 3 3 2 4 3" xfId="6156" xr:uid="{00000000-0005-0000-0000-0000B6210000}"/>
    <cellStyle name="Note 3 3 2 5" xfId="2262" xr:uid="{00000000-0005-0000-0000-0000B7210000}"/>
    <cellStyle name="Note 3 3 2 5 2" xfId="4491" xr:uid="{00000000-0005-0000-0000-0000B8210000}"/>
    <cellStyle name="Note 3 3 2 5 2 2" xfId="8714" xr:uid="{00000000-0005-0000-0000-0000B9210000}"/>
    <cellStyle name="Note 3 3 2 5 3" xfId="6569" xr:uid="{00000000-0005-0000-0000-0000BA210000}"/>
    <cellStyle name="Note 3 3 2 6" xfId="2698" xr:uid="{00000000-0005-0000-0000-0000BB210000}"/>
    <cellStyle name="Note 3 3 2 6 2" xfId="6982" xr:uid="{00000000-0005-0000-0000-0000BC210000}"/>
    <cellStyle name="Note 3 3 2 7" xfId="2757" xr:uid="{00000000-0005-0000-0000-0000BD210000}"/>
    <cellStyle name="Note 3 3 2 8" xfId="2838" xr:uid="{00000000-0005-0000-0000-0000BE210000}"/>
    <cellStyle name="Note 3 3 2 8 2" xfId="7062" xr:uid="{00000000-0005-0000-0000-0000BF210000}"/>
    <cellStyle name="Note 3 3 2 9" xfId="4917" xr:uid="{00000000-0005-0000-0000-0000C0210000}"/>
    <cellStyle name="Note 3 3 3" xfId="1019" xr:uid="{00000000-0005-0000-0000-0000C1210000}"/>
    <cellStyle name="Note 3 3 3 2" xfId="3251" xr:uid="{00000000-0005-0000-0000-0000C2210000}"/>
    <cellStyle name="Note 3 3 3 2 2" xfId="7474" xr:uid="{00000000-0005-0000-0000-0000C3210000}"/>
    <cellStyle name="Note 3 3 3 3" xfId="5329" xr:uid="{00000000-0005-0000-0000-0000C4210000}"/>
    <cellStyle name="Note 3 3 4" xfId="1434" xr:uid="{00000000-0005-0000-0000-0000C5210000}"/>
    <cellStyle name="Note 3 3 4 2" xfId="3664" xr:uid="{00000000-0005-0000-0000-0000C6210000}"/>
    <cellStyle name="Note 3 3 4 2 2" xfId="7887" xr:uid="{00000000-0005-0000-0000-0000C7210000}"/>
    <cellStyle name="Note 3 3 4 3" xfId="5742" xr:uid="{00000000-0005-0000-0000-0000C8210000}"/>
    <cellStyle name="Note 3 3 5" xfId="1848" xr:uid="{00000000-0005-0000-0000-0000C9210000}"/>
    <cellStyle name="Note 3 3 5 2" xfId="4077" xr:uid="{00000000-0005-0000-0000-0000CA210000}"/>
    <cellStyle name="Note 3 3 5 2 2" xfId="8300" xr:uid="{00000000-0005-0000-0000-0000CB210000}"/>
    <cellStyle name="Note 3 3 5 3" xfId="6155" xr:uid="{00000000-0005-0000-0000-0000CC210000}"/>
    <cellStyle name="Note 3 3 6" xfId="2261" xr:uid="{00000000-0005-0000-0000-0000CD210000}"/>
    <cellStyle name="Note 3 3 6 2" xfId="4490" xr:uid="{00000000-0005-0000-0000-0000CE210000}"/>
    <cellStyle name="Note 3 3 6 2 2" xfId="8713" xr:uid="{00000000-0005-0000-0000-0000CF210000}"/>
    <cellStyle name="Note 3 3 6 3" xfId="6568" xr:uid="{00000000-0005-0000-0000-0000D0210000}"/>
    <cellStyle name="Note 3 3 7" xfId="2697" xr:uid="{00000000-0005-0000-0000-0000D1210000}"/>
    <cellStyle name="Note 3 3 7 2" xfId="6981" xr:uid="{00000000-0005-0000-0000-0000D2210000}"/>
    <cellStyle name="Note 3 3 8" xfId="2756" xr:uid="{00000000-0005-0000-0000-0000D3210000}"/>
    <cellStyle name="Note 3 3 9" xfId="2837" xr:uid="{00000000-0005-0000-0000-0000D4210000}"/>
    <cellStyle name="Note 3 3 9 2" xfId="7061" xr:uid="{00000000-0005-0000-0000-0000D5210000}"/>
    <cellStyle name="Note 3 4" xfId="561" xr:uid="{00000000-0005-0000-0000-0000D6210000}"/>
    <cellStyle name="Note 3 4 2" xfId="1021" xr:uid="{00000000-0005-0000-0000-0000D7210000}"/>
    <cellStyle name="Note 3 4 2 2" xfId="3253" xr:uid="{00000000-0005-0000-0000-0000D8210000}"/>
    <cellStyle name="Note 3 4 2 2 2" xfId="7476" xr:uid="{00000000-0005-0000-0000-0000D9210000}"/>
    <cellStyle name="Note 3 4 2 3" xfId="5331" xr:uid="{00000000-0005-0000-0000-0000DA210000}"/>
    <cellStyle name="Note 3 4 3" xfId="1436" xr:uid="{00000000-0005-0000-0000-0000DB210000}"/>
    <cellStyle name="Note 3 4 3 2" xfId="3666" xr:uid="{00000000-0005-0000-0000-0000DC210000}"/>
    <cellStyle name="Note 3 4 3 2 2" xfId="7889" xr:uid="{00000000-0005-0000-0000-0000DD210000}"/>
    <cellStyle name="Note 3 4 3 3" xfId="5744" xr:uid="{00000000-0005-0000-0000-0000DE210000}"/>
    <cellStyle name="Note 3 4 4" xfId="1850" xr:uid="{00000000-0005-0000-0000-0000DF210000}"/>
    <cellStyle name="Note 3 4 4 2" xfId="4079" xr:uid="{00000000-0005-0000-0000-0000E0210000}"/>
    <cellStyle name="Note 3 4 4 2 2" xfId="8302" xr:uid="{00000000-0005-0000-0000-0000E1210000}"/>
    <cellStyle name="Note 3 4 4 3" xfId="6157" xr:uid="{00000000-0005-0000-0000-0000E2210000}"/>
    <cellStyle name="Note 3 4 5" xfId="2263" xr:uid="{00000000-0005-0000-0000-0000E3210000}"/>
    <cellStyle name="Note 3 4 5 2" xfId="4492" xr:uid="{00000000-0005-0000-0000-0000E4210000}"/>
    <cellStyle name="Note 3 4 5 2 2" xfId="8715" xr:uid="{00000000-0005-0000-0000-0000E5210000}"/>
    <cellStyle name="Note 3 4 5 3" xfId="6570" xr:uid="{00000000-0005-0000-0000-0000E6210000}"/>
    <cellStyle name="Note 3 4 6" xfId="2699" xr:uid="{00000000-0005-0000-0000-0000E7210000}"/>
    <cellStyle name="Note 3 4 6 2" xfId="6983" xr:uid="{00000000-0005-0000-0000-0000E8210000}"/>
    <cellStyle name="Note 3 4 7" xfId="2758" xr:uid="{00000000-0005-0000-0000-0000E9210000}"/>
    <cellStyle name="Note 3 4 8" xfId="2839" xr:uid="{00000000-0005-0000-0000-0000EA210000}"/>
    <cellStyle name="Note 3 4 8 2" xfId="7063" xr:uid="{00000000-0005-0000-0000-0000EB210000}"/>
    <cellStyle name="Note 3 4 9" xfId="4918" xr:uid="{00000000-0005-0000-0000-0000EC210000}"/>
    <cellStyle name="Note 3 5" xfId="562" xr:uid="{00000000-0005-0000-0000-0000ED210000}"/>
    <cellStyle name="Note 3 5 2" xfId="1022" xr:uid="{00000000-0005-0000-0000-0000EE210000}"/>
    <cellStyle name="Note 3 5 2 2" xfId="3254" xr:uid="{00000000-0005-0000-0000-0000EF210000}"/>
    <cellStyle name="Note 3 5 2 2 2" xfId="7477" xr:uid="{00000000-0005-0000-0000-0000F0210000}"/>
    <cellStyle name="Note 3 5 2 3" xfId="5332" xr:uid="{00000000-0005-0000-0000-0000F1210000}"/>
    <cellStyle name="Note 3 5 3" xfId="1437" xr:uid="{00000000-0005-0000-0000-0000F2210000}"/>
    <cellStyle name="Note 3 5 3 2" xfId="3667" xr:uid="{00000000-0005-0000-0000-0000F3210000}"/>
    <cellStyle name="Note 3 5 3 2 2" xfId="7890" xr:uid="{00000000-0005-0000-0000-0000F4210000}"/>
    <cellStyle name="Note 3 5 3 3" xfId="5745" xr:uid="{00000000-0005-0000-0000-0000F5210000}"/>
    <cellStyle name="Note 3 5 4" xfId="1851" xr:uid="{00000000-0005-0000-0000-0000F6210000}"/>
    <cellStyle name="Note 3 5 4 2" xfId="4080" xr:uid="{00000000-0005-0000-0000-0000F7210000}"/>
    <cellStyle name="Note 3 5 4 2 2" xfId="8303" xr:uid="{00000000-0005-0000-0000-0000F8210000}"/>
    <cellStyle name="Note 3 5 4 3" xfId="6158" xr:uid="{00000000-0005-0000-0000-0000F9210000}"/>
    <cellStyle name="Note 3 5 5" xfId="2264" xr:uid="{00000000-0005-0000-0000-0000FA210000}"/>
    <cellStyle name="Note 3 5 5 2" xfId="4493" xr:uid="{00000000-0005-0000-0000-0000FB210000}"/>
    <cellStyle name="Note 3 5 5 2 2" xfId="8716" xr:uid="{00000000-0005-0000-0000-0000FC210000}"/>
    <cellStyle name="Note 3 5 5 3" xfId="6571" xr:uid="{00000000-0005-0000-0000-0000FD210000}"/>
    <cellStyle name="Note 3 5 6" xfId="2700" xr:uid="{00000000-0005-0000-0000-0000FE210000}"/>
    <cellStyle name="Note 3 5 6 2" xfId="6984" xr:uid="{00000000-0005-0000-0000-0000FF210000}"/>
    <cellStyle name="Note 3 5 7" xfId="2759" xr:uid="{00000000-0005-0000-0000-000000220000}"/>
    <cellStyle name="Note 3 5 8" xfId="2840" xr:uid="{00000000-0005-0000-0000-000001220000}"/>
    <cellStyle name="Note 3 5 8 2" xfId="7064" xr:uid="{00000000-0005-0000-0000-000002220000}"/>
    <cellStyle name="Note 3 5 9" xfId="4919" xr:uid="{00000000-0005-0000-0000-000003220000}"/>
    <cellStyle name="Output" xfId="563" builtinId="21" customBuiltin="1"/>
    <cellStyle name="Output 2" xfId="564" xr:uid="{00000000-0005-0000-0000-000005220000}"/>
    <cellStyle name="Percent" xfId="4495" builtinId="5"/>
    <cellStyle name="Percent 2" xfId="1023" xr:uid="{00000000-0005-0000-0000-000007220000}"/>
    <cellStyle name="Percent 3" xfId="4500" xr:uid="{00000000-0005-0000-0000-000008220000}"/>
    <cellStyle name="Percent 4" xfId="4503" xr:uid="{00000000-0005-0000-0000-000009220000}"/>
    <cellStyle name="Percent 4 2" xfId="8719" xr:uid="{00000000-0005-0000-0000-00000A220000}"/>
    <cellStyle name="Percent 4 3" xfId="8722" xr:uid="{00000000-0005-0000-0000-00000B220000}"/>
    <cellStyle name="Text Entry" xfId="565" xr:uid="{00000000-0005-0000-0000-00000C220000}"/>
    <cellStyle name="Title 2" xfId="566" xr:uid="{00000000-0005-0000-0000-00000D220000}"/>
    <cellStyle name="Title 2 2" xfId="2760" xr:uid="{00000000-0005-0000-0000-00000E220000}"/>
    <cellStyle name="Title 2 3" xfId="2841" xr:uid="{00000000-0005-0000-0000-00000F220000}"/>
    <cellStyle name="Total" xfId="567" builtinId="25" customBuiltin="1"/>
    <cellStyle name="Total 2" xfId="568" xr:uid="{00000000-0005-0000-0000-000011220000}"/>
    <cellStyle name="Warning Text" xfId="569" builtinId="11" customBuiltin="1"/>
  </cellStyles>
  <dxfs count="141">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Diana%20Downton\Box\Diana%20Downton\Diana%20Downton\Mercy%20-%20Middlefield\Mercy%20Middlefield%20AHSC%20-%202-16-22%20bond%20ap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9%"/>
      <sheetName val="4%"/>
      <sheetName val="SUMMARY"/>
      <sheetName val="Sheet1"/>
      <sheetName val="Intrnal Notes"/>
    </sheetNames>
    <sheetDataSet>
      <sheetData sheetId="0"/>
      <sheetData sheetId="1"/>
      <sheetData sheetId="2">
        <row r="11">
          <cell r="D11">
            <v>4.8000000000000001E-2</v>
          </cell>
          <cell r="E11">
            <v>41000900</v>
          </cell>
        </row>
        <row r="13">
          <cell r="W13">
            <v>74</v>
          </cell>
        </row>
        <row r="15">
          <cell r="E15">
            <v>2052608</v>
          </cell>
        </row>
        <row r="16">
          <cell r="E16">
            <v>14860000</v>
          </cell>
        </row>
        <row r="19">
          <cell r="W19">
            <v>100</v>
          </cell>
        </row>
        <row r="20">
          <cell r="E20">
            <v>11761191</v>
          </cell>
        </row>
        <row r="21">
          <cell r="E21">
            <v>494534.00420000002</v>
          </cell>
        </row>
        <row r="22">
          <cell r="E22">
            <v>1300000</v>
          </cell>
        </row>
        <row r="23">
          <cell r="E23">
            <v>100</v>
          </cell>
        </row>
        <row r="24">
          <cell r="H24">
            <v>6479599.6735580685</v>
          </cell>
          <cell r="W24">
            <v>130</v>
          </cell>
        </row>
        <row r="28">
          <cell r="F28">
            <v>74988213.720171407</v>
          </cell>
          <cell r="G28">
            <v>43008549.348162249</v>
          </cell>
          <cell r="H28">
            <v>3.3500000000000002E-2</v>
          </cell>
        </row>
        <row r="29">
          <cell r="H29">
            <v>3.3500000000000002E-2</v>
          </cell>
        </row>
        <row r="36">
          <cell r="F36">
            <v>215791.8168</v>
          </cell>
          <cell r="G36">
            <v>8012.1831999999995</v>
          </cell>
        </row>
        <row r="38">
          <cell r="F38">
            <v>24105</v>
          </cell>
          <cell r="G38">
            <v>895</v>
          </cell>
        </row>
        <row r="41">
          <cell r="F41">
            <v>211100.0196</v>
          </cell>
          <cell r="G41">
            <v>7837.9803999999995</v>
          </cell>
        </row>
        <row r="47">
          <cell r="V47">
            <v>1135992</v>
          </cell>
        </row>
        <row r="51">
          <cell r="F51">
            <v>4154642.3442000002</v>
          </cell>
          <cell r="G51">
            <v>154258.65580000001</v>
          </cell>
          <cell r="H51">
            <v>3422617</v>
          </cell>
        </row>
        <row r="52">
          <cell r="F52">
            <v>88118955.364800006</v>
          </cell>
          <cell r="G52">
            <v>3271788.6351999999</v>
          </cell>
        </row>
        <row r="54">
          <cell r="F54">
            <v>3529841.7083999999</v>
          </cell>
          <cell r="G54">
            <v>131060.2916</v>
          </cell>
        </row>
        <row r="55">
          <cell r="F55">
            <v>1491366.7080000001</v>
          </cell>
          <cell r="G55">
            <v>55373.292000000001</v>
          </cell>
        </row>
        <row r="56">
          <cell r="F56">
            <v>3717680.4029999999</v>
          </cell>
          <cell r="G56">
            <v>138034.59699999998</v>
          </cell>
        </row>
        <row r="57">
          <cell r="F57">
            <v>5071968.9182400005</v>
          </cell>
          <cell r="G57">
            <v>188318.28176000001</v>
          </cell>
        </row>
        <row r="58">
          <cell r="V58">
            <v>2420716.0786510892</v>
          </cell>
        </row>
        <row r="63">
          <cell r="F63">
            <v>2878826.4029999999</v>
          </cell>
          <cell r="G63">
            <v>506888.59700000001</v>
          </cell>
        </row>
        <row r="64">
          <cell r="F64">
            <v>433890</v>
          </cell>
          <cell r="G64">
            <v>16110</v>
          </cell>
        </row>
        <row r="65">
          <cell r="V65">
            <v>20500.45</v>
          </cell>
        </row>
        <row r="66">
          <cell r="F66">
            <v>6352296.7414022079</v>
          </cell>
          <cell r="G66">
            <v>235855.86324642092</v>
          </cell>
          <cell r="H66">
            <v>3952891.5627891775</v>
          </cell>
        </row>
        <row r="67">
          <cell r="F67">
            <v>494534.00420000002</v>
          </cell>
          <cell r="H67">
            <v>494534.00420000002</v>
          </cell>
        </row>
        <row r="69">
          <cell r="F69">
            <v>227954.10543299999</v>
          </cell>
          <cell r="G69">
            <v>8463.7595669999992</v>
          </cell>
        </row>
        <row r="70">
          <cell r="F70">
            <v>94571.95</v>
          </cell>
          <cell r="G70">
            <v>3511.3833333333332</v>
          </cell>
        </row>
        <row r="71">
          <cell r="F71">
            <v>994304.2524</v>
          </cell>
          <cell r="G71">
            <v>36917.747599999995</v>
          </cell>
        </row>
        <row r="73">
          <cell r="F73">
            <v>53031</v>
          </cell>
          <cell r="G73">
            <v>1969</v>
          </cell>
        </row>
        <row r="77">
          <cell r="F77">
            <v>1885524.2839078784</v>
          </cell>
        </row>
        <row r="78">
          <cell r="F78">
            <v>35000</v>
          </cell>
        </row>
        <row r="79">
          <cell r="F79">
            <v>100000</v>
          </cell>
        </row>
        <row r="80">
          <cell r="F80">
            <v>40000</v>
          </cell>
        </row>
        <row r="84">
          <cell r="F84">
            <v>72315</v>
          </cell>
          <cell r="G84">
            <v>2685</v>
          </cell>
        </row>
        <row r="87">
          <cell r="F87">
            <v>1143860.5546627722</v>
          </cell>
        </row>
        <row r="89">
          <cell r="F89">
            <v>300000</v>
          </cell>
        </row>
        <row r="92">
          <cell r="F92">
            <v>19284</v>
          </cell>
          <cell r="G92">
            <v>716</v>
          </cell>
        </row>
        <row r="93">
          <cell r="F93">
            <v>6377733.3279744005</v>
          </cell>
          <cell r="G93">
            <v>236800.30402559999</v>
          </cell>
        </row>
        <row r="95">
          <cell r="F95">
            <v>145410.43123432682</v>
          </cell>
        </row>
        <row r="96">
          <cell r="F96">
            <v>429069</v>
          </cell>
          <cell r="G96">
            <v>15931</v>
          </cell>
        </row>
        <row r="97">
          <cell r="F97">
            <v>166271.46900000001</v>
          </cell>
          <cell r="G97">
            <v>6173.5309999999999</v>
          </cell>
        </row>
        <row r="98">
          <cell r="G98">
            <v>100000</v>
          </cell>
        </row>
        <row r="99">
          <cell r="F99">
            <v>1231039.4574</v>
          </cell>
          <cell r="G99">
            <v>45707.542600000001</v>
          </cell>
        </row>
        <row r="100">
          <cell r="F100">
            <v>1928400</v>
          </cell>
          <cell r="G100">
            <v>71600</v>
          </cell>
        </row>
        <row r="101">
          <cell r="F101">
            <v>217730.823</v>
          </cell>
          <cell r="G101">
            <v>8084.1769999999997</v>
          </cell>
        </row>
        <row r="102">
          <cell r="F102">
            <v>22500</v>
          </cell>
          <cell r="G102">
            <v>0</v>
          </cell>
        </row>
        <row r="103">
          <cell r="F103">
            <v>498275</v>
          </cell>
          <cell r="G103">
            <v>0</v>
          </cell>
        </row>
        <row r="104">
          <cell r="F104">
            <v>283142.15100000001</v>
          </cell>
          <cell r="G104">
            <v>10512.849</v>
          </cell>
        </row>
        <row r="105">
          <cell r="F105">
            <v>350000</v>
          </cell>
        </row>
        <row r="106">
          <cell r="F106">
            <v>1263231.5805422754</v>
          </cell>
          <cell r="G106">
            <v>46902.811225278434</v>
          </cell>
        </row>
        <row r="110">
          <cell r="F110">
            <v>3435400</v>
          </cell>
          <cell r="G110">
            <v>0</v>
          </cell>
        </row>
        <row r="111">
          <cell r="F111">
            <v>64600</v>
          </cell>
          <cell r="G111">
            <v>0</v>
          </cell>
        </row>
        <row r="151">
          <cell r="E151">
            <v>7043043.1234326828</v>
          </cell>
        </row>
        <row r="154">
          <cell r="F154">
            <v>64660996.735580683</v>
          </cell>
        </row>
        <row r="155">
          <cell r="E155">
            <v>7253726.5609738529</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23" zoomScaleNormal="100" zoomScaleSheetLayoutView="100" workbookViewId="0">
      <selection activeCell="D35" sqref="D35:AK36"/>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821" t="s">
        <v>581</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row>
    <row r="2" spans="1:38" ht="13" thickBot="1">
      <c r="A2" s="1822"/>
      <c r="B2" s="1822"/>
      <c r="C2" s="1822"/>
      <c r="D2" s="1822"/>
      <c r="E2" s="1822"/>
      <c r="F2" s="1822"/>
      <c r="G2" s="1822"/>
      <c r="H2" s="1822"/>
      <c r="I2" s="1822"/>
      <c r="J2" s="1822"/>
      <c r="K2" s="1822"/>
      <c r="L2" s="1822"/>
      <c r="M2" s="1822"/>
      <c r="N2" s="1822"/>
      <c r="O2" s="1822"/>
      <c r="P2" s="1822"/>
      <c r="Q2" s="1822"/>
      <c r="R2" s="1822"/>
      <c r="S2" s="1822"/>
      <c r="T2" s="1822"/>
      <c r="U2" s="1822"/>
      <c r="V2" s="1822"/>
      <c r="W2" s="1822"/>
      <c r="X2" s="1822"/>
      <c r="Y2" s="1822"/>
      <c r="Z2" s="1822"/>
      <c r="AA2" s="1822"/>
      <c r="AB2" s="1822"/>
      <c r="AC2" s="1822"/>
      <c r="AD2" s="1822"/>
      <c r="AE2" s="1822"/>
      <c r="AF2" s="1822"/>
      <c r="AG2" s="1822"/>
      <c r="AH2" s="1822"/>
      <c r="AI2" s="1822"/>
      <c r="AJ2" s="1822"/>
      <c r="AK2" s="1822"/>
      <c r="AL2" s="1822"/>
    </row>
    <row r="3" spans="1:38" ht="13" thickTop="1"/>
    <row r="4" spans="1:38" s="8" customFormat="1" ht="13">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23" t="s">
        <v>1385</v>
      </c>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743"/>
    </row>
    <row r="8" spans="1:38" ht="13">
      <c r="A8" s="327"/>
      <c r="B8" s="325"/>
      <c r="C8" s="326"/>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743"/>
    </row>
    <row r="9" spans="1:38" ht="13">
      <c r="A9" s="327"/>
      <c r="B9" s="325"/>
      <c r="C9" s="326"/>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823"/>
      <c r="AE9" s="1823"/>
      <c r="AF9" s="1823"/>
      <c r="AG9" s="1823"/>
      <c r="AH9" s="1823"/>
      <c r="AI9" s="1823"/>
      <c r="AJ9" s="1823"/>
      <c r="AK9" s="1823"/>
      <c r="AL9" s="743"/>
    </row>
    <row r="10" spans="1:38" ht="13">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3" customHeight="1">
      <c r="A11" s="327"/>
      <c r="B11" s="325"/>
      <c r="C11" s="326"/>
      <c r="D11" s="1823" t="s">
        <v>1389</v>
      </c>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823"/>
      <c r="AD11" s="1823"/>
      <c r="AE11" s="1823"/>
      <c r="AF11" s="1823"/>
      <c r="AG11" s="1823"/>
      <c r="AH11" s="1823"/>
      <c r="AI11" s="1823"/>
      <c r="AJ11" s="1823"/>
      <c r="AK11" s="1823"/>
      <c r="AL11" s="743"/>
    </row>
    <row r="12" spans="1:38" ht="13">
      <c r="A12" s="327"/>
      <c r="B12" s="325"/>
      <c r="C12" s="326"/>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743"/>
    </row>
    <row r="13" spans="1:38" s="714" customFormat="1" ht="13">
      <c r="A13" s="327"/>
      <c r="B13" s="325"/>
      <c r="C13" s="326"/>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743"/>
    </row>
    <row r="14" spans="1:38" s="714" customFormat="1" ht="13.15" customHeight="1">
      <c r="A14" s="327"/>
      <c r="B14" s="325"/>
      <c r="C14" s="326"/>
      <c r="E14" s="1825" t="s">
        <v>2098</v>
      </c>
      <c r="F14" s="1825"/>
      <c r="G14" s="1825"/>
      <c r="H14" s="1825"/>
      <c r="I14" s="1825"/>
      <c r="J14" s="1825"/>
      <c r="K14" s="1825"/>
      <c r="L14" s="1825"/>
      <c r="M14" s="1825"/>
      <c r="N14" s="1825"/>
      <c r="O14" s="1825"/>
      <c r="P14" s="1825"/>
      <c r="Q14" s="1825"/>
      <c r="R14" s="1825"/>
      <c r="S14" s="1825"/>
      <c r="T14" s="1825"/>
      <c r="U14" s="1825"/>
      <c r="V14" s="1825"/>
      <c r="W14" s="1825"/>
      <c r="X14" s="1825"/>
      <c r="Y14" s="1825"/>
      <c r="Z14" s="1825"/>
      <c r="AA14" s="1825"/>
      <c r="AB14" s="1825"/>
      <c r="AC14" s="1825"/>
      <c r="AD14" s="1825"/>
      <c r="AE14" s="1825"/>
      <c r="AF14" s="1825"/>
      <c r="AG14" s="1825"/>
      <c r="AH14" s="1825"/>
      <c r="AI14" s="1825"/>
      <c r="AJ14" s="1825"/>
      <c r="AK14" s="1825"/>
      <c r="AL14" s="743"/>
    </row>
    <row r="15" spans="1:38" s="714" customFormat="1" ht="13.15" customHeight="1">
      <c r="A15" s="327"/>
      <c r="B15" s="325"/>
      <c r="C15" s="326"/>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c r="AK15" s="1825"/>
      <c r="AL15" s="743"/>
    </row>
    <row r="16" spans="1:38" s="714" customFormat="1" ht="13">
      <c r="A16" s="327"/>
      <c r="B16" s="325"/>
      <c r="C16" s="326"/>
      <c r="D16" s="743"/>
      <c r="E16" s="1825"/>
      <c r="F16" s="1825"/>
      <c r="G16" s="1825"/>
      <c r="H16" s="1825"/>
      <c r="I16" s="1825"/>
      <c r="J16" s="1825"/>
      <c r="K16" s="1825"/>
      <c r="L16" s="1825"/>
      <c r="M16" s="1825"/>
      <c r="N16" s="1825"/>
      <c r="O16" s="1825"/>
      <c r="P16" s="1825"/>
      <c r="Q16" s="1825"/>
      <c r="R16" s="1825"/>
      <c r="S16" s="1825"/>
      <c r="T16" s="1825"/>
      <c r="U16" s="1825"/>
      <c r="V16" s="1825"/>
      <c r="W16" s="1825"/>
      <c r="X16" s="1825"/>
      <c r="Y16" s="1825"/>
      <c r="Z16" s="1825"/>
      <c r="AA16" s="1825"/>
      <c r="AB16" s="1825"/>
      <c r="AC16" s="1825"/>
      <c r="AD16" s="1825"/>
      <c r="AE16" s="1825"/>
      <c r="AF16" s="1825"/>
      <c r="AG16" s="1825"/>
      <c r="AH16" s="1825"/>
      <c r="AI16" s="1825"/>
      <c r="AJ16" s="1825"/>
      <c r="AK16" s="1825"/>
      <c r="AL16" s="743"/>
    </row>
    <row r="17" spans="1:38" s="714" customFormat="1" ht="13">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25" t="s">
        <v>2508</v>
      </c>
      <c r="E18" s="1825"/>
      <c r="F18" s="1825"/>
      <c r="G18" s="1825"/>
      <c r="H18" s="1825"/>
      <c r="I18" s="1825"/>
      <c r="J18" s="1825"/>
      <c r="K18" s="1825"/>
      <c r="L18" s="1825"/>
      <c r="M18" s="1825"/>
      <c r="N18" s="1825"/>
      <c r="O18" s="1825"/>
      <c r="P18" s="1825"/>
      <c r="Q18" s="1825"/>
      <c r="R18" s="1825"/>
      <c r="S18" s="1825"/>
      <c r="T18" s="1825"/>
      <c r="U18" s="1825"/>
      <c r="V18" s="1825"/>
      <c r="W18" s="1825"/>
      <c r="X18" s="1825"/>
      <c r="Y18" s="1825"/>
      <c r="Z18" s="1825"/>
      <c r="AA18" s="1825"/>
      <c r="AB18" s="1825"/>
      <c r="AC18" s="1825"/>
      <c r="AD18" s="1825"/>
      <c r="AE18" s="1825"/>
      <c r="AF18" s="1825"/>
      <c r="AG18" s="1825"/>
      <c r="AH18" s="1825"/>
      <c r="AI18" s="1825"/>
      <c r="AJ18" s="1825"/>
      <c r="AK18" s="1825"/>
      <c r="AL18" s="325"/>
    </row>
    <row r="19" spans="1:38" ht="13">
      <c r="A19" s="327"/>
      <c r="B19" s="325"/>
      <c r="C19" s="326"/>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325"/>
    </row>
    <row r="20" spans="1:38" s="714" customFormat="1" ht="13">
      <c r="A20" s="327"/>
      <c r="B20" s="325"/>
      <c r="C20" s="326"/>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825"/>
      <c r="AE20" s="1825"/>
      <c r="AF20" s="1825"/>
      <c r="AG20" s="1825"/>
      <c r="AH20" s="1825"/>
      <c r="AI20" s="1825"/>
      <c r="AJ20" s="1825"/>
      <c r="AK20" s="1825"/>
      <c r="AL20" s="325"/>
    </row>
    <row r="21" spans="1:38" s="714" customFormat="1" ht="13.15" customHeight="1">
      <c r="A21" s="327"/>
      <c r="B21" s="325"/>
      <c r="C21" s="326"/>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825"/>
      <c r="AE21" s="1825"/>
      <c r="AF21" s="1825"/>
      <c r="AG21" s="1825"/>
      <c r="AH21" s="1825"/>
      <c r="AI21" s="1825"/>
      <c r="AJ21" s="1825"/>
      <c r="AK21" s="1825"/>
      <c r="AL21" s="325"/>
    </row>
    <row r="22" spans="1:38" s="714" customFormat="1" ht="13">
      <c r="A22" s="327"/>
      <c r="B22" s="325"/>
      <c r="C22" s="326"/>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5"/>
      <c r="AH22" s="1825"/>
      <c r="AI22" s="1825"/>
      <c r="AJ22" s="1825"/>
      <c r="AK22" s="1825"/>
      <c r="AL22" s="325"/>
    </row>
    <row r="23" spans="1:38" s="714" customFormat="1" ht="13">
      <c r="A23" s="327"/>
      <c r="B23" s="325"/>
      <c r="C23" s="326"/>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825"/>
      <c r="AE23" s="1825"/>
      <c r="AF23" s="1825"/>
      <c r="AG23" s="1825"/>
      <c r="AH23" s="1825"/>
      <c r="AI23" s="1825"/>
      <c r="AJ23" s="1825"/>
      <c r="AK23" s="1825"/>
      <c r="AL23" s="325"/>
    </row>
    <row r="24" spans="1:38" ht="13">
      <c r="A24" s="327"/>
      <c r="B24" s="325"/>
      <c r="C24" s="326"/>
      <c r="D24" s="1825"/>
      <c r="E24" s="1825"/>
      <c r="F24" s="1825"/>
      <c r="G24" s="1825"/>
      <c r="H24" s="1825"/>
      <c r="I24" s="1825"/>
      <c r="J24" s="1825"/>
      <c r="K24" s="1825"/>
      <c r="L24" s="1825"/>
      <c r="M24" s="1825"/>
      <c r="N24" s="1825"/>
      <c r="O24" s="1825"/>
      <c r="P24" s="1825"/>
      <c r="Q24" s="1825"/>
      <c r="R24" s="1825"/>
      <c r="S24" s="1825"/>
      <c r="T24" s="1825"/>
      <c r="U24" s="1825"/>
      <c r="V24" s="1825"/>
      <c r="W24" s="1825"/>
      <c r="X24" s="1825"/>
      <c r="Y24" s="1825"/>
      <c r="Z24" s="1825"/>
      <c r="AA24" s="1825"/>
      <c r="AB24" s="1825"/>
      <c r="AC24" s="1825"/>
      <c r="AD24" s="1825"/>
      <c r="AE24" s="1825"/>
      <c r="AF24" s="1825"/>
      <c r="AG24" s="1825"/>
      <c r="AH24" s="1825"/>
      <c r="AI24" s="1825"/>
      <c r="AJ24" s="1825"/>
      <c r="AK24" s="1825"/>
      <c r="AL24" s="325"/>
    </row>
    <row r="25" spans="1:38" s="714" customFormat="1" ht="13">
      <c r="A25" s="327"/>
      <c r="B25" s="325"/>
      <c r="C25" s="326"/>
      <c r="D25" s="1825"/>
      <c r="E25" s="1825"/>
      <c r="F25" s="1825"/>
      <c r="G25" s="1825"/>
      <c r="H25" s="1825"/>
      <c r="I25" s="1825"/>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G25" s="1825"/>
      <c r="AH25" s="1825"/>
      <c r="AI25" s="1825"/>
      <c r="AJ25" s="1825"/>
      <c r="AK25" s="1825"/>
      <c r="AL25" s="325"/>
    </row>
    <row r="26" spans="1:38" s="714" customFormat="1" ht="13">
      <c r="A26" s="327"/>
      <c r="B26" s="325"/>
      <c r="C26" s="326"/>
      <c r="D26" s="1825"/>
      <c r="E26" s="1825"/>
      <c r="F26" s="1825"/>
      <c r="G26" s="1825"/>
      <c r="H26" s="1825"/>
      <c r="I26" s="1825"/>
      <c r="J26" s="1825"/>
      <c r="K26" s="1825"/>
      <c r="L26" s="1825"/>
      <c r="M26" s="1825"/>
      <c r="N26" s="1825"/>
      <c r="O26" s="1825"/>
      <c r="P26" s="1825"/>
      <c r="Q26" s="1825"/>
      <c r="R26" s="1825"/>
      <c r="S26" s="1825"/>
      <c r="T26" s="1825"/>
      <c r="U26" s="1825"/>
      <c r="V26" s="1825"/>
      <c r="W26" s="1825"/>
      <c r="X26" s="1825"/>
      <c r="Y26" s="1825"/>
      <c r="Z26" s="1825"/>
      <c r="AA26" s="1825"/>
      <c r="AB26" s="1825"/>
      <c r="AC26" s="1825"/>
      <c r="AD26" s="1825"/>
      <c r="AE26" s="1825"/>
      <c r="AF26" s="1825"/>
      <c r="AG26" s="1825"/>
      <c r="AH26" s="1825"/>
      <c r="AI26" s="1825"/>
      <c r="AJ26" s="1825"/>
      <c r="AK26" s="1825"/>
      <c r="AL26" s="325"/>
    </row>
    <row r="27" spans="1:38" s="714" customFormat="1" ht="11.9" customHeight="1">
      <c r="A27" s="327"/>
      <c r="B27" s="325"/>
      <c r="C27" s="326"/>
      <c r="D27" s="1825"/>
      <c r="E27" s="1825"/>
      <c r="F27" s="1825"/>
      <c r="G27" s="1825"/>
      <c r="H27" s="1825"/>
      <c r="I27" s="1825"/>
      <c r="J27" s="1825"/>
      <c r="K27" s="1825"/>
      <c r="L27" s="1825"/>
      <c r="M27" s="1825"/>
      <c r="N27" s="1825"/>
      <c r="O27" s="1825"/>
      <c r="P27" s="1825"/>
      <c r="Q27" s="1825"/>
      <c r="R27" s="1825"/>
      <c r="S27" s="1825"/>
      <c r="T27" s="1825"/>
      <c r="U27" s="1825"/>
      <c r="V27" s="1825"/>
      <c r="W27" s="1825"/>
      <c r="X27" s="1825"/>
      <c r="Y27" s="1825"/>
      <c r="Z27" s="1825"/>
      <c r="AA27" s="1825"/>
      <c r="AB27" s="1825"/>
      <c r="AC27" s="1825"/>
      <c r="AD27" s="1825"/>
      <c r="AE27" s="1825"/>
      <c r="AF27" s="1825"/>
      <c r="AG27" s="1825"/>
      <c r="AH27" s="1825"/>
      <c r="AI27" s="1825"/>
      <c r="AJ27" s="1825"/>
      <c r="AK27" s="1825"/>
      <c r="AL27" s="325"/>
    </row>
    <row r="28" spans="1:38" s="714" customFormat="1" ht="13.15" customHeight="1">
      <c r="A28" s="327"/>
      <c r="B28" s="325"/>
      <c r="C28" s="326"/>
      <c r="E28" s="1825" t="s">
        <v>2099</v>
      </c>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c r="AG28" s="1825"/>
      <c r="AH28" s="1825"/>
      <c r="AI28" s="1825"/>
      <c r="AJ28" s="1825"/>
      <c r="AK28" s="1825"/>
      <c r="AL28" s="325"/>
    </row>
    <row r="29" spans="1:38" s="714" customFormat="1" ht="13.15" customHeight="1">
      <c r="A29" s="327"/>
      <c r="B29" s="325"/>
      <c r="C29" s="326"/>
      <c r="E29" s="1825"/>
      <c r="F29" s="1825"/>
      <c r="G29" s="1825"/>
      <c r="H29" s="1825"/>
      <c r="I29" s="1825"/>
      <c r="J29" s="1825"/>
      <c r="K29" s="1825"/>
      <c r="L29" s="1825"/>
      <c r="M29" s="1825"/>
      <c r="N29" s="1825"/>
      <c r="O29" s="1825"/>
      <c r="P29" s="1825"/>
      <c r="Q29" s="1825"/>
      <c r="R29" s="1825"/>
      <c r="S29" s="1825"/>
      <c r="T29" s="1825"/>
      <c r="U29" s="1825"/>
      <c r="V29" s="1825"/>
      <c r="W29" s="1825"/>
      <c r="X29" s="1825"/>
      <c r="Y29" s="1825"/>
      <c r="Z29" s="1825"/>
      <c r="AA29" s="1825"/>
      <c r="AB29" s="1825"/>
      <c r="AC29" s="1825"/>
      <c r="AD29" s="1825"/>
      <c r="AE29" s="1825"/>
      <c r="AF29" s="1825"/>
      <c r="AG29" s="1825"/>
      <c r="AH29" s="1825"/>
      <c r="AI29" s="1825"/>
      <c r="AJ29" s="1825"/>
      <c r="AK29" s="1825"/>
      <c r="AL29" s="325"/>
    </row>
    <row r="30" spans="1:38" s="714" customFormat="1" ht="13">
      <c r="A30" s="327"/>
      <c r="B30" s="325"/>
      <c r="C30" s="326"/>
      <c r="D30" s="743"/>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825"/>
      <c r="AF30" s="1825"/>
      <c r="AG30" s="1825"/>
      <c r="AH30" s="1825"/>
      <c r="AI30" s="1825"/>
      <c r="AJ30" s="1825"/>
      <c r="AK30" s="1825"/>
      <c r="AL30" s="325"/>
    </row>
    <row r="31" spans="1:38" s="714" customFormat="1" ht="13">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6" t="s">
        <v>1390</v>
      </c>
      <c r="E32" s="1826"/>
      <c r="F32" s="1826"/>
      <c r="G32" s="1826"/>
      <c r="H32" s="1826"/>
      <c r="I32" s="1826"/>
      <c r="J32" s="1826"/>
      <c r="K32" s="1826"/>
      <c r="L32" s="1826"/>
      <c r="M32" s="1826"/>
      <c r="N32" s="1826"/>
      <c r="O32" s="1826"/>
      <c r="P32" s="1826"/>
      <c r="Q32" s="1826"/>
      <c r="R32" s="1826"/>
      <c r="S32" s="1826"/>
      <c r="T32" s="1826"/>
      <c r="U32" s="1826"/>
      <c r="V32" s="1826"/>
      <c r="W32" s="1826"/>
      <c r="X32" s="1826"/>
      <c r="Y32" s="1826"/>
      <c r="Z32" s="1826"/>
      <c r="AA32" s="1826"/>
      <c r="AB32" s="1826"/>
      <c r="AC32" s="1826"/>
      <c r="AD32" s="1826"/>
      <c r="AE32" s="1826"/>
      <c r="AF32" s="1826"/>
      <c r="AG32" s="1826"/>
      <c r="AH32" s="1826"/>
      <c r="AI32" s="1826"/>
      <c r="AJ32" s="1826"/>
      <c r="AK32" s="1826"/>
      <c r="AL32" s="325"/>
    </row>
    <row r="33" spans="1:38" s="714" customFormat="1" ht="13">
      <c r="A33" s="327"/>
      <c r="B33" s="325"/>
      <c r="C33" s="326"/>
      <c r="D33" s="743"/>
      <c r="E33" s="1832" t="s">
        <v>2481</v>
      </c>
      <c r="F33" s="1832"/>
      <c r="G33" s="1832"/>
      <c r="H33" s="1832"/>
      <c r="I33" s="1832"/>
      <c r="J33" s="1832"/>
      <c r="K33" s="1832"/>
      <c r="L33" s="1832"/>
      <c r="M33" s="1832"/>
      <c r="N33" s="1832"/>
      <c r="O33" s="1832"/>
      <c r="P33" s="1832"/>
      <c r="Q33" s="1832"/>
      <c r="R33" s="1832"/>
      <c r="S33" s="1832"/>
      <c r="T33" s="1832"/>
      <c r="U33" s="1832"/>
      <c r="V33" s="1832"/>
      <c r="W33" s="1832"/>
      <c r="X33" s="1832"/>
      <c r="Y33" s="1832"/>
      <c r="Z33" s="1832"/>
      <c r="AA33" s="1832"/>
      <c r="AB33" s="1832"/>
      <c r="AC33" s="1832"/>
      <c r="AD33" s="1832"/>
      <c r="AE33" s="1832"/>
      <c r="AF33" s="1832"/>
      <c r="AG33" s="1832"/>
      <c r="AH33" s="1832"/>
      <c r="AI33" s="1832"/>
      <c r="AJ33" s="1832"/>
      <c r="AK33" s="1832"/>
      <c r="AL33" s="325"/>
    </row>
    <row r="34" spans="1:38" ht="13">
      <c r="A34" s="149"/>
      <c r="C34" s="5"/>
    </row>
    <row r="35" spans="1:38">
      <c r="A35" s="149"/>
      <c r="D35" s="1824" t="s">
        <v>2323</v>
      </c>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row>
    <row r="36" spans="1:38">
      <c r="A36" s="149"/>
      <c r="D36" s="1824"/>
      <c r="E36" s="1824"/>
      <c r="F36" s="1824"/>
      <c r="G36" s="1824"/>
      <c r="H36" s="1824"/>
      <c r="I36" s="1824"/>
      <c r="J36" s="1824"/>
      <c r="K36" s="1824"/>
      <c r="L36" s="1824"/>
      <c r="M36" s="1824"/>
      <c r="N36" s="1824"/>
      <c r="O36" s="1824"/>
      <c r="P36" s="1824"/>
      <c r="Q36" s="1824"/>
      <c r="R36" s="1824"/>
      <c r="S36" s="1824"/>
      <c r="T36" s="1824"/>
      <c r="U36" s="1824"/>
      <c r="V36" s="1824"/>
      <c r="W36" s="1824"/>
      <c r="X36" s="1824"/>
      <c r="Y36" s="1824"/>
      <c r="Z36" s="1824"/>
      <c r="AA36" s="1824"/>
      <c r="AB36" s="1824"/>
      <c r="AC36" s="1824"/>
      <c r="AD36" s="1824"/>
      <c r="AE36" s="1824"/>
      <c r="AF36" s="1824"/>
      <c r="AG36" s="1824"/>
      <c r="AH36" s="1824"/>
      <c r="AI36" s="1824"/>
      <c r="AJ36" s="1824"/>
      <c r="AK36" s="1824"/>
    </row>
    <row r="37" spans="1:38" ht="13">
      <c r="A37" s="149"/>
      <c r="D37" s="250"/>
      <c r="E37" s="1831" t="s">
        <v>1089</v>
      </c>
      <c r="F37" s="1831"/>
      <c r="G37" s="1831"/>
      <c r="H37" s="1831"/>
      <c r="I37" s="1831"/>
      <c r="J37" s="1831"/>
      <c r="K37" s="1831"/>
      <c r="L37" s="1831"/>
      <c r="M37" s="1831"/>
      <c r="N37" s="1831"/>
      <c r="O37" s="1831"/>
      <c r="P37" s="1831"/>
      <c r="Q37" s="1831"/>
      <c r="R37" s="1831"/>
      <c r="S37" s="1831"/>
      <c r="T37" s="1831"/>
      <c r="U37" s="1831"/>
      <c r="V37" s="1831"/>
      <c r="W37" s="1831"/>
      <c r="X37" s="1831"/>
      <c r="Y37" s="1831"/>
      <c r="Z37" s="1831"/>
      <c r="AA37" s="1831"/>
      <c r="AB37" s="1831"/>
      <c r="AC37" s="1831"/>
      <c r="AD37" s="1831"/>
      <c r="AE37" s="1831"/>
      <c r="AF37" s="1831"/>
      <c r="AG37" s="1831"/>
      <c r="AH37" s="1831"/>
      <c r="AI37" s="1831"/>
      <c r="AJ37" s="1831"/>
      <c r="AK37" s="1831"/>
    </row>
    <row r="38" spans="1:38" ht="13">
      <c r="A38" s="149"/>
      <c r="D38" s="250"/>
      <c r="E38" s="1831" t="s">
        <v>1388</v>
      </c>
      <c r="F38" s="1831"/>
      <c r="G38" s="1831"/>
      <c r="H38" s="1831"/>
      <c r="I38" s="1831"/>
      <c r="J38" s="1831"/>
      <c r="K38" s="1831"/>
      <c r="L38" s="1831"/>
      <c r="M38" s="1831"/>
      <c r="N38" s="1831"/>
      <c r="O38" s="1831"/>
      <c r="P38" s="1831"/>
      <c r="Q38" s="1831"/>
      <c r="R38" s="1831"/>
      <c r="S38" s="1831"/>
      <c r="T38" s="1831"/>
      <c r="U38" s="1831"/>
      <c r="V38" s="1831"/>
      <c r="W38" s="1831"/>
      <c r="X38" s="1831"/>
      <c r="Y38" s="1831"/>
      <c r="Z38" s="1831"/>
      <c r="AA38" s="1831"/>
      <c r="AB38" s="1831"/>
      <c r="AC38" s="1831"/>
      <c r="AD38" s="1831"/>
      <c r="AE38" s="1831"/>
      <c r="AF38" s="1831"/>
      <c r="AG38" s="1831"/>
      <c r="AH38" s="1831"/>
      <c r="AI38" s="1831"/>
      <c r="AJ38" s="1831"/>
      <c r="AK38" s="1831"/>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351</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25" customFormat="1" ht="13.15" customHeight="1">
      <c r="A42" s="149"/>
      <c r="B42"/>
      <c r="C42" s="5"/>
      <c r="D42" s="149"/>
      <c r="E42" s="149" t="s">
        <v>688</v>
      </c>
      <c r="F42" s="1825" t="s">
        <v>1355</v>
      </c>
    </row>
    <row r="43" spans="1:38" s="1825" customFormat="1" ht="13.15" customHeight="1">
      <c r="A43" s="149"/>
      <c r="B43" s="714"/>
      <c r="C43" s="5"/>
      <c r="D43" s="149"/>
      <c r="E43" s="149"/>
    </row>
    <row r="44" spans="1:38" ht="13">
      <c r="A44" s="149"/>
      <c r="C44" s="5"/>
      <c r="D44" s="149"/>
      <c r="E44" s="149"/>
      <c r="F44" s="151" t="s">
        <v>723</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36" t="s">
        <v>1467</v>
      </c>
      <c r="G45" s="1836"/>
      <c r="H45" s="1836"/>
      <c r="I45" s="1836"/>
      <c r="J45" s="1836"/>
      <c r="K45" s="1836"/>
      <c r="L45" s="1836"/>
      <c r="M45" s="1836"/>
      <c r="N45" s="1836"/>
      <c r="O45" s="1836"/>
      <c r="P45" s="1836"/>
      <c r="Q45" s="1836"/>
      <c r="R45" s="1836"/>
      <c r="S45" s="1836"/>
      <c r="T45" s="1836"/>
      <c r="U45" s="1836"/>
      <c r="V45" s="1836"/>
      <c r="W45" s="1836"/>
      <c r="X45" s="1836"/>
      <c r="Y45" s="1836"/>
      <c r="Z45" s="1836"/>
      <c r="AA45" s="1836"/>
      <c r="AB45" s="1836"/>
      <c r="AC45" s="1836"/>
      <c r="AD45" s="1836"/>
      <c r="AE45" s="1836"/>
      <c r="AF45" s="1836"/>
      <c r="AG45" s="1836"/>
      <c r="AH45" s="1836"/>
      <c r="AI45" s="1836"/>
      <c r="AJ45" s="1836"/>
      <c r="AK45" s="1836"/>
      <c r="AL45" s="1836"/>
    </row>
    <row r="46" spans="1:38" s="767" customFormat="1" ht="13">
      <c r="A46" s="149"/>
      <c r="B46" s="714"/>
      <c r="C46" s="5"/>
      <c r="D46" s="149"/>
      <c r="E46" s="149"/>
      <c r="F46" s="1836"/>
      <c r="G46" s="1836"/>
      <c r="H46" s="1836"/>
      <c r="I46" s="1836"/>
      <c r="J46" s="1836"/>
      <c r="K46" s="1836"/>
      <c r="L46" s="1836"/>
      <c r="M46" s="1836"/>
      <c r="N46" s="1836"/>
      <c r="O46" s="1836"/>
      <c r="P46" s="1836"/>
      <c r="Q46" s="1836"/>
      <c r="R46" s="1836"/>
      <c r="S46" s="1836"/>
      <c r="T46" s="1836"/>
      <c r="U46" s="1836"/>
      <c r="V46" s="1836"/>
      <c r="W46" s="1836"/>
      <c r="X46" s="1836"/>
      <c r="Y46" s="1836"/>
      <c r="Z46" s="1836"/>
      <c r="AA46" s="1836"/>
      <c r="AB46" s="1836"/>
      <c r="AC46" s="1836"/>
      <c r="AD46" s="1836"/>
      <c r="AE46" s="1836"/>
      <c r="AF46" s="1836"/>
      <c r="AG46" s="1836"/>
      <c r="AH46" s="1836"/>
      <c r="AI46" s="1836"/>
      <c r="AJ46" s="1836"/>
      <c r="AK46" s="1836"/>
      <c r="AL46" s="1836"/>
    </row>
    <row r="47" spans="1:38" s="767" customFormat="1" ht="13.15" customHeight="1">
      <c r="A47" s="149"/>
      <c r="B47" s="714"/>
      <c r="C47" s="5"/>
      <c r="D47" s="149"/>
      <c r="E47" s="149"/>
      <c r="F47" s="1836"/>
      <c r="G47" s="1836"/>
      <c r="H47" s="1836"/>
      <c r="I47" s="1836"/>
      <c r="J47" s="1836"/>
      <c r="K47" s="1836"/>
      <c r="L47" s="1836"/>
      <c r="M47" s="1836"/>
      <c r="N47" s="1836"/>
      <c r="O47" s="1836"/>
      <c r="P47" s="1836"/>
      <c r="Q47" s="1836"/>
      <c r="R47" s="1836"/>
      <c r="S47" s="1836"/>
      <c r="T47" s="1836"/>
      <c r="U47" s="1836"/>
      <c r="V47" s="1836"/>
      <c r="W47" s="1836"/>
      <c r="X47" s="1836"/>
      <c r="Y47" s="1836"/>
      <c r="Z47" s="1836"/>
      <c r="AA47" s="1836"/>
      <c r="AB47" s="1836"/>
      <c r="AC47" s="1836"/>
      <c r="AD47" s="1836"/>
      <c r="AE47" s="1836"/>
      <c r="AF47" s="1836"/>
      <c r="AG47" s="1836"/>
      <c r="AH47" s="1836"/>
      <c r="AI47" s="1836"/>
      <c r="AJ47" s="1836"/>
      <c r="AK47" s="1836"/>
      <c r="AL47" s="1836"/>
    </row>
    <row r="48" spans="1:38" ht="13">
      <c r="A48" s="149"/>
      <c r="C48" s="5"/>
      <c r="D48" s="149"/>
      <c r="E48" s="149"/>
      <c r="F48" s="767" t="s">
        <v>723</v>
      </c>
      <c r="G48" s="6" t="s">
        <v>685</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ht="13">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4" customFormat="1" ht="13">
      <c r="A50" s="149"/>
      <c r="C50" s="5"/>
      <c r="D50" s="149"/>
      <c r="E50" s="6" t="s">
        <v>359</v>
      </c>
      <c r="F50" s="1825" t="s">
        <v>1468</v>
      </c>
      <c r="G50" s="1825"/>
      <c r="H50" s="1825"/>
      <c r="I50" s="1825"/>
      <c r="J50" s="1825"/>
      <c r="K50" s="1825"/>
      <c r="L50" s="1825"/>
      <c r="M50" s="1825"/>
      <c r="N50" s="1825"/>
      <c r="O50" s="1825"/>
      <c r="P50" s="1825"/>
      <c r="Q50" s="1825"/>
      <c r="R50" s="1825"/>
      <c r="S50" s="1825"/>
      <c r="T50" s="1825"/>
      <c r="U50" s="1825"/>
      <c r="V50" s="1825"/>
      <c r="W50" s="1825"/>
      <c r="X50" s="1825"/>
      <c r="Y50" s="1825"/>
      <c r="Z50" s="1825"/>
      <c r="AA50" s="1825"/>
      <c r="AB50" s="1825"/>
      <c r="AC50" s="1825"/>
      <c r="AD50" s="1825"/>
      <c r="AE50" s="1825"/>
      <c r="AF50" s="1825"/>
      <c r="AG50" s="1825"/>
      <c r="AH50" s="1825"/>
      <c r="AI50" s="1825"/>
      <c r="AJ50" s="1825"/>
      <c r="AK50" s="1825"/>
    </row>
    <row r="51" spans="1:38" ht="13">
      <c r="A51" s="149"/>
      <c r="C51" s="5"/>
      <c r="D51" s="149"/>
      <c r="E51" s="149"/>
      <c r="F51" s="1825"/>
      <c r="G51" s="1825"/>
      <c r="H51" s="1825"/>
      <c r="I51" s="1825"/>
      <c r="J51" s="1825"/>
      <c r="K51" s="1825"/>
      <c r="L51" s="1825"/>
      <c r="M51" s="1825"/>
      <c r="N51" s="1825"/>
      <c r="O51" s="1825"/>
      <c r="P51" s="1825"/>
      <c r="Q51" s="1825"/>
      <c r="R51" s="1825"/>
      <c r="S51" s="1825"/>
      <c r="T51" s="1825"/>
      <c r="U51" s="1825"/>
      <c r="V51" s="1825"/>
      <c r="W51" s="1825"/>
      <c r="X51" s="1825"/>
      <c r="Y51" s="1825"/>
      <c r="Z51" s="1825"/>
      <c r="AA51" s="1825"/>
      <c r="AB51" s="1825"/>
      <c r="AC51" s="1825"/>
      <c r="AD51" s="1825"/>
      <c r="AE51" s="1825"/>
      <c r="AF51" s="1825"/>
      <c r="AG51" s="1825"/>
      <c r="AH51" s="1825"/>
      <c r="AI51" s="1825"/>
      <c r="AJ51" s="1825"/>
      <c r="AK51" s="1825"/>
    </row>
    <row r="52" spans="1:38" ht="13">
      <c r="A52" s="149"/>
      <c r="C52" s="5"/>
      <c r="D52" s="149"/>
      <c r="F52" s="1825"/>
      <c r="G52" s="1825"/>
      <c r="H52" s="1825"/>
      <c r="I52" s="1825"/>
      <c r="J52" s="1825"/>
      <c r="K52" s="1825"/>
      <c r="L52" s="1825"/>
      <c r="M52" s="1825"/>
      <c r="N52" s="1825"/>
      <c r="O52" s="1825"/>
      <c r="P52" s="1825"/>
      <c r="Q52" s="1825"/>
      <c r="R52" s="1825"/>
      <c r="S52" s="1825"/>
      <c r="T52" s="1825"/>
      <c r="U52" s="1825"/>
      <c r="V52" s="1825"/>
      <c r="W52" s="1825"/>
      <c r="X52" s="1825"/>
      <c r="Y52" s="1825"/>
      <c r="Z52" s="1825"/>
      <c r="AA52" s="1825"/>
      <c r="AB52" s="1825"/>
      <c r="AC52" s="1825"/>
      <c r="AD52" s="1825"/>
      <c r="AE52" s="1825"/>
      <c r="AF52" s="1825"/>
      <c r="AG52" s="1825"/>
      <c r="AH52" s="1825"/>
      <c r="AI52" s="1825"/>
      <c r="AJ52" s="1825"/>
      <c r="AK52" s="1825"/>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688</v>
      </c>
      <c r="F55" s="6" t="s">
        <v>1392</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723</v>
      </c>
      <c r="G56" s="1827" t="s">
        <v>1391</v>
      </c>
      <c r="H56" s="1827"/>
      <c r="I56" s="1827"/>
      <c r="J56" s="1827"/>
      <c r="K56" s="1827"/>
      <c r="L56" s="1827"/>
      <c r="M56" s="1827"/>
      <c r="N56" s="1827"/>
      <c r="O56" s="1827"/>
      <c r="P56" s="1827"/>
      <c r="Q56" s="1827"/>
      <c r="R56" s="1827"/>
      <c r="S56" s="1827"/>
      <c r="T56" s="1827"/>
      <c r="U56" s="1827"/>
      <c r="V56" s="1827"/>
      <c r="W56" s="1827"/>
      <c r="X56" s="1827"/>
      <c r="Y56" s="1827"/>
      <c r="Z56" s="1827"/>
      <c r="AA56" s="1827"/>
      <c r="AB56" s="1827"/>
      <c r="AC56" s="1827"/>
      <c r="AD56" s="1827"/>
      <c r="AE56" s="1827"/>
      <c r="AF56" s="1827"/>
      <c r="AG56" s="1827"/>
      <c r="AH56" s="1827"/>
      <c r="AI56" s="1827"/>
      <c r="AJ56" s="1827"/>
      <c r="AK56" s="1827"/>
      <c r="AL56" s="325"/>
    </row>
    <row r="57" spans="1:38" s="714" customFormat="1" ht="13.15" customHeight="1">
      <c r="A57" s="327"/>
      <c r="B57" s="325"/>
      <c r="C57" s="326"/>
      <c r="D57" s="326"/>
      <c r="E57" s="327"/>
      <c r="F57" s="331"/>
      <c r="G57" s="774" t="s">
        <v>1393</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ht="13">
      <c r="A58" s="327"/>
      <c r="B58" s="325"/>
      <c r="C58" s="326"/>
      <c r="D58" s="326"/>
      <c r="E58" s="327"/>
      <c r="F58" s="331"/>
      <c r="G58" s="1827" t="s">
        <v>608</v>
      </c>
      <c r="H58" s="1827"/>
      <c r="I58" s="1827"/>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540</v>
      </c>
      <c r="G59" s="1835" t="s">
        <v>1469</v>
      </c>
      <c r="H59" s="1835"/>
      <c r="I59" s="1835"/>
      <c r="J59" s="1835"/>
      <c r="K59" s="1835"/>
      <c r="L59" s="1835"/>
      <c r="M59" s="1835"/>
      <c r="N59" s="1835"/>
      <c r="O59" s="1835"/>
      <c r="P59" s="1835"/>
      <c r="Q59" s="1835"/>
      <c r="R59" s="1835"/>
      <c r="S59" s="1835"/>
      <c r="T59" s="1835"/>
      <c r="U59" s="1835"/>
      <c r="V59" s="1835"/>
      <c r="W59" s="1835"/>
      <c r="X59" s="1835"/>
      <c r="Y59" s="1835"/>
      <c r="Z59" s="1835"/>
      <c r="AA59" s="1835"/>
      <c r="AB59" s="1835"/>
      <c r="AC59" s="1835"/>
      <c r="AD59" s="1835"/>
      <c r="AE59" s="1835"/>
      <c r="AF59" s="1835"/>
      <c r="AG59" s="1835"/>
      <c r="AH59" s="1835"/>
      <c r="AI59" s="1835"/>
      <c r="AJ59" s="1835"/>
      <c r="AK59" s="1835"/>
      <c r="AL59" s="1835"/>
    </row>
    <row r="60" spans="1:38" s="2" customFormat="1" ht="13">
      <c r="A60" s="327"/>
      <c r="B60" s="325"/>
      <c r="C60" s="326"/>
      <c r="D60" s="326"/>
      <c r="E60" s="327"/>
      <c r="F60" s="331"/>
      <c r="G60" s="1835"/>
      <c r="H60" s="1835"/>
      <c r="I60" s="1835"/>
      <c r="J60" s="1835"/>
      <c r="K60" s="1835"/>
      <c r="L60" s="1835"/>
      <c r="M60" s="1835"/>
      <c r="N60" s="1835"/>
      <c r="O60" s="1835"/>
      <c r="P60" s="1835"/>
      <c r="Q60" s="1835"/>
      <c r="R60" s="1835"/>
      <c r="S60" s="1835"/>
      <c r="T60" s="1835"/>
      <c r="U60" s="1835"/>
      <c r="V60" s="1835"/>
      <c r="W60" s="1835"/>
      <c r="X60" s="1835"/>
      <c r="Y60" s="1835"/>
      <c r="Z60" s="1835"/>
      <c r="AA60" s="1835"/>
      <c r="AB60" s="1835"/>
      <c r="AC60" s="1835"/>
      <c r="AD60" s="1835"/>
      <c r="AE60" s="1835"/>
      <c r="AF60" s="1835"/>
      <c r="AG60" s="1835"/>
      <c r="AH60" s="1835"/>
      <c r="AI60" s="1835"/>
      <c r="AJ60" s="1835"/>
      <c r="AK60" s="1835"/>
      <c r="AL60" s="1835"/>
    </row>
    <row r="61" spans="1:38" ht="13">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ht="13">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1356</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723</v>
      </c>
      <c r="G66" s="1825" t="s">
        <v>1357</v>
      </c>
      <c r="H66" s="1825"/>
      <c r="I66" s="1825"/>
      <c r="J66" s="1825"/>
      <c r="K66" s="1825"/>
      <c r="L66" s="1825"/>
      <c r="M66" s="1825"/>
      <c r="N66" s="1825"/>
      <c r="O66" s="1825"/>
      <c r="P66" s="1825"/>
      <c r="Q66" s="1825"/>
      <c r="R66" s="1825"/>
      <c r="S66" s="1825"/>
      <c r="T66" s="1825"/>
      <c r="U66" s="1825"/>
      <c r="V66" s="1825"/>
      <c r="W66" s="1825"/>
      <c r="X66" s="1825"/>
      <c r="Y66" s="1825"/>
      <c r="Z66" s="1825"/>
      <c r="AA66" s="1825"/>
      <c r="AB66" s="1825"/>
      <c r="AC66" s="1825"/>
      <c r="AD66" s="1825"/>
      <c r="AE66" s="1825"/>
      <c r="AF66" s="1825"/>
      <c r="AG66" s="1825"/>
      <c r="AH66" s="1825"/>
      <c r="AI66" s="1825"/>
      <c r="AJ66" s="1825"/>
      <c r="AK66" s="1825"/>
    </row>
    <row r="67" spans="1:37" ht="13">
      <c r="A67" s="149"/>
      <c r="C67" s="5"/>
      <c r="D67" s="149"/>
      <c r="E67" s="149"/>
      <c r="F67" s="9"/>
      <c r="G67" s="1825"/>
      <c r="H67" s="1825"/>
      <c r="I67" s="1825"/>
      <c r="J67" s="1825"/>
      <c r="K67" s="1825"/>
      <c r="L67" s="1825"/>
      <c r="M67" s="1825"/>
      <c r="N67" s="1825"/>
      <c r="O67" s="1825"/>
      <c r="P67" s="1825"/>
      <c r="Q67" s="1825"/>
      <c r="R67" s="1825"/>
      <c r="S67" s="1825"/>
      <c r="T67" s="1825"/>
      <c r="U67" s="1825"/>
      <c r="V67" s="1825"/>
      <c r="W67" s="1825"/>
      <c r="X67" s="1825"/>
      <c r="Y67" s="1825"/>
      <c r="Z67" s="1825"/>
      <c r="AA67" s="1825"/>
      <c r="AB67" s="1825"/>
      <c r="AC67" s="1825"/>
      <c r="AD67" s="1825"/>
      <c r="AE67" s="1825"/>
      <c r="AF67" s="1825"/>
      <c r="AG67" s="1825"/>
      <c r="AH67" s="1825"/>
      <c r="AI67" s="1825"/>
      <c r="AJ67" s="1825"/>
      <c r="AK67" s="1825"/>
    </row>
    <row r="68" spans="1:37" ht="13">
      <c r="A68" s="149"/>
      <c r="C68" s="5"/>
      <c r="D68" s="149"/>
      <c r="E68" s="149"/>
      <c r="F68" s="9"/>
      <c r="G68" s="1825"/>
      <c r="H68" s="1825"/>
      <c r="I68" s="1825"/>
      <c r="J68" s="1825"/>
      <c r="K68" s="1825"/>
      <c r="L68" s="1825"/>
      <c r="M68" s="1825"/>
      <c r="N68" s="1825"/>
      <c r="O68" s="1825"/>
      <c r="P68" s="1825"/>
      <c r="Q68" s="1825"/>
      <c r="R68" s="1825"/>
      <c r="S68" s="1825"/>
      <c r="T68" s="1825"/>
      <c r="U68" s="1825"/>
      <c r="V68" s="1825"/>
      <c r="W68" s="1825"/>
      <c r="X68" s="1825"/>
      <c r="Y68" s="1825"/>
      <c r="Z68" s="1825"/>
      <c r="AA68" s="1825"/>
      <c r="AB68" s="1825"/>
      <c r="AC68" s="1825"/>
      <c r="AD68" s="1825"/>
      <c r="AE68" s="1825"/>
      <c r="AF68" s="1825"/>
      <c r="AG68" s="1825"/>
      <c r="AH68" s="1825"/>
      <c r="AI68" s="1825"/>
      <c r="AJ68" s="1825"/>
      <c r="AK68" s="1825"/>
    </row>
    <row r="69" spans="1:37" ht="13.15" customHeight="1">
      <c r="A69" s="149"/>
      <c r="C69" s="5"/>
      <c r="D69" s="149"/>
      <c r="E69" s="149"/>
      <c r="F69" s="9" t="s">
        <v>540</v>
      </c>
      <c r="G69" s="1825" t="s">
        <v>1358</v>
      </c>
      <c r="H69" s="1825"/>
      <c r="I69" s="1825"/>
      <c r="J69" s="1825"/>
      <c r="K69" s="1825"/>
      <c r="L69" s="1825"/>
      <c r="M69" s="1825"/>
      <c r="N69" s="1825"/>
      <c r="O69" s="1825"/>
      <c r="P69" s="1825"/>
      <c r="Q69" s="1825"/>
      <c r="R69" s="1825"/>
      <c r="S69" s="1825"/>
      <c r="T69" s="1825"/>
      <c r="U69" s="1825"/>
      <c r="V69" s="1825"/>
      <c r="W69" s="1825"/>
      <c r="X69" s="1825"/>
      <c r="Y69" s="1825"/>
      <c r="Z69" s="1825"/>
      <c r="AA69" s="1825"/>
      <c r="AB69" s="1825"/>
      <c r="AC69" s="1825"/>
      <c r="AD69" s="1825"/>
      <c r="AE69" s="1825"/>
      <c r="AF69" s="1825"/>
      <c r="AG69" s="1825"/>
      <c r="AH69" s="1825"/>
      <c r="AI69" s="1825"/>
      <c r="AJ69" s="1825"/>
      <c r="AK69" s="1825"/>
    </row>
    <row r="70" spans="1:37" ht="13">
      <c r="A70" s="149"/>
      <c r="C70" s="5"/>
      <c r="D70" s="149"/>
      <c r="E70" s="149"/>
      <c r="F70" s="379"/>
      <c r="G70" s="1825"/>
      <c r="H70" s="1825"/>
      <c r="I70" s="1825"/>
      <c r="J70" s="1825"/>
      <c r="K70" s="1825"/>
      <c r="L70" s="1825"/>
      <c r="M70" s="1825"/>
      <c r="N70" s="1825"/>
      <c r="O70" s="1825"/>
      <c r="P70" s="1825"/>
      <c r="Q70" s="1825"/>
      <c r="R70" s="1825"/>
      <c r="S70" s="1825"/>
      <c r="T70" s="1825"/>
      <c r="U70" s="1825"/>
      <c r="V70" s="1825"/>
      <c r="W70" s="1825"/>
      <c r="X70" s="1825"/>
      <c r="Y70" s="1825"/>
      <c r="Z70" s="1825"/>
      <c r="AA70" s="1825"/>
      <c r="AB70" s="1825"/>
      <c r="AC70" s="1825"/>
      <c r="AD70" s="1825"/>
      <c r="AE70" s="1825"/>
      <c r="AF70" s="1825"/>
      <c r="AG70" s="1825"/>
      <c r="AH70" s="1825"/>
      <c r="AI70" s="1825"/>
      <c r="AJ70" s="1825"/>
      <c r="AK70" s="1825"/>
    </row>
    <row r="71" spans="1:37" ht="13">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ht="13">
      <c r="A72" s="149"/>
      <c r="C72" s="5"/>
      <c r="D72" s="149"/>
      <c r="E72" s="149"/>
      <c r="F72" s="249" t="s">
        <v>723</v>
      </c>
      <c r="G72" s="1825" t="s">
        <v>1359</v>
      </c>
      <c r="H72" s="1825"/>
      <c r="I72" s="1825"/>
      <c r="J72" s="1825"/>
      <c r="K72" s="1825"/>
      <c r="L72" s="1825"/>
      <c r="M72" s="1825"/>
      <c r="N72" s="1825"/>
      <c r="O72" s="1825"/>
      <c r="P72" s="1825"/>
      <c r="Q72" s="1825"/>
      <c r="R72" s="1825"/>
      <c r="S72" s="1825"/>
      <c r="T72" s="1825"/>
      <c r="U72" s="1825"/>
      <c r="V72" s="1825"/>
      <c r="W72" s="1825"/>
      <c r="X72" s="1825"/>
      <c r="Y72" s="1825"/>
      <c r="Z72" s="1825"/>
      <c r="AA72" s="1825"/>
      <c r="AB72" s="1825"/>
      <c r="AC72" s="1825"/>
      <c r="AD72" s="1825"/>
      <c r="AE72" s="1825"/>
      <c r="AF72" s="1825"/>
      <c r="AG72" s="1825"/>
      <c r="AH72" s="1825"/>
      <c r="AI72" s="1825"/>
      <c r="AJ72" s="1825"/>
      <c r="AK72" s="1825"/>
    </row>
    <row r="73" spans="1:37" ht="13">
      <c r="A73" s="149"/>
      <c r="C73" s="5"/>
      <c r="D73" s="149"/>
      <c r="E73" s="149"/>
      <c r="F73" s="249"/>
      <c r="G73" s="1825"/>
      <c r="H73" s="1825"/>
      <c r="I73" s="1825"/>
      <c r="J73" s="1825"/>
      <c r="K73" s="1825"/>
      <c r="L73" s="1825"/>
      <c r="M73" s="1825"/>
      <c r="N73" s="1825"/>
      <c r="O73" s="1825"/>
      <c r="P73" s="1825"/>
      <c r="Q73" s="1825"/>
      <c r="R73" s="1825"/>
      <c r="S73" s="1825"/>
      <c r="T73" s="1825"/>
      <c r="U73" s="1825"/>
      <c r="V73" s="1825"/>
      <c r="W73" s="1825"/>
      <c r="X73" s="1825"/>
      <c r="Y73" s="1825"/>
      <c r="Z73" s="1825"/>
      <c r="AA73" s="1825"/>
      <c r="AB73" s="1825"/>
      <c r="AC73" s="1825"/>
      <c r="AD73" s="1825"/>
      <c r="AE73" s="1825"/>
      <c r="AF73" s="1825"/>
      <c r="AG73" s="1825"/>
      <c r="AH73" s="1825"/>
      <c r="AI73" s="1825"/>
      <c r="AJ73" s="1825"/>
      <c r="AK73" s="1825"/>
    </row>
    <row r="74" spans="1:37" ht="13">
      <c r="A74" s="149"/>
      <c r="C74" s="5"/>
      <c r="D74" s="149"/>
      <c r="E74" s="149"/>
      <c r="F74" s="249" t="s">
        <v>540</v>
      </c>
      <c r="G74" s="1825" t="s">
        <v>1360</v>
      </c>
      <c r="H74" s="1825"/>
      <c r="I74" s="1825"/>
      <c r="J74" s="1825"/>
      <c r="K74" s="1825"/>
      <c r="L74" s="1825"/>
      <c r="M74" s="1825"/>
      <c r="N74" s="1825"/>
      <c r="O74" s="1825"/>
      <c r="P74" s="1825"/>
      <c r="Q74" s="1825"/>
      <c r="R74" s="1825"/>
      <c r="S74" s="1825"/>
      <c r="T74" s="1825"/>
      <c r="U74" s="1825"/>
      <c r="V74" s="1825"/>
      <c r="W74" s="1825"/>
      <c r="X74" s="1825"/>
      <c r="Y74" s="1825"/>
      <c r="Z74" s="1825"/>
      <c r="AA74" s="1825"/>
      <c r="AB74" s="1825"/>
      <c r="AC74" s="1825"/>
      <c r="AD74" s="1825"/>
      <c r="AE74" s="1825"/>
      <c r="AF74" s="1825"/>
      <c r="AG74" s="1825"/>
      <c r="AH74" s="1825"/>
      <c r="AI74" s="1825"/>
      <c r="AJ74" s="1825"/>
      <c r="AK74" s="1825"/>
    </row>
    <row r="75" spans="1:37" ht="13">
      <c r="A75" s="149"/>
      <c r="C75" s="5"/>
      <c r="D75" s="149"/>
      <c r="E75" s="149"/>
      <c r="F75" s="249"/>
      <c r="G75" s="1825"/>
      <c r="H75" s="1825"/>
      <c r="I75" s="1825"/>
      <c r="J75" s="1825"/>
      <c r="K75" s="1825"/>
      <c r="L75" s="1825"/>
      <c r="M75" s="1825"/>
      <c r="N75" s="1825"/>
      <c r="O75" s="1825"/>
      <c r="P75" s="1825"/>
      <c r="Q75" s="1825"/>
      <c r="R75" s="1825"/>
      <c r="S75" s="1825"/>
      <c r="T75" s="1825"/>
      <c r="U75" s="1825"/>
      <c r="V75" s="1825"/>
      <c r="W75" s="1825"/>
      <c r="X75" s="1825"/>
      <c r="Y75" s="1825"/>
      <c r="Z75" s="1825"/>
      <c r="AA75" s="1825"/>
      <c r="AB75" s="1825"/>
      <c r="AC75" s="1825"/>
      <c r="AD75" s="1825"/>
      <c r="AE75" s="1825"/>
      <c r="AF75" s="1825"/>
      <c r="AG75" s="1825"/>
      <c r="AH75" s="1825"/>
      <c r="AI75" s="1825"/>
      <c r="AJ75" s="1825"/>
      <c r="AK75" s="1825"/>
    </row>
    <row r="76" spans="1:37" ht="13">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284</v>
      </c>
      <c r="G78" s="149" t="s">
        <v>1117</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ht="13">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25" t="s">
        <v>1361</v>
      </c>
      <c r="H82" s="1825"/>
      <c r="I82" s="1825"/>
      <c r="J82" s="1825"/>
      <c r="K82" s="1825"/>
      <c r="L82" s="1825"/>
      <c r="M82" s="1825"/>
      <c r="N82" s="1825"/>
      <c r="O82" s="1825"/>
      <c r="P82" s="1825"/>
      <c r="Q82" s="1825"/>
      <c r="R82" s="1825"/>
      <c r="S82" s="1825"/>
      <c r="T82" s="1825"/>
      <c r="U82" s="1825"/>
      <c r="V82" s="1825"/>
      <c r="W82" s="1825"/>
      <c r="X82" s="1825"/>
      <c r="Y82" s="1825"/>
      <c r="Z82" s="1825"/>
      <c r="AA82" s="1825"/>
      <c r="AB82" s="1825"/>
      <c r="AC82" s="1825"/>
      <c r="AD82" s="1825"/>
      <c r="AE82" s="1825"/>
      <c r="AF82" s="1825"/>
      <c r="AG82" s="1825"/>
      <c r="AH82" s="1825"/>
      <c r="AI82" s="1825"/>
      <c r="AJ82" s="1825"/>
      <c r="AK82" s="1825"/>
    </row>
    <row r="83" spans="1:37" ht="13">
      <c r="A83" s="149"/>
      <c r="C83" s="5"/>
      <c r="D83" s="149"/>
      <c r="E83" s="149"/>
      <c r="F83" s="149"/>
      <c r="G83" s="1825"/>
      <c r="H83" s="1825"/>
      <c r="I83" s="1825"/>
      <c r="J83" s="1825"/>
      <c r="K83" s="1825"/>
      <c r="L83" s="1825"/>
      <c r="M83" s="1825"/>
      <c r="N83" s="1825"/>
      <c r="O83" s="1825"/>
      <c r="P83" s="1825"/>
      <c r="Q83" s="1825"/>
      <c r="R83" s="1825"/>
      <c r="S83" s="1825"/>
      <c r="T83" s="1825"/>
      <c r="U83" s="1825"/>
      <c r="V83" s="1825"/>
      <c r="W83" s="1825"/>
      <c r="X83" s="1825"/>
      <c r="Y83" s="1825"/>
      <c r="Z83" s="1825"/>
      <c r="AA83" s="1825"/>
      <c r="AB83" s="1825"/>
      <c r="AC83" s="1825"/>
      <c r="AD83" s="1825"/>
      <c r="AE83" s="1825"/>
      <c r="AF83" s="1825"/>
      <c r="AG83" s="1825"/>
      <c r="AH83" s="1825"/>
      <c r="AI83" s="1825"/>
      <c r="AJ83" s="1825"/>
      <c r="AK83" s="1825"/>
    </row>
    <row r="84" spans="1:37" s="714" customFormat="1" ht="13">
      <c r="A84" s="149"/>
      <c r="C84" s="5"/>
      <c r="D84" s="149"/>
      <c r="E84" s="149"/>
      <c r="F84" s="149"/>
      <c r="G84" s="1825"/>
      <c r="H84" s="1825"/>
      <c r="I84" s="1825"/>
      <c r="J84" s="1825"/>
      <c r="K84" s="1825"/>
      <c r="L84" s="1825"/>
      <c r="M84" s="1825"/>
      <c r="N84" s="1825"/>
      <c r="O84" s="1825"/>
      <c r="P84" s="1825"/>
      <c r="Q84" s="1825"/>
      <c r="R84" s="1825"/>
      <c r="S84" s="1825"/>
      <c r="T84" s="1825"/>
      <c r="U84" s="1825"/>
      <c r="V84" s="1825"/>
      <c r="W84" s="1825"/>
      <c r="X84" s="1825"/>
      <c r="Y84" s="1825"/>
      <c r="Z84" s="1825"/>
      <c r="AA84" s="1825"/>
      <c r="AB84" s="1825"/>
      <c r="AC84" s="1825"/>
      <c r="AD84" s="1825"/>
      <c r="AE84" s="1825"/>
      <c r="AF84" s="1825"/>
      <c r="AG84" s="1825"/>
      <c r="AH84" s="1825"/>
      <c r="AI84" s="1825"/>
      <c r="AJ84" s="1825"/>
      <c r="AK84" s="1825"/>
    </row>
    <row r="85" spans="1:37" ht="13">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25" t="s">
        <v>1362</v>
      </c>
      <c r="H86" s="1825"/>
      <c r="I86" s="1825"/>
      <c r="J86" s="1825"/>
      <c r="K86" s="1825"/>
      <c r="L86" s="1825"/>
      <c r="M86" s="1825"/>
      <c r="N86" s="1825"/>
      <c r="O86" s="1825"/>
      <c r="P86" s="1825"/>
      <c r="Q86" s="1825"/>
      <c r="R86" s="1825"/>
      <c r="S86" s="1825"/>
      <c r="T86" s="1825"/>
      <c r="U86" s="1825"/>
      <c r="V86" s="1825"/>
      <c r="W86" s="1825"/>
      <c r="X86" s="1825"/>
      <c r="Y86" s="1825"/>
      <c r="Z86" s="1825"/>
      <c r="AA86" s="1825"/>
      <c r="AB86" s="1825"/>
      <c r="AC86" s="1825"/>
      <c r="AD86" s="1825"/>
      <c r="AE86" s="1825"/>
      <c r="AF86" s="1825"/>
      <c r="AG86" s="1825"/>
      <c r="AH86" s="1825"/>
      <c r="AI86" s="1825"/>
      <c r="AJ86" s="1825"/>
      <c r="AK86" s="1825"/>
    </row>
    <row r="87" spans="1:37" ht="13">
      <c r="A87" s="149"/>
      <c r="C87" s="5"/>
      <c r="D87" s="149"/>
      <c r="E87" s="149"/>
      <c r="F87" s="149"/>
      <c r="G87" s="1825"/>
      <c r="H87" s="1825"/>
      <c r="I87" s="1825"/>
      <c r="J87" s="1825"/>
      <c r="K87" s="1825"/>
      <c r="L87" s="1825"/>
      <c r="M87" s="1825"/>
      <c r="N87" s="1825"/>
      <c r="O87" s="1825"/>
      <c r="P87" s="1825"/>
      <c r="Q87" s="1825"/>
      <c r="R87" s="1825"/>
      <c r="S87" s="1825"/>
      <c r="T87" s="1825"/>
      <c r="U87" s="1825"/>
      <c r="V87" s="1825"/>
      <c r="W87" s="1825"/>
      <c r="X87" s="1825"/>
      <c r="Y87" s="1825"/>
      <c r="Z87" s="1825"/>
      <c r="AA87" s="1825"/>
      <c r="AB87" s="1825"/>
      <c r="AC87" s="1825"/>
      <c r="AD87" s="1825"/>
      <c r="AE87" s="1825"/>
      <c r="AF87" s="1825"/>
      <c r="AG87" s="1825"/>
      <c r="AH87" s="1825"/>
      <c r="AI87" s="1825"/>
      <c r="AJ87" s="1825"/>
      <c r="AK87" s="1825"/>
    </row>
    <row r="88" spans="1:37" ht="13">
      <c r="A88" s="149"/>
      <c r="C88" s="5"/>
      <c r="D88" s="149"/>
      <c r="E88" s="149"/>
      <c r="G88" s="1825"/>
      <c r="H88" s="1825"/>
      <c r="I88" s="1825"/>
      <c r="J88" s="1825"/>
      <c r="K88" s="1825"/>
      <c r="L88" s="1825"/>
      <c r="M88" s="1825"/>
      <c r="N88" s="1825"/>
      <c r="O88" s="1825"/>
      <c r="P88" s="1825"/>
      <c r="Q88" s="1825"/>
      <c r="R88" s="1825"/>
      <c r="S88" s="1825"/>
      <c r="T88" s="1825"/>
      <c r="U88" s="1825"/>
      <c r="V88" s="1825"/>
      <c r="W88" s="1825"/>
      <c r="X88" s="1825"/>
      <c r="Y88" s="1825"/>
      <c r="Z88" s="1825"/>
      <c r="AA88" s="1825"/>
      <c r="AB88" s="1825"/>
      <c r="AC88" s="1825"/>
      <c r="AD88" s="1825"/>
      <c r="AE88" s="1825"/>
      <c r="AF88" s="1825"/>
      <c r="AG88" s="1825"/>
      <c r="AH88" s="1825"/>
      <c r="AI88" s="1825"/>
      <c r="AJ88" s="1825"/>
      <c r="AK88" s="1825"/>
    </row>
    <row r="89" spans="1:37" ht="13">
      <c r="A89" s="149"/>
      <c r="C89" s="5"/>
      <c r="D89" s="149"/>
      <c r="E89" s="149" t="s">
        <v>268</v>
      </c>
      <c r="F89" t="s">
        <v>927</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33" t="s">
        <v>1363</v>
      </c>
      <c r="H90" s="1833"/>
      <c r="I90" s="1833"/>
      <c r="J90" s="1833"/>
      <c r="K90" s="1833"/>
      <c r="L90" s="1833"/>
      <c r="M90" s="1833"/>
      <c r="N90" s="1833"/>
      <c r="O90" s="1833"/>
      <c r="P90" s="1833"/>
      <c r="Q90" s="1833"/>
      <c r="R90" s="1833"/>
      <c r="S90" s="1833"/>
      <c r="T90" s="1833"/>
      <c r="U90" s="1833"/>
      <c r="V90" s="1833"/>
      <c r="W90" s="1833"/>
      <c r="X90" s="1833"/>
      <c r="Y90" s="1833"/>
      <c r="Z90" s="1833"/>
      <c r="AA90" s="1833"/>
      <c r="AB90" s="1833"/>
      <c r="AC90" s="1833"/>
      <c r="AD90" s="1833"/>
      <c r="AE90" s="1833"/>
      <c r="AF90" s="1833"/>
      <c r="AG90" s="1833"/>
      <c r="AH90" s="1833"/>
      <c r="AI90" s="1833"/>
      <c r="AJ90" s="1833"/>
      <c r="AK90" s="1833"/>
    </row>
    <row r="91" spans="1:37" s="714" customFormat="1" ht="13">
      <c r="A91" s="149"/>
      <c r="C91" s="5"/>
      <c r="D91" s="149"/>
      <c r="E91" s="149"/>
      <c r="G91" s="1833"/>
      <c r="H91" s="1833"/>
      <c r="I91" s="1833"/>
      <c r="J91" s="1833"/>
      <c r="K91" s="1833"/>
      <c r="L91" s="1833"/>
      <c r="M91" s="1833"/>
      <c r="N91" s="1833"/>
      <c r="O91" s="1833"/>
      <c r="P91" s="1833"/>
      <c r="Q91" s="1833"/>
      <c r="R91" s="1833"/>
      <c r="S91" s="1833"/>
      <c r="T91" s="1833"/>
      <c r="U91" s="1833"/>
      <c r="V91" s="1833"/>
      <c r="W91" s="1833"/>
      <c r="X91" s="1833"/>
      <c r="Y91" s="1833"/>
      <c r="Z91" s="1833"/>
      <c r="AA91" s="1833"/>
      <c r="AB91" s="1833"/>
      <c r="AC91" s="1833"/>
      <c r="AD91" s="1833"/>
      <c r="AE91" s="1833"/>
      <c r="AF91" s="1833"/>
      <c r="AG91" s="1833"/>
      <c r="AH91" s="1833"/>
      <c r="AI91" s="1833"/>
      <c r="AJ91" s="1833"/>
      <c r="AK91" s="1833"/>
    </row>
    <row r="92" spans="1:37" ht="13">
      <c r="A92" s="149"/>
      <c r="C92" s="5"/>
      <c r="D92" s="149"/>
      <c r="E92" s="149"/>
      <c r="G92" s="1833"/>
      <c r="H92" s="1833"/>
      <c r="I92" s="1833"/>
      <c r="J92" s="1833"/>
      <c r="K92" s="1833"/>
      <c r="L92" s="1833"/>
      <c r="M92" s="1833"/>
      <c r="N92" s="1833"/>
      <c r="O92" s="1833"/>
      <c r="P92" s="1833"/>
      <c r="Q92" s="1833"/>
      <c r="R92" s="1833"/>
      <c r="S92" s="1833"/>
      <c r="T92" s="1833"/>
      <c r="U92" s="1833"/>
      <c r="V92" s="1833"/>
      <c r="W92" s="1833"/>
      <c r="X92" s="1833"/>
      <c r="Y92" s="1833"/>
      <c r="Z92" s="1833"/>
      <c r="AA92" s="1833"/>
      <c r="AB92" s="1833"/>
      <c r="AC92" s="1833"/>
      <c r="AD92" s="1833"/>
      <c r="AE92" s="1833"/>
      <c r="AF92" s="1833"/>
      <c r="AG92" s="1833"/>
      <c r="AH92" s="1833"/>
      <c r="AI92" s="1833"/>
      <c r="AJ92" s="1833"/>
      <c r="AK92" s="1833"/>
    </row>
    <row r="93" spans="1:37" ht="13">
      <c r="A93" s="149"/>
      <c r="C93" s="5"/>
      <c r="D93" s="149"/>
      <c r="E93" s="149" t="s">
        <v>269</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25" t="s">
        <v>1364</v>
      </c>
      <c r="H94" s="1825"/>
      <c r="I94" s="1825"/>
      <c r="J94" s="1825"/>
      <c r="K94" s="1825"/>
      <c r="L94" s="1825"/>
      <c r="M94" s="1825"/>
      <c r="N94" s="1825"/>
      <c r="O94" s="1825"/>
      <c r="P94" s="1825"/>
      <c r="Q94" s="1825"/>
      <c r="R94" s="1825"/>
      <c r="S94" s="1825"/>
      <c r="T94" s="1825"/>
      <c r="U94" s="1825"/>
      <c r="V94" s="1825"/>
      <c r="W94" s="1825"/>
      <c r="X94" s="1825"/>
      <c r="Y94" s="1825"/>
      <c r="Z94" s="1825"/>
      <c r="AA94" s="1825"/>
      <c r="AB94" s="1825"/>
      <c r="AC94" s="1825"/>
      <c r="AD94" s="1825"/>
      <c r="AE94" s="1825"/>
      <c r="AF94" s="1825"/>
      <c r="AG94" s="1825"/>
      <c r="AH94" s="1825"/>
      <c r="AI94" s="1825"/>
      <c r="AJ94" s="1825"/>
      <c r="AK94" s="1825"/>
    </row>
    <row r="95" spans="1:37" ht="13">
      <c r="A95" s="149"/>
      <c r="C95" s="5"/>
      <c r="D95" s="149"/>
      <c r="E95" s="149"/>
      <c r="G95" s="1825"/>
      <c r="H95" s="1825"/>
      <c r="I95" s="1825"/>
      <c r="J95" s="1825"/>
      <c r="K95" s="1825"/>
      <c r="L95" s="1825"/>
      <c r="M95" s="1825"/>
      <c r="N95" s="1825"/>
      <c r="O95" s="1825"/>
      <c r="P95" s="1825"/>
      <c r="Q95" s="1825"/>
      <c r="R95" s="1825"/>
      <c r="S95" s="1825"/>
      <c r="T95" s="1825"/>
      <c r="U95" s="1825"/>
      <c r="V95" s="1825"/>
      <c r="W95" s="1825"/>
      <c r="X95" s="1825"/>
      <c r="Y95" s="1825"/>
      <c r="Z95" s="1825"/>
      <c r="AA95" s="1825"/>
      <c r="AB95" s="1825"/>
      <c r="AC95" s="1825"/>
      <c r="AD95" s="1825"/>
      <c r="AE95" s="1825"/>
      <c r="AF95" s="1825"/>
      <c r="AG95" s="1825"/>
      <c r="AH95" s="1825"/>
      <c r="AI95" s="1825"/>
      <c r="AJ95" s="1825"/>
      <c r="AK95" s="1825"/>
    </row>
    <row r="96" spans="1:37" ht="13">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25" t="s">
        <v>1365</v>
      </c>
      <c r="H97" s="1825"/>
      <c r="I97" s="1825"/>
      <c r="J97" s="1825"/>
      <c r="K97" s="1825"/>
      <c r="L97" s="1825"/>
      <c r="M97" s="1825"/>
      <c r="N97" s="1825"/>
      <c r="O97" s="1825"/>
      <c r="P97" s="1825"/>
      <c r="Q97" s="1825"/>
      <c r="R97" s="1825"/>
      <c r="S97" s="1825"/>
      <c r="T97" s="1825"/>
      <c r="U97" s="1825"/>
      <c r="V97" s="1825"/>
      <c r="W97" s="1825"/>
      <c r="X97" s="1825"/>
      <c r="Y97" s="1825"/>
      <c r="Z97" s="1825"/>
      <c r="AA97" s="1825"/>
      <c r="AB97" s="1825"/>
      <c r="AC97" s="1825"/>
      <c r="AD97" s="1825"/>
      <c r="AE97" s="1825"/>
      <c r="AF97" s="1825"/>
      <c r="AG97" s="1825"/>
      <c r="AH97" s="1825"/>
      <c r="AI97" s="1825"/>
      <c r="AJ97" s="1825"/>
      <c r="AK97" s="1825"/>
    </row>
    <row r="98" spans="1:38" ht="13">
      <c r="A98" s="149"/>
      <c r="C98" s="183"/>
      <c r="D98" s="182"/>
      <c r="E98" s="182"/>
      <c r="F98" s="2"/>
      <c r="G98" s="1825"/>
      <c r="H98" s="1825"/>
      <c r="I98" s="1825"/>
      <c r="J98" s="1825"/>
      <c r="K98" s="1825"/>
      <c r="L98" s="1825"/>
      <c r="M98" s="1825"/>
      <c r="N98" s="1825"/>
      <c r="O98" s="1825"/>
      <c r="P98" s="1825"/>
      <c r="Q98" s="1825"/>
      <c r="R98" s="1825"/>
      <c r="S98" s="1825"/>
      <c r="T98" s="1825"/>
      <c r="U98" s="1825"/>
      <c r="V98" s="1825"/>
      <c r="W98" s="1825"/>
      <c r="X98" s="1825"/>
      <c r="Y98" s="1825"/>
      <c r="Z98" s="1825"/>
      <c r="AA98" s="1825"/>
      <c r="AB98" s="1825"/>
      <c r="AC98" s="1825"/>
      <c r="AD98" s="1825"/>
      <c r="AE98" s="1825"/>
      <c r="AF98" s="1825"/>
      <c r="AG98" s="1825"/>
      <c r="AH98" s="1825"/>
      <c r="AI98" s="1825"/>
      <c r="AJ98" s="1825"/>
      <c r="AK98" s="1825"/>
      <c r="AL98" s="2"/>
    </row>
    <row r="99" spans="1:38" ht="13">
      <c r="A99" s="149"/>
      <c r="C99" s="183"/>
      <c r="D99" s="182"/>
      <c r="E99" s="182"/>
      <c r="F99" s="2"/>
      <c r="G99" s="1825"/>
      <c r="H99" s="1825"/>
      <c r="I99" s="1825"/>
      <c r="J99" s="1825"/>
      <c r="K99" s="1825"/>
      <c r="L99" s="1825"/>
      <c r="M99" s="1825"/>
      <c r="N99" s="1825"/>
      <c r="O99" s="1825"/>
      <c r="P99" s="1825"/>
      <c r="Q99" s="1825"/>
      <c r="R99" s="1825"/>
      <c r="S99" s="1825"/>
      <c r="T99" s="1825"/>
      <c r="U99" s="1825"/>
      <c r="V99" s="1825"/>
      <c r="W99" s="1825"/>
      <c r="X99" s="1825"/>
      <c r="Y99" s="1825"/>
      <c r="Z99" s="1825"/>
      <c r="AA99" s="1825"/>
      <c r="AB99" s="1825"/>
      <c r="AC99" s="1825"/>
      <c r="AD99" s="1825"/>
      <c r="AE99" s="1825"/>
      <c r="AF99" s="1825"/>
      <c r="AG99" s="1825"/>
      <c r="AH99" s="1825"/>
      <c r="AI99" s="1825"/>
      <c r="AJ99" s="1825"/>
      <c r="AK99" s="1825"/>
      <c r="AL99" s="2"/>
    </row>
    <row r="100" spans="1:38" ht="13">
      <c r="A100" s="149"/>
      <c r="C100" s="2"/>
      <c r="D100" s="490"/>
      <c r="E100" s="1834" t="s">
        <v>1366</v>
      </c>
      <c r="F100" s="1834"/>
      <c r="G100" s="1834"/>
      <c r="H100" s="1834"/>
      <c r="I100" s="1834"/>
      <c r="J100" s="1834"/>
      <c r="K100" s="1834"/>
      <c r="L100" s="1834"/>
      <c r="M100" s="1834"/>
      <c r="N100" s="1834"/>
      <c r="O100" s="1834"/>
      <c r="P100" s="1834"/>
      <c r="Q100" s="1834"/>
      <c r="R100" s="1834"/>
      <c r="S100" s="1834"/>
      <c r="T100" s="1834"/>
      <c r="U100" s="1834"/>
      <c r="V100" s="1834"/>
      <c r="W100" s="1834"/>
      <c r="X100" s="1834"/>
      <c r="Y100" s="1834"/>
      <c r="Z100" s="1834"/>
      <c r="AA100" s="1834"/>
      <c r="AB100" s="1834"/>
      <c r="AC100" s="1834"/>
      <c r="AD100" s="1834"/>
      <c r="AE100" s="1834"/>
      <c r="AF100" s="1834"/>
      <c r="AG100" s="1834"/>
      <c r="AH100" s="1834"/>
      <c r="AI100" s="1834"/>
      <c r="AJ100" s="1834"/>
      <c r="AK100" s="1834"/>
      <c r="AL100" s="2"/>
    </row>
    <row r="101" spans="1:38" ht="13">
      <c r="A101" s="149"/>
      <c r="D101" s="153"/>
      <c r="E101" s="1834"/>
      <c r="F101" s="1834"/>
      <c r="G101" s="1834"/>
      <c r="H101" s="1834"/>
      <c r="I101" s="1834"/>
      <c r="J101" s="1834"/>
      <c r="K101" s="1834"/>
      <c r="L101" s="1834"/>
      <c r="M101" s="1834"/>
      <c r="N101" s="1834"/>
      <c r="O101" s="1834"/>
      <c r="P101" s="1834"/>
      <c r="Q101" s="1834"/>
      <c r="R101" s="1834"/>
      <c r="S101" s="1834"/>
      <c r="T101" s="1834"/>
      <c r="U101" s="1834"/>
      <c r="V101" s="1834"/>
      <c r="W101" s="1834"/>
      <c r="X101" s="1834"/>
      <c r="Y101" s="1834"/>
      <c r="Z101" s="1834"/>
      <c r="AA101" s="1834"/>
      <c r="AB101" s="1834"/>
      <c r="AC101" s="1834"/>
      <c r="AD101" s="1834"/>
      <c r="AE101" s="1834"/>
      <c r="AF101" s="1834"/>
      <c r="AG101" s="1834"/>
      <c r="AH101" s="1834"/>
      <c r="AI101" s="1834"/>
      <c r="AJ101" s="1834"/>
      <c r="AK101" s="1834"/>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451</v>
      </c>
      <c r="D105" s="9"/>
      <c r="E105" s="5"/>
      <c r="F105" s="5"/>
      <c r="G105" s="5" t="s">
        <v>1382</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213</v>
      </c>
      <c r="E106" s="5" t="s">
        <v>1384</v>
      </c>
      <c r="F106" s="5"/>
      <c r="G106" s="5"/>
      <c r="H106" s="5"/>
      <c r="I106" s="5"/>
      <c r="J106" s="5"/>
      <c r="K106" s="5"/>
      <c r="L106" s="5"/>
      <c r="M106" s="5"/>
    </row>
    <row r="107" spans="1:38" ht="13">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ht="13">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ht="13">
      <c r="F119" s="149" t="s">
        <v>1118</v>
      </c>
      <c r="G119" s="149"/>
    </row>
    <row r="120" spans="1:38" ht="13">
      <c r="F120" s="153" t="s">
        <v>1383</v>
      </c>
      <c r="G120" s="153"/>
    </row>
    <row r="121" spans="1:38" ht="13">
      <c r="G121" s="153"/>
    </row>
    <row r="122" spans="1:38">
      <c r="E122" s="149" t="s">
        <v>819</v>
      </c>
      <c r="F122" s="152" t="s">
        <v>396</v>
      </c>
    </row>
    <row r="123" spans="1:38">
      <c r="E123" s="149"/>
      <c r="F123" s="149" t="s">
        <v>1109</v>
      </c>
    </row>
    <row r="124" spans="1:38" ht="13">
      <c r="B124" s="5"/>
      <c r="C124" s="5"/>
      <c r="F124" s="5"/>
    </row>
    <row r="125" spans="1:38" ht="13">
      <c r="B125" s="5"/>
      <c r="C125" s="5" t="s">
        <v>452</v>
      </c>
      <c r="G125" s="5" t="s">
        <v>397</v>
      </c>
    </row>
    <row r="126" spans="1:38" ht="13">
      <c r="B126" s="5"/>
      <c r="C126" s="5"/>
      <c r="D126" s="5" t="s">
        <v>213</v>
      </c>
      <c r="E126" s="154" t="s">
        <v>329</v>
      </c>
      <c r="F126" s="5"/>
      <c r="G126" s="5"/>
      <c r="H126" s="5"/>
      <c r="I126" s="5"/>
      <c r="J126" s="5"/>
    </row>
    <row r="127" spans="1:38" ht="13">
      <c r="B127" s="5"/>
      <c r="C127" s="5"/>
      <c r="E127" s="149" t="s">
        <v>997</v>
      </c>
      <c r="F127" s="149"/>
    </row>
    <row r="128" spans="1:38"/>
    <row r="129" spans="4:37" ht="13">
      <c r="D129" s="5" t="s">
        <v>351</v>
      </c>
      <c r="E129" s="5" t="s">
        <v>610</v>
      </c>
    </row>
    <row r="130" spans="4:37">
      <c r="E130" s="149" t="s">
        <v>997</v>
      </c>
      <c r="F130" s="149"/>
    </row>
    <row r="131" spans="4:37"/>
    <row r="132" spans="4:37" ht="13">
      <c r="D132" s="5" t="s">
        <v>607</v>
      </c>
      <c r="E132" s="5" t="s">
        <v>763</v>
      </c>
      <c r="G132" s="5"/>
      <c r="H132" s="5"/>
      <c r="I132" s="5"/>
      <c r="J132" s="5"/>
      <c r="K132" s="5"/>
      <c r="L132" s="5"/>
      <c r="M132" s="5"/>
      <c r="N132" s="5"/>
    </row>
    <row r="133" spans="4:37" s="714" customFormat="1" ht="13">
      <c r="D133" s="5"/>
      <c r="E133" s="881" t="s">
        <v>1482</v>
      </c>
      <c r="G133" s="5"/>
      <c r="H133" s="5"/>
      <c r="I133" s="5"/>
      <c r="J133" s="5"/>
      <c r="K133" s="5"/>
      <c r="L133" s="5"/>
      <c r="M133" s="5"/>
      <c r="N133" s="5"/>
    </row>
    <row r="134" spans="4:37" ht="12.75" customHeight="1">
      <c r="E134" s="881" t="s">
        <v>1480</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1481</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ht="13">
      <c r="D137" s="5" t="s">
        <v>545</v>
      </c>
      <c r="E137" s="5" t="s">
        <v>548</v>
      </c>
      <c r="F137" s="5"/>
    </row>
    <row r="138" spans="4:37">
      <c r="E138" s="880" t="s">
        <v>1417</v>
      </c>
      <c r="F138" s="149"/>
    </row>
    <row r="139" spans="4:37">
      <c r="F139" s="149"/>
    </row>
    <row r="140" spans="4:37" ht="13">
      <c r="D140" s="5" t="s">
        <v>311</v>
      </c>
      <c r="E140" s="5" t="s">
        <v>976</v>
      </c>
      <c r="F140" s="5"/>
      <c r="G140" s="5"/>
      <c r="H140" s="5"/>
    </row>
    <row r="141" spans="4:37">
      <c r="E141" t="s">
        <v>117</v>
      </c>
      <c r="F141" t="s">
        <v>55</v>
      </c>
    </row>
    <row r="142" spans="4:37">
      <c r="E142" t="s">
        <v>118</v>
      </c>
      <c r="F142" t="s">
        <v>497</v>
      </c>
    </row>
    <row r="143" spans="4:37"/>
    <row r="144" spans="4:37" ht="13">
      <c r="D144" s="5" t="s">
        <v>450</v>
      </c>
      <c r="E144" s="5" t="s">
        <v>999</v>
      </c>
    </row>
    <row r="145" spans="3:7">
      <c r="E145" s="327" t="s">
        <v>1000</v>
      </c>
      <c r="F145" s="327"/>
    </row>
    <row r="146" spans="3:7"/>
    <row r="147" spans="3:7" ht="13">
      <c r="C147" s="5" t="s">
        <v>6</v>
      </c>
      <c r="G147" s="5" t="s">
        <v>398</v>
      </c>
    </row>
    <row r="148" spans="3:7" ht="13">
      <c r="D148" s="183" t="s">
        <v>213</v>
      </c>
      <c r="E148" s="183" t="s">
        <v>140</v>
      </c>
    </row>
    <row r="149" spans="3:7">
      <c r="D149" s="2"/>
      <c r="E149" t="s">
        <v>853</v>
      </c>
    </row>
    <row r="150" spans="3:7">
      <c r="D150" s="2"/>
      <c r="E150" s="2"/>
    </row>
    <row r="151" spans="3:7" ht="13">
      <c r="D151" s="183" t="s">
        <v>351</v>
      </c>
      <c r="E151" s="183" t="s">
        <v>555</v>
      </c>
      <c r="F151" s="5"/>
    </row>
    <row r="152" spans="3:7">
      <c r="D152" s="2"/>
      <c r="E152" s="149" t="s">
        <v>1001</v>
      </c>
      <c r="F152" s="149"/>
    </row>
    <row r="153" spans="3:7">
      <c r="D153" s="2"/>
      <c r="E153" s="2"/>
    </row>
    <row r="154" spans="3:7" ht="13">
      <c r="D154" s="183" t="s">
        <v>607</v>
      </c>
      <c r="E154" s="183" t="s">
        <v>584</v>
      </c>
    </row>
    <row r="155" spans="3:7">
      <c r="D155" s="2"/>
      <c r="E155" s="149" t="s">
        <v>1002</v>
      </c>
    </row>
    <row r="156" spans="3:7">
      <c r="D156" s="2"/>
      <c r="E156" s="149" t="s">
        <v>998</v>
      </c>
      <c r="G156" s="149"/>
    </row>
    <row r="157" spans="3:7">
      <c r="D157" s="2"/>
      <c r="E157" s="2"/>
    </row>
    <row r="158" spans="3:7" ht="13">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ht="13">
      <c r="D163" s="183" t="s">
        <v>311</v>
      </c>
      <c r="E163" s="183" t="s">
        <v>399</v>
      </c>
    </row>
    <row r="164" spans="3:20">
      <c r="D164" s="2"/>
      <c r="E164" s="149" t="s">
        <v>1005</v>
      </c>
      <c r="F164" s="149"/>
    </row>
    <row r="165" spans="3:20">
      <c r="D165" s="2"/>
      <c r="E165" s="2"/>
    </row>
    <row r="166" spans="3:20" ht="13">
      <c r="D166" s="183" t="s">
        <v>450</v>
      </c>
      <c r="E166" s="183" t="s">
        <v>177</v>
      </c>
    </row>
    <row r="167" spans="3:20">
      <c r="D167" s="2"/>
      <c r="E167" s="149" t="s">
        <v>1007</v>
      </c>
    </row>
    <row r="168" spans="3:20">
      <c r="D168" s="2"/>
      <c r="E168" s="149" t="s">
        <v>1006</v>
      </c>
    </row>
    <row r="169" spans="3:20">
      <c r="D169" s="2"/>
      <c r="E169" s="2"/>
    </row>
    <row r="170" spans="3:20" ht="13">
      <c r="D170" s="183" t="s">
        <v>588</v>
      </c>
      <c r="E170" s="183" t="s">
        <v>655</v>
      </c>
    </row>
    <row r="171" spans="3:20">
      <c r="D171" s="2"/>
      <c r="E171" s="2" t="s">
        <v>117</v>
      </c>
      <c r="F171" t="s">
        <v>765</v>
      </c>
    </row>
    <row r="172" spans="3:20">
      <c r="E172" s="2" t="s">
        <v>118</v>
      </c>
      <c r="F172" t="s">
        <v>305</v>
      </c>
    </row>
    <row r="173" spans="3:20">
      <c r="F173" s="149"/>
    </row>
    <row r="174" spans="3:20" ht="13">
      <c r="C174" s="5" t="s">
        <v>7</v>
      </c>
      <c r="E174" s="149"/>
      <c r="G174" s="5" t="s">
        <v>400</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610</v>
      </c>
    </row>
    <row r="178" spans="2:19" ht="13">
      <c r="D178" s="5" t="s">
        <v>213</v>
      </c>
      <c r="E178" s="5" t="s">
        <v>306</v>
      </c>
      <c r="G178" s="149"/>
      <c r="H178" s="149"/>
      <c r="I178" s="149"/>
      <c r="J178" s="149"/>
      <c r="K178" s="149"/>
      <c r="L178" s="149"/>
      <c r="M178" s="149"/>
      <c r="N178" s="149"/>
    </row>
    <row r="179" spans="2:19">
      <c r="E179" t="s">
        <v>117</v>
      </c>
      <c r="F179" s="149" t="s">
        <v>1008</v>
      </c>
    </row>
    <row r="180" spans="2:19" ht="13">
      <c r="F180" s="184" t="s">
        <v>1335</v>
      </c>
      <c r="I180" s="184"/>
    </row>
    <row r="181" spans="2:19" ht="13">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ht="13">
      <c r="D185" s="5" t="s">
        <v>351</v>
      </c>
      <c r="E185" s="50" t="s">
        <v>1110</v>
      </c>
    </row>
    <row r="186" spans="2:19">
      <c r="B186" s="149"/>
      <c r="C186" s="149"/>
      <c r="E186" s="149" t="s">
        <v>748</v>
      </c>
      <c r="F186" s="149"/>
      <c r="I186" s="149"/>
    </row>
    <row r="187" spans="2:19" ht="13">
      <c r="B187" s="149"/>
      <c r="C187" s="149"/>
      <c r="E187" s="149" t="s">
        <v>1108</v>
      </c>
      <c r="F187" s="184"/>
      <c r="G187" s="149"/>
      <c r="I187" s="184"/>
    </row>
    <row r="188" spans="2:19" ht="13">
      <c r="B188" s="149"/>
      <c r="C188" s="149"/>
      <c r="F188" s="184"/>
      <c r="G188" s="149"/>
      <c r="I188" s="184"/>
    </row>
    <row r="189" spans="2:19" ht="13">
      <c r="B189" s="149"/>
      <c r="C189" s="149"/>
      <c r="D189" s="5" t="s">
        <v>607</v>
      </c>
      <c r="E189" s="5" t="s">
        <v>3</v>
      </c>
      <c r="F189" s="184"/>
      <c r="G189" s="149"/>
      <c r="I189" s="184"/>
    </row>
    <row r="190" spans="2:19" ht="13">
      <c r="B190" s="149"/>
      <c r="C190" s="149"/>
      <c r="D190" s="5"/>
      <c r="E190" s="149" t="s">
        <v>307</v>
      </c>
      <c r="F190" s="149"/>
      <c r="G190" s="149"/>
      <c r="I190" s="184"/>
    </row>
    <row r="191" spans="2:19" ht="13">
      <c r="B191" s="149"/>
      <c r="C191" s="149"/>
      <c r="F191" s="184"/>
      <c r="G191" s="149"/>
      <c r="I191" s="184"/>
    </row>
    <row r="192" spans="2:19" ht="13">
      <c r="D192" s="5" t="s">
        <v>545</v>
      </c>
      <c r="E192" s="5" t="s">
        <v>116</v>
      </c>
    </row>
    <row r="193" spans="2:37" ht="13">
      <c r="B193" s="149"/>
      <c r="C193" s="5"/>
      <c r="E193" t="s">
        <v>117</v>
      </c>
      <c r="F193" s="149" t="s">
        <v>1119</v>
      </c>
      <c r="G193" s="149"/>
      <c r="H193" s="149"/>
      <c r="I193" s="149"/>
    </row>
    <row r="194" spans="2:37" ht="13">
      <c r="B194" s="149"/>
      <c r="C194" s="5"/>
      <c r="F194" s="149" t="s">
        <v>688</v>
      </c>
      <c r="G194" s="6" t="s">
        <v>1410</v>
      </c>
    </row>
    <row r="195" spans="2:37">
      <c r="B195" s="149"/>
      <c r="C195" s="149"/>
      <c r="F195" s="149" t="s">
        <v>358</v>
      </c>
      <c r="G195" s="155" t="s">
        <v>1411</v>
      </c>
      <c r="I195" s="149"/>
      <c r="J195" s="149"/>
      <c r="M195" s="149"/>
      <c r="N195" s="149"/>
      <c r="O195" s="149"/>
      <c r="P195" s="149"/>
      <c r="Q195" s="149"/>
      <c r="R195" s="149"/>
      <c r="S195" s="149"/>
    </row>
    <row r="196" spans="2:37">
      <c r="B196" s="149"/>
      <c r="C196" s="149"/>
      <c r="F196" s="149" t="s">
        <v>359</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450</v>
      </c>
      <c r="E201" s="5" t="s">
        <v>125</v>
      </c>
      <c r="G201" s="149"/>
      <c r="H201" s="149"/>
      <c r="I201" s="149"/>
      <c r="J201" s="149"/>
      <c r="M201" s="149"/>
      <c r="N201" s="149"/>
      <c r="O201" s="149"/>
      <c r="P201" s="149"/>
      <c r="Q201" s="149"/>
      <c r="R201" s="149"/>
      <c r="S201" s="149"/>
    </row>
    <row r="202" spans="2:37" ht="13">
      <c r="B202" s="149"/>
      <c r="C202" s="149"/>
      <c r="D202" s="5"/>
      <c r="E202" s="149" t="s">
        <v>117</v>
      </c>
      <c r="F202" s="149" t="s">
        <v>1011</v>
      </c>
      <c r="M202" s="149"/>
      <c r="N202" s="149"/>
      <c r="O202" s="149"/>
      <c r="P202" s="149"/>
      <c r="Q202" s="149"/>
      <c r="R202" s="149"/>
      <c r="S202" s="149"/>
    </row>
    <row r="203" spans="2:37" ht="13">
      <c r="B203" s="149"/>
      <c r="C203" s="149"/>
      <c r="D203" s="5"/>
      <c r="E203" s="149" t="s">
        <v>118</v>
      </c>
      <c r="F203" s="149" t="s">
        <v>1120</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614</v>
      </c>
      <c r="F206" s="149" t="s">
        <v>1013</v>
      </c>
      <c r="M206" s="149"/>
      <c r="N206" s="149"/>
      <c r="O206" s="149"/>
      <c r="P206" s="149"/>
      <c r="Q206" s="149"/>
      <c r="R206" s="149"/>
      <c r="S206" s="149"/>
    </row>
    <row r="207" spans="2:37" ht="13">
      <c r="B207" s="149"/>
      <c r="C207" s="149"/>
      <c r="D207" s="5"/>
      <c r="F207" t="s">
        <v>688</v>
      </c>
      <c r="G207" s="1825" t="s">
        <v>1367</v>
      </c>
      <c r="H207" s="1825"/>
      <c r="I207" s="1825"/>
      <c r="J207" s="1825"/>
      <c r="K207" s="1825"/>
      <c r="L207" s="1825"/>
      <c r="M207" s="1825"/>
      <c r="N207" s="1825"/>
      <c r="O207" s="1825"/>
      <c r="P207" s="1825"/>
      <c r="Q207" s="1825"/>
      <c r="R207" s="1825"/>
      <c r="S207" s="1825"/>
      <c r="T207" s="1825"/>
      <c r="U207" s="1825"/>
      <c r="V207" s="1825"/>
      <c r="W207" s="1825"/>
      <c r="X207" s="1825"/>
      <c r="Y207" s="1825"/>
      <c r="Z207" s="1825"/>
      <c r="AA207" s="1825"/>
      <c r="AB207" s="1825"/>
      <c r="AC207" s="1825"/>
      <c r="AD207" s="1825"/>
      <c r="AE207" s="1825"/>
      <c r="AF207" s="1825"/>
      <c r="AG207" s="1825"/>
      <c r="AH207" s="1825"/>
      <c r="AI207" s="1825"/>
      <c r="AJ207" s="1825"/>
      <c r="AK207" s="1825"/>
    </row>
    <row r="208" spans="2:37" ht="13">
      <c r="B208" s="149"/>
      <c r="C208" s="149"/>
      <c r="D208" s="5"/>
      <c r="G208" s="1825"/>
      <c r="H208" s="1825"/>
      <c r="I208" s="1825"/>
      <c r="J208" s="1825"/>
      <c r="K208" s="1825"/>
      <c r="L208" s="1825"/>
      <c r="M208" s="1825"/>
      <c r="N208" s="1825"/>
      <c r="O208" s="1825"/>
      <c r="P208" s="1825"/>
      <c r="Q208" s="1825"/>
      <c r="R208" s="1825"/>
      <c r="S208" s="1825"/>
      <c r="T208" s="1825"/>
      <c r="U208" s="1825"/>
      <c r="V208" s="1825"/>
      <c r="W208" s="1825"/>
      <c r="X208" s="1825"/>
      <c r="Y208" s="1825"/>
      <c r="Z208" s="1825"/>
      <c r="AA208" s="1825"/>
      <c r="AB208" s="1825"/>
      <c r="AC208" s="1825"/>
      <c r="AD208" s="1825"/>
      <c r="AE208" s="1825"/>
      <c r="AF208" s="1825"/>
      <c r="AG208" s="1825"/>
      <c r="AH208" s="1825"/>
      <c r="AI208" s="1825"/>
      <c r="AJ208" s="1825"/>
      <c r="AK208" s="1825"/>
    </row>
    <row r="209" spans="1:38" ht="13">
      <c r="B209" s="149"/>
      <c r="C209" s="149"/>
      <c r="D209" s="5"/>
      <c r="M209" s="149"/>
      <c r="N209" s="149"/>
      <c r="O209" s="149"/>
      <c r="P209" s="149"/>
      <c r="Q209" s="149"/>
      <c r="R209" s="149"/>
      <c r="S209" s="149"/>
    </row>
    <row r="210" spans="1:38" ht="13">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586</v>
      </c>
      <c r="E213" s="5" t="s">
        <v>254</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451</v>
      </c>
      <c r="D225" s="149"/>
      <c r="E225" s="149"/>
      <c r="F225" s="149"/>
      <c r="G225" s="5" t="s">
        <v>481</v>
      </c>
      <c r="I225" s="149"/>
      <c r="J225" s="149"/>
      <c r="K225" s="149"/>
      <c r="M225" s="149"/>
      <c r="N225" s="149"/>
      <c r="O225" s="149"/>
      <c r="P225" s="149"/>
      <c r="Q225" s="149"/>
      <c r="R225" s="149"/>
      <c r="S225" s="149"/>
    </row>
    <row r="226" spans="2:19" ht="13">
      <c r="B226" s="5"/>
      <c r="E226" s="149" t="s">
        <v>117</v>
      </c>
      <c r="F226" s="149" t="s">
        <v>755</v>
      </c>
      <c r="G226" s="149"/>
      <c r="I226" s="149"/>
      <c r="J226" s="149"/>
      <c r="K226" s="149"/>
      <c r="L226" s="149"/>
      <c r="M226" s="149"/>
      <c r="N226" s="149"/>
      <c r="O226" s="149"/>
      <c r="P226" s="149"/>
      <c r="Q226" s="149"/>
      <c r="R226" s="149"/>
      <c r="S226" s="149"/>
    </row>
    <row r="227" spans="2:19" ht="13">
      <c r="B227" s="5"/>
      <c r="E227" s="149" t="s">
        <v>118</v>
      </c>
      <c r="F227" s="149" t="s">
        <v>715</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452</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756</v>
      </c>
      <c r="G230" s="149"/>
      <c r="I230" s="149"/>
      <c r="J230" s="149"/>
      <c r="K230" s="149"/>
      <c r="L230" s="149"/>
      <c r="M230" s="149"/>
      <c r="N230" s="149"/>
      <c r="O230" s="149"/>
      <c r="P230" s="149"/>
      <c r="Q230" s="149"/>
      <c r="R230" s="149"/>
      <c r="S230" s="149"/>
    </row>
    <row r="231" spans="2:19" ht="13">
      <c r="B231" s="5"/>
      <c r="E231" s="149"/>
      <c r="F231" s="149" t="s">
        <v>757</v>
      </c>
      <c r="G231" s="149"/>
      <c r="H231" s="149"/>
      <c r="I231" s="149"/>
      <c r="J231" s="149"/>
      <c r="K231" s="149"/>
      <c r="L231" s="149"/>
      <c r="M231" s="149"/>
      <c r="N231" s="149"/>
      <c r="O231" s="149"/>
      <c r="P231" s="149"/>
      <c r="Q231" s="149"/>
      <c r="R231" s="149"/>
      <c r="S231" s="149"/>
    </row>
    <row r="232" spans="2:19" ht="13">
      <c r="B232" s="5"/>
      <c r="D232" s="149"/>
      <c r="E232" s="149" t="s">
        <v>118</v>
      </c>
      <c r="F232" s="149" t="s">
        <v>715</v>
      </c>
      <c r="G232" s="149"/>
      <c r="I232" s="149"/>
      <c r="J232" s="149"/>
      <c r="K232" s="149"/>
      <c r="L232" s="149"/>
      <c r="M232" s="149"/>
      <c r="N232" s="149"/>
      <c r="O232" s="149"/>
      <c r="P232" s="149"/>
      <c r="Q232" s="149"/>
      <c r="R232" s="149"/>
      <c r="S232" s="149"/>
    </row>
    <row r="233" spans="2:19" ht="13">
      <c r="B233" s="5"/>
      <c r="E233" s="149" t="s">
        <v>124</v>
      </c>
      <c r="F233" s="152" t="s">
        <v>1028</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336</v>
      </c>
      <c r="F235" s="149"/>
      <c r="J235" s="149"/>
      <c r="K235" s="149"/>
      <c r="M235" s="149"/>
      <c r="N235" s="149"/>
      <c r="O235" s="149"/>
      <c r="P235" s="149"/>
      <c r="Q235" s="149"/>
      <c r="R235" s="149"/>
      <c r="S235" s="149"/>
    </row>
    <row r="236" spans="2:19" ht="13">
      <c r="B236" s="149"/>
      <c r="C236" s="149"/>
      <c r="E236" t="s">
        <v>117</v>
      </c>
      <c r="F236" s="149" t="s">
        <v>336</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ht="13">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358</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358</v>
      </c>
      <c r="G244" s="203" t="s">
        <v>1019</v>
      </c>
      <c r="I244" s="149"/>
      <c r="M244" s="149"/>
      <c r="N244" s="149"/>
      <c r="O244" s="149"/>
      <c r="P244" s="149"/>
      <c r="Q244" s="149"/>
      <c r="R244" s="149"/>
      <c r="S244" s="149"/>
    </row>
    <row r="245" spans="2:21">
      <c r="B245" s="149"/>
      <c r="C245" s="149"/>
      <c r="F245" s="149" t="s">
        <v>359</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ht="13">
      <c r="B247" s="149"/>
      <c r="C247" s="149"/>
      <c r="D247" s="5"/>
      <c r="E247" s="149" t="s">
        <v>124</v>
      </c>
      <c r="F247" s="149" t="s">
        <v>337</v>
      </c>
      <c r="H247" s="149"/>
      <c r="I247" s="149"/>
      <c r="M247" s="149"/>
      <c r="N247" s="149"/>
      <c r="O247" s="149"/>
      <c r="P247" s="149"/>
      <c r="Q247" s="149"/>
      <c r="R247" s="149"/>
      <c r="S247" s="149"/>
    </row>
    <row r="248" spans="2:21" ht="13">
      <c r="B248" s="149"/>
      <c r="C248" s="149"/>
      <c r="D248" s="5"/>
      <c r="E248" s="5"/>
      <c r="F248" t="s">
        <v>688</v>
      </c>
      <c r="G248" s="149" t="s">
        <v>454</v>
      </c>
      <c r="I248" s="149"/>
      <c r="M248" s="149"/>
      <c r="N248" s="149"/>
      <c r="O248" s="149"/>
      <c r="P248" s="149"/>
      <c r="Q248" s="149"/>
      <c r="R248" s="149"/>
      <c r="S248" s="149"/>
    </row>
    <row r="249" spans="2:21" ht="13">
      <c r="B249" s="149"/>
      <c r="C249" s="149"/>
      <c r="D249" s="5"/>
      <c r="E249" s="5"/>
      <c r="F249" s="149"/>
      <c r="G249" s="149" t="s">
        <v>455</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401</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1336</v>
      </c>
      <c r="G253" s="149"/>
      <c r="I253" s="184"/>
      <c r="J253" s="149"/>
      <c r="K253" s="149"/>
      <c r="L253" s="149"/>
      <c r="M253" s="149"/>
      <c r="N253" s="149"/>
      <c r="O253" s="149"/>
      <c r="P253" s="149"/>
      <c r="Q253" s="149"/>
      <c r="R253" s="149"/>
      <c r="S253" s="149"/>
      <c r="T253" s="149"/>
      <c r="U253" s="149"/>
    </row>
    <row r="254" spans="2:21" ht="13">
      <c r="B254" s="5"/>
      <c r="C254" s="5"/>
      <c r="E254" s="149" t="s">
        <v>118</v>
      </c>
      <c r="F254" s="149" t="s">
        <v>1014</v>
      </c>
      <c r="I254" s="149"/>
      <c r="J254" s="149"/>
      <c r="K254" s="149"/>
      <c r="L254" s="149"/>
      <c r="M254" s="149"/>
      <c r="N254" s="149"/>
      <c r="O254" s="149"/>
      <c r="P254" s="149"/>
      <c r="Q254" s="149"/>
      <c r="R254" s="149"/>
      <c r="S254" s="149"/>
      <c r="T254" s="149"/>
      <c r="U254" s="149"/>
    </row>
    <row r="255" spans="2:21" ht="13">
      <c r="B255" s="5"/>
      <c r="C255" s="5"/>
      <c r="E255" s="149"/>
      <c r="F255" s="327" t="s">
        <v>688</v>
      </c>
      <c r="G255" s="327" t="s">
        <v>869</v>
      </c>
      <c r="I255" s="6"/>
      <c r="K255" s="155"/>
      <c r="L255" s="155"/>
      <c r="M255" s="155"/>
      <c r="N255" s="155"/>
      <c r="O255" s="155"/>
      <c r="P255" s="1"/>
      <c r="Q255" s="149"/>
      <c r="R255" s="149"/>
      <c r="S255" s="149"/>
      <c r="T255" s="149"/>
      <c r="U255" s="149"/>
    </row>
    <row r="256" spans="2:21" ht="13">
      <c r="B256" s="5"/>
      <c r="C256" s="5"/>
      <c r="E256" s="149"/>
      <c r="F256" s="325"/>
      <c r="G256" s="327" t="s">
        <v>870</v>
      </c>
      <c r="I256" s="6"/>
      <c r="K256" s="155"/>
      <c r="L256" s="155"/>
      <c r="M256" s="155"/>
      <c r="N256" s="155"/>
      <c r="O256" s="155"/>
      <c r="P256" s="155"/>
    </row>
    <row r="257" spans="2:21" ht="13">
      <c r="B257" s="5"/>
      <c r="C257" s="5"/>
      <c r="E257" s="149"/>
      <c r="F257" s="325" t="s">
        <v>358</v>
      </c>
      <c r="G257" s="327" t="s">
        <v>1020</v>
      </c>
      <c r="I257" s="149"/>
      <c r="K257" s="149"/>
      <c r="L257" s="149"/>
      <c r="M257" s="149"/>
      <c r="N257" s="149"/>
      <c r="O257" s="149"/>
      <c r="P257" s="155"/>
      <c r="Q257" s="1"/>
      <c r="R257" s="1"/>
      <c r="S257" s="1"/>
      <c r="T257" s="1"/>
      <c r="U257" s="1"/>
    </row>
    <row r="258" spans="2:21" ht="13">
      <c r="B258" s="5"/>
      <c r="C258" s="5"/>
      <c r="E258" s="149"/>
      <c r="F258" s="325"/>
      <c r="G258" s="327" t="s">
        <v>931</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213</v>
      </c>
      <c r="E260" s="5" t="s">
        <v>402</v>
      </c>
      <c r="G260" s="149"/>
      <c r="H260" s="149"/>
      <c r="I260" s="149"/>
      <c r="J260" s="149"/>
      <c r="K260" s="149"/>
      <c r="L260" s="149"/>
      <c r="M260" s="149"/>
      <c r="N260" s="149"/>
      <c r="O260" s="149"/>
      <c r="P260" s="149"/>
      <c r="Q260" s="149"/>
      <c r="R260" s="149"/>
      <c r="S260" s="149"/>
    </row>
    <row r="261" spans="2:21" ht="13">
      <c r="B261" s="5"/>
      <c r="C261" s="5"/>
      <c r="E261" s="149" t="s">
        <v>117</v>
      </c>
      <c r="F261" s="149" t="s">
        <v>259</v>
      </c>
      <c r="G261" s="149"/>
      <c r="I261" s="149"/>
      <c r="J261" s="149"/>
      <c r="K261" s="149"/>
      <c r="L261" s="149"/>
      <c r="M261" s="149"/>
      <c r="N261" s="149"/>
      <c r="O261" s="149"/>
      <c r="P261" s="149"/>
      <c r="Q261" s="149"/>
      <c r="R261" s="149"/>
      <c r="S261" s="149"/>
    </row>
    <row r="262" spans="2:21" ht="13">
      <c r="B262" s="5"/>
      <c r="C262" s="5"/>
      <c r="E262" s="149" t="s">
        <v>118</v>
      </c>
      <c r="F262" s="149" t="s">
        <v>860</v>
      </c>
      <c r="G262" s="149"/>
      <c r="I262" s="149"/>
      <c r="J262" s="149"/>
      <c r="K262" s="149"/>
      <c r="L262" s="149"/>
      <c r="M262" s="149"/>
      <c r="N262" s="149"/>
      <c r="O262" s="149"/>
      <c r="P262" s="149"/>
      <c r="Q262" s="149"/>
      <c r="R262" s="149"/>
      <c r="S262" s="149"/>
    </row>
    <row r="263" spans="2:21" ht="13">
      <c r="B263" s="5"/>
      <c r="C263" s="5"/>
      <c r="E263" s="149" t="s">
        <v>124</v>
      </c>
      <c r="F263" s="149" t="s">
        <v>260</v>
      </c>
      <c r="I263" s="149"/>
      <c r="J263" s="149"/>
      <c r="K263" s="149"/>
      <c r="L263" s="149"/>
      <c r="M263" s="149"/>
      <c r="N263" s="149"/>
      <c r="O263" s="149"/>
      <c r="P263" s="149"/>
      <c r="Q263" s="149"/>
      <c r="R263" s="149"/>
      <c r="S263" s="149"/>
    </row>
    <row r="264" spans="2:21" ht="13">
      <c r="B264" s="5"/>
      <c r="C264" s="5"/>
      <c r="E264" s="5"/>
      <c r="F264" s="149" t="s">
        <v>861</v>
      </c>
      <c r="I264" s="149"/>
      <c r="J264" s="149"/>
      <c r="K264" s="149"/>
      <c r="L264" s="149"/>
      <c r="M264" s="149"/>
      <c r="N264" s="149"/>
      <c r="O264" s="149"/>
      <c r="P264" s="149"/>
      <c r="Q264" s="149"/>
      <c r="R264" s="149"/>
      <c r="S264" s="149"/>
    </row>
    <row r="265" spans="2:21" ht="13">
      <c r="B265" s="5"/>
      <c r="C265" s="5"/>
      <c r="E265" s="149" t="s">
        <v>614</v>
      </c>
      <c r="F265" s="327" t="s">
        <v>871</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351</v>
      </c>
      <c r="E267" s="5" t="s">
        <v>76</v>
      </c>
      <c r="G267" s="149"/>
      <c r="H267" s="149"/>
      <c r="I267" s="149"/>
      <c r="J267" s="149"/>
      <c r="K267" s="149"/>
      <c r="L267" s="149"/>
      <c r="M267" s="149"/>
      <c r="N267" s="149"/>
      <c r="O267" s="149"/>
      <c r="P267" s="149"/>
      <c r="Q267" s="149"/>
      <c r="R267" s="149"/>
      <c r="S267" s="149"/>
    </row>
    <row r="268" spans="2:21" ht="13">
      <c r="B268" s="5"/>
      <c r="C268" s="5"/>
      <c r="E268" s="149" t="s">
        <v>1121</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607</v>
      </c>
      <c r="E270" s="5" t="s">
        <v>295</v>
      </c>
      <c r="G270" s="149"/>
    </row>
    <row r="271" spans="2:21" ht="13">
      <c r="B271" s="5"/>
      <c r="C271" s="5"/>
      <c r="E271" s="149" t="s">
        <v>261</v>
      </c>
      <c r="F271" s="149"/>
      <c r="G271" s="149"/>
      <c r="J271" s="149"/>
      <c r="K271" s="149"/>
      <c r="L271" s="149"/>
      <c r="M271" s="149"/>
      <c r="N271" s="149"/>
    </row>
    <row r="272" spans="2:21" ht="13">
      <c r="B272" s="5"/>
      <c r="C272" s="5"/>
      <c r="E272" s="149" t="s">
        <v>1021</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545</v>
      </c>
      <c r="E274" s="5" t="s">
        <v>645</v>
      </c>
      <c r="G274" s="149"/>
      <c r="H274" s="149"/>
      <c r="J274" s="149"/>
      <c r="K274" s="149"/>
      <c r="L274" s="149"/>
      <c r="M274" s="149"/>
      <c r="N274" s="149"/>
      <c r="O274" s="149"/>
      <c r="P274" s="149"/>
      <c r="Q274" s="149"/>
      <c r="R274" s="149"/>
      <c r="S274" s="149"/>
      <c r="T274" s="149"/>
      <c r="U274" s="149"/>
    </row>
    <row r="275" spans="2:21" ht="13">
      <c r="B275" s="5"/>
      <c r="D275" s="149"/>
      <c r="E275" s="149" t="s">
        <v>1113</v>
      </c>
      <c r="J275" s="149"/>
      <c r="K275" s="149"/>
      <c r="L275" s="149"/>
      <c r="M275" s="149"/>
      <c r="N275" s="149"/>
      <c r="O275" s="149"/>
      <c r="P275" s="149"/>
      <c r="Q275" s="149"/>
      <c r="R275" s="149"/>
      <c r="S275" s="149"/>
      <c r="T275" s="149"/>
      <c r="U275" s="149"/>
    </row>
    <row r="276" spans="2:21" ht="13">
      <c r="B276" s="5"/>
      <c r="D276" s="149"/>
      <c r="E276" s="149" t="s">
        <v>1015</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311</v>
      </c>
      <c r="E278" s="5" t="s">
        <v>296</v>
      </c>
      <c r="K278" s="149"/>
      <c r="L278" s="149"/>
      <c r="M278" s="149"/>
      <c r="N278" s="149"/>
      <c r="O278" s="149"/>
      <c r="P278" s="149"/>
      <c r="Q278" s="149"/>
      <c r="R278" s="149"/>
      <c r="S278" s="149"/>
      <c r="T278" s="149"/>
      <c r="U278" s="149"/>
    </row>
    <row r="279" spans="2:21" ht="13">
      <c r="B279" s="5"/>
      <c r="D279" s="5"/>
      <c r="E279" t="s">
        <v>262</v>
      </c>
      <c r="K279" s="149"/>
      <c r="L279" s="149"/>
      <c r="M279" s="149"/>
      <c r="N279" s="149"/>
      <c r="O279" s="149"/>
      <c r="P279" s="149"/>
      <c r="Q279" s="149"/>
      <c r="R279" s="149"/>
      <c r="S279" s="149"/>
    </row>
    <row r="280" spans="2:21" ht="13">
      <c r="B280" s="5"/>
      <c r="D280" s="149"/>
      <c r="E280" s="149" t="s">
        <v>1022</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450</v>
      </c>
      <c r="E282" s="5" t="s">
        <v>446</v>
      </c>
      <c r="G282" s="149"/>
      <c r="H282" s="149"/>
      <c r="I282" s="149"/>
      <c r="J282" s="149"/>
      <c r="K282" s="149"/>
      <c r="L282" s="149"/>
      <c r="M282" s="149"/>
      <c r="O282" s="149"/>
      <c r="P282" s="149"/>
      <c r="Q282" s="149"/>
      <c r="R282" s="149"/>
      <c r="S282" s="149"/>
    </row>
    <row r="283" spans="2:21" ht="13">
      <c r="B283" s="5"/>
      <c r="D283" s="5"/>
      <c r="E283" t="s">
        <v>263</v>
      </c>
      <c r="G283" s="149"/>
      <c r="H283" s="149"/>
      <c r="I283" s="149"/>
      <c r="J283" s="149"/>
      <c r="K283" s="149"/>
      <c r="L283" s="149"/>
      <c r="M283" s="149"/>
      <c r="P283" s="149"/>
      <c r="Q283" s="149"/>
      <c r="R283" s="149"/>
      <c r="S283" s="149"/>
    </row>
    <row r="284" spans="2:21" ht="13">
      <c r="B284" s="5"/>
      <c r="D284" s="5"/>
      <c r="E284" t="s">
        <v>264</v>
      </c>
      <c r="G284" s="149"/>
      <c r="H284" s="149"/>
      <c r="I284" s="149"/>
      <c r="J284" s="149"/>
      <c r="K284" s="149"/>
      <c r="L284" s="149"/>
      <c r="M284" s="149"/>
      <c r="P284" s="149"/>
      <c r="Q284" s="149"/>
      <c r="R284" s="149"/>
      <c r="S284" s="149"/>
    </row>
    <row r="285" spans="2:21" ht="13">
      <c r="B285" s="5"/>
      <c r="D285" s="5"/>
      <c r="E285" s="184" t="s">
        <v>1023</v>
      </c>
      <c r="F285" s="184"/>
      <c r="G285" s="149"/>
      <c r="H285" s="184"/>
      <c r="I285" s="184"/>
      <c r="J285" s="149"/>
      <c r="K285" s="149"/>
      <c r="L285" s="149"/>
      <c r="M285" s="149"/>
      <c r="P285" s="149"/>
      <c r="Q285" s="149"/>
      <c r="R285" s="149"/>
      <c r="S285" s="149"/>
    </row>
    <row r="286" spans="2:21" ht="13">
      <c r="B286" s="5"/>
      <c r="D286" s="5"/>
      <c r="E286" s="734" t="s">
        <v>930</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588</v>
      </c>
      <c r="E288" s="5" t="s">
        <v>589</v>
      </c>
      <c r="K288" s="149"/>
      <c r="L288" s="149"/>
      <c r="M288" s="149"/>
      <c r="N288" s="149"/>
    </row>
    <row r="289" spans="2:38" ht="13">
      <c r="B289" s="5"/>
      <c r="D289" s="149"/>
      <c r="E289" s="149" t="s">
        <v>117</v>
      </c>
      <c r="F289" s="149" t="s">
        <v>590</v>
      </c>
      <c r="G289" s="149"/>
      <c r="O289" s="149"/>
      <c r="P289" s="149"/>
      <c r="Q289" s="149"/>
      <c r="R289" s="149"/>
      <c r="S289" s="149"/>
      <c r="T289" s="149"/>
      <c r="U289" s="149"/>
      <c r="V289" s="149"/>
      <c r="W289" s="149"/>
    </row>
    <row r="290" spans="2:38" ht="13">
      <c r="B290" s="5"/>
      <c r="D290" s="149"/>
      <c r="E290" s="149"/>
      <c r="F290" s="184" t="s">
        <v>1337</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591</v>
      </c>
      <c r="G291" s="149"/>
      <c r="L291" s="149"/>
      <c r="M291" s="149"/>
      <c r="N291" s="149"/>
      <c r="O291" s="149"/>
      <c r="P291" s="149"/>
      <c r="Q291" s="149"/>
      <c r="R291" s="149"/>
      <c r="S291" s="149"/>
      <c r="T291" s="149"/>
      <c r="U291" s="149"/>
      <c r="V291" s="149"/>
      <c r="W291" s="149"/>
    </row>
    <row r="292" spans="2:38" ht="13">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688</v>
      </c>
      <c r="G293" s="149" t="s">
        <v>266</v>
      </c>
      <c r="K293" s="149"/>
      <c r="L293" s="149"/>
      <c r="M293" s="149"/>
      <c r="N293" s="149"/>
      <c r="O293" s="149"/>
      <c r="P293" s="149"/>
      <c r="Q293" s="149"/>
      <c r="R293" s="149"/>
      <c r="S293" s="149"/>
      <c r="T293" s="149"/>
      <c r="U293" s="149"/>
      <c r="V293" s="149"/>
      <c r="W293" s="149"/>
    </row>
    <row r="294" spans="2:38" ht="13">
      <c r="B294" s="5"/>
      <c r="D294" s="149"/>
      <c r="E294" s="149"/>
      <c r="F294" s="149" t="s">
        <v>358</v>
      </c>
      <c r="G294" s="149" t="s">
        <v>1016</v>
      </c>
      <c r="H294" s="149"/>
      <c r="K294" s="149"/>
      <c r="L294" s="149"/>
      <c r="M294" s="149"/>
      <c r="N294" s="149"/>
      <c r="O294" s="149"/>
      <c r="P294" s="149"/>
      <c r="Q294" s="149"/>
      <c r="R294" s="149"/>
      <c r="S294" s="149"/>
      <c r="T294" s="149"/>
      <c r="U294" s="149"/>
      <c r="V294" s="149"/>
      <c r="W294" s="149"/>
    </row>
    <row r="295" spans="2:38" ht="13">
      <c r="B295" s="5"/>
      <c r="D295" s="149"/>
      <c r="E295" s="149"/>
      <c r="F295" s="149" t="s">
        <v>359</v>
      </c>
      <c r="G295" s="149" t="s">
        <v>592</v>
      </c>
      <c r="K295" s="149"/>
      <c r="L295" s="149"/>
      <c r="M295" s="149"/>
      <c r="N295" s="149"/>
      <c r="O295" s="149"/>
      <c r="P295" s="149"/>
      <c r="Q295" s="149"/>
      <c r="R295" s="149"/>
      <c r="S295" s="149"/>
      <c r="T295" s="149"/>
      <c r="U295" s="149"/>
      <c r="V295" s="149"/>
      <c r="W295" s="149"/>
    </row>
    <row r="296" spans="2:38" ht="13">
      <c r="B296" s="5"/>
      <c r="D296" s="149"/>
      <c r="E296" s="149"/>
      <c r="F296" s="149" t="s">
        <v>466</v>
      </c>
      <c r="G296" s="149" t="s">
        <v>267</v>
      </c>
      <c r="H296" s="149"/>
      <c r="K296" s="149"/>
      <c r="L296" s="149"/>
      <c r="M296" s="149"/>
      <c r="N296" s="149"/>
      <c r="O296" s="149"/>
      <c r="P296" s="149"/>
      <c r="Q296" s="149"/>
      <c r="R296" s="149"/>
      <c r="S296" s="149"/>
      <c r="T296" s="149"/>
      <c r="U296" s="149"/>
      <c r="V296" s="149"/>
      <c r="W296" s="149"/>
    </row>
    <row r="297" spans="2:38" ht="13">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
      <c r="B299" s="5"/>
      <c r="D299" s="149"/>
      <c r="E299" s="149" t="s">
        <v>614</v>
      </c>
      <c r="F299" s="149" t="s">
        <v>781</v>
      </c>
      <c r="G299" s="149"/>
      <c r="K299" s="149"/>
      <c r="L299" s="149"/>
      <c r="M299" s="149"/>
      <c r="N299" s="149"/>
      <c r="O299" s="149"/>
      <c r="P299" s="149"/>
      <c r="Q299" s="149"/>
      <c r="R299" s="149"/>
      <c r="S299" s="149"/>
      <c r="T299" s="149"/>
      <c r="U299" s="149"/>
      <c r="V299" s="149"/>
      <c r="W299" s="149"/>
    </row>
    <row r="300" spans="2:38" ht="13">
      <c r="B300" s="5"/>
      <c r="D300" s="149"/>
      <c r="E300" s="149" t="s">
        <v>819</v>
      </c>
      <c r="F300" s="149" t="s">
        <v>788</v>
      </c>
      <c r="G300" s="149"/>
      <c r="K300" s="149"/>
      <c r="L300" s="149"/>
      <c r="M300" s="149"/>
      <c r="N300" s="149"/>
      <c r="O300" s="149"/>
      <c r="P300" s="149"/>
      <c r="Q300" s="149"/>
      <c r="R300" s="149"/>
      <c r="S300" s="149"/>
      <c r="T300" s="149"/>
      <c r="U300" s="149"/>
      <c r="V300" s="149"/>
      <c r="W300" s="149"/>
    </row>
    <row r="301" spans="2:38" ht="13">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586</v>
      </c>
      <c r="E305" s="5" t="s">
        <v>297</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1024</v>
      </c>
      <c r="F306" s="149"/>
      <c r="K306" s="149"/>
      <c r="L306" s="149"/>
      <c r="M306" s="149"/>
      <c r="N306" s="149"/>
      <c r="O306" s="149"/>
      <c r="P306" s="149"/>
      <c r="Q306" s="149"/>
      <c r="R306" s="149"/>
      <c r="S306" s="149"/>
      <c r="T306" s="149"/>
      <c r="U306" s="149"/>
      <c r="V306" s="149"/>
      <c r="W306" s="149"/>
    </row>
    <row r="307" spans="2:23" ht="13">
      <c r="B307" s="5"/>
      <c r="D307" s="5"/>
      <c r="E307" s="149" t="s">
        <v>1022</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647</v>
      </c>
      <c r="I309" s="149"/>
      <c r="J309" s="149"/>
      <c r="K309" s="149"/>
      <c r="L309" s="149"/>
      <c r="M309" s="149"/>
      <c r="N309" s="149"/>
      <c r="O309" s="149"/>
      <c r="P309" s="149"/>
    </row>
    <row r="310" spans="2:23" ht="13">
      <c r="B310" s="5"/>
      <c r="D310" s="5" t="s">
        <v>213</v>
      </c>
      <c r="E310" s="5" t="s">
        <v>270</v>
      </c>
      <c r="G310" s="5"/>
      <c r="H310" s="5"/>
      <c r="I310" s="5"/>
      <c r="J310" s="5"/>
      <c r="K310" s="5"/>
      <c r="L310" s="5"/>
      <c r="M310" s="5"/>
      <c r="N310" s="5"/>
      <c r="O310" s="5"/>
      <c r="P310" s="5"/>
      <c r="Q310" s="5"/>
      <c r="R310" s="5"/>
    </row>
    <row r="311" spans="2:23" ht="13">
      <c r="B311" s="5"/>
      <c r="D311" s="5"/>
      <c r="E311" t="s">
        <v>271</v>
      </c>
      <c r="G311" s="149"/>
      <c r="I311" s="149"/>
      <c r="K311" s="149"/>
    </row>
    <row r="312" spans="2:23" ht="13">
      <c r="B312" s="5"/>
      <c r="D312" s="5"/>
      <c r="E312" s="149" t="s">
        <v>855</v>
      </c>
      <c r="F312" s="149"/>
      <c r="G312" s="149"/>
      <c r="I312" s="149"/>
      <c r="K312" s="149"/>
    </row>
    <row r="313" spans="2:23" ht="13">
      <c r="B313" s="5"/>
      <c r="D313" s="5"/>
      <c r="E313" s="149" t="s">
        <v>1025</v>
      </c>
      <c r="F313" s="149"/>
      <c r="G313" s="149"/>
      <c r="I313" s="149"/>
      <c r="K313" s="149"/>
    </row>
    <row r="314" spans="2:23" ht="13">
      <c r="B314" s="5"/>
      <c r="D314" s="5"/>
      <c r="E314" s="149" t="s">
        <v>856</v>
      </c>
      <c r="F314" s="149"/>
      <c r="G314" s="149"/>
      <c r="I314" s="149"/>
      <c r="K314" s="149"/>
    </row>
    <row r="315" spans="2:23" ht="13">
      <c r="B315" s="5"/>
      <c r="D315" s="5"/>
      <c r="G315" s="149"/>
      <c r="I315" s="149"/>
      <c r="K315" s="149"/>
    </row>
    <row r="316" spans="2:23" ht="13">
      <c r="B316" s="5"/>
      <c r="D316" s="5" t="s">
        <v>351</v>
      </c>
      <c r="E316" s="5" t="s">
        <v>790</v>
      </c>
      <c r="G316" s="149"/>
      <c r="H316" s="149"/>
      <c r="I316" s="149"/>
      <c r="J316" s="149"/>
      <c r="K316" s="149"/>
      <c r="P316" s="149"/>
      <c r="Q316" s="149"/>
      <c r="R316" s="149"/>
      <c r="S316" s="149"/>
    </row>
    <row r="317" spans="2:23" ht="13">
      <c r="B317" s="5"/>
      <c r="D317" s="5"/>
      <c r="E317" t="s">
        <v>272</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607</v>
      </c>
      <c r="E319" s="252" t="s">
        <v>774</v>
      </c>
      <c r="F319" s="22"/>
      <c r="G319" s="149"/>
      <c r="H319" s="149"/>
      <c r="I319" s="149"/>
      <c r="J319" s="149"/>
      <c r="K319" s="149"/>
      <c r="L319" s="149"/>
      <c r="M319" s="149"/>
      <c r="N319" s="149"/>
      <c r="O319" s="149"/>
      <c r="P319" s="149"/>
      <c r="Q319" s="149"/>
      <c r="R319" s="149"/>
      <c r="S319" s="149"/>
    </row>
    <row r="320" spans="2:23" ht="13">
      <c r="B320" s="5"/>
      <c r="E320" t="s">
        <v>771</v>
      </c>
      <c r="I320" s="149"/>
      <c r="J320" s="149"/>
      <c r="K320" s="149"/>
      <c r="L320" s="149"/>
      <c r="M320" s="149"/>
      <c r="N320" s="149"/>
      <c r="O320" s="149"/>
      <c r="P320" s="149"/>
      <c r="Q320" s="149"/>
      <c r="R320" s="149"/>
      <c r="S320" s="149"/>
    </row>
    <row r="321" spans="1:38" ht="13">
      <c r="B321" s="5"/>
      <c r="E321" t="s">
        <v>772</v>
      </c>
      <c r="I321" s="149"/>
      <c r="J321" s="149"/>
      <c r="K321" s="149"/>
      <c r="L321" s="149"/>
      <c r="M321" s="149"/>
      <c r="N321" s="149"/>
      <c r="O321" s="149"/>
      <c r="P321" s="149"/>
      <c r="Q321" s="149"/>
      <c r="R321" s="149"/>
      <c r="S321" s="149"/>
    </row>
    <row r="322" spans="1:38" ht="13">
      <c r="B322" s="5"/>
      <c r="E322" t="s">
        <v>773</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648</v>
      </c>
      <c r="I324" s="149"/>
      <c r="J324" s="149"/>
      <c r="K324" s="149"/>
      <c r="L324" s="149"/>
      <c r="M324" s="149"/>
      <c r="N324" s="149"/>
      <c r="O324" s="149"/>
      <c r="P324" s="149"/>
      <c r="Q324" s="149"/>
      <c r="R324" s="149"/>
      <c r="S324" s="149"/>
    </row>
    <row r="325" spans="1:38" ht="13">
      <c r="A325" t="s">
        <v>256</v>
      </c>
      <c r="D325" s="5" t="s">
        <v>213</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ht="13">
      <c r="F328" s="184" t="s">
        <v>1338</v>
      </c>
      <c r="I328" s="184"/>
      <c r="J328" s="149"/>
      <c r="K328" s="149"/>
      <c r="L328" s="149"/>
      <c r="M328" s="149"/>
      <c r="N328" s="149"/>
      <c r="O328" s="149"/>
      <c r="P328" s="149"/>
      <c r="Q328" s="149"/>
      <c r="R328" s="149"/>
      <c r="S328" s="149"/>
    </row>
    <row r="329" spans="1:38" ht="13">
      <c r="F329" s="184" t="s">
        <v>1339</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451</v>
      </c>
      <c r="G333" s="195" t="s">
        <v>23</v>
      </c>
      <c r="I333" s="183"/>
      <c r="J333" s="149"/>
      <c r="K333" s="149"/>
      <c r="L333" s="149"/>
      <c r="M333" s="149"/>
      <c r="N333" s="149"/>
      <c r="O333" s="149"/>
      <c r="P333" s="149"/>
      <c r="Q333" s="149"/>
      <c r="R333" s="149"/>
      <c r="S333" s="149"/>
    </row>
    <row r="334" spans="1:38" s="1" customFormat="1" ht="13">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778</v>
      </c>
      <c r="J335" s="149"/>
      <c r="K335" s="149"/>
      <c r="L335" s="149"/>
      <c r="M335" s="149"/>
      <c r="N335" s="149"/>
      <c r="O335" s="149"/>
      <c r="P335" s="149"/>
      <c r="Q335" s="149"/>
      <c r="R335" s="149"/>
      <c r="S335" s="149"/>
    </row>
    <row r="336" spans="1:38" ht="13">
      <c r="B336" s="5"/>
      <c r="E336" s="149"/>
      <c r="F336" s="149" t="s">
        <v>779</v>
      </c>
      <c r="J336" s="149"/>
      <c r="K336" s="149"/>
      <c r="L336" s="149"/>
      <c r="M336" s="149"/>
      <c r="N336" s="149"/>
      <c r="O336" s="149"/>
      <c r="P336" s="149"/>
      <c r="Q336" s="149"/>
      <c r="R336" s="149"/>
      <c r="S336" s="149"/>
    </row>
    <row r="337" spans="2:37" ht="13">
      <c r="B337" s="5"/>
      <c r="E337" s="149"/>
      <c r="F337" s="149" t="s">
        <v>780</v>
      </c>
      <c r="I337" s="149"/>
      <c r="J337" s="149"/>
      <c r="K337" s="149"/>
      <c r="L337" s="149"/>
      <c r="M337" s="149"/>
      <c r="N337" s="149"/>
      <c r="O337" s="149"/>
      <c r="P337" s="149"/>
      <c r="Q337" s="149"/>
      <c r="R337" s="149"/>
      <c r="S337" s="149"/>
    </row>
    <row r="338" spans="2:37" ht="13">
      <c r="B338" s="5"/>
      <c r="E338" s="149" t="s">
        <v>118</v>
      </c>
      <c r="F338" s="1825" t="s">
        <v>1342</v>
      </c>
      <c r="G338" s="1825"/>
      <c r="H338" s="1825"/>
      <c r="I338" s="1825"/>
      <c r="J338" s="1825"/>
      <c r="K338" s="1825"/>
      <c r="L338" s="1825"/>
      <c r="M338" s="1825"/>
      <c r="N338" s="1825"/>
      <c r="O338" s="1825"/>
      <c r="P338" s="1825"/>
      <c r="Q338" s="1825"/>
      <c r="R338" s="1825"/>
      <c r="S338" s="1825"/>
      <c r="T338" s="1825"/>
      <c r="U338" s="1825"/>
      <c r="V338" s="1825"/>
      <c r="W338" s="1825"/>
      <c r="X338" s="1825"/>
      <c r="Y338" s="1825"/>
      <c r="Z338" s="1825"/>
      <c r="AA338" s="1825"/>
      <c r="AB338" s="1825"/>
      <c r="AC338" s="1825"/>
      <c r="AD338" s="1825"/>
      <c r="AE338" s="1825"/>
      <c r="AF338" s="1825"/>
      <c r="AG338" s="1825"/>
      <c r="AH338" s="1825"/>
      <c r="AI338" s="1825"/>
      <c r="AJ338" s="1825"/>
      <c r="AK338" s="1825"/>
    </row>
    <row r="339" spans="2:37" ht="13">
      <c r="B339" s="5"/>
      <c r="E339" s="149"/>
      <c r="F339" s="1825"/>
      <c r="G339" s="1825"/>
      <c r="H339" s="1825"/>
      <c r="I339" s="1825"/>
      <c r="J339" s="1825"/>
      <c r="K339" s="1825"/>
      <c r="L339" s="1825"/>
      <c r="M339" s="1825"/>
      <c r="N339" s="1825"/>
      <c r="O339" s="1825"/>
      <c r="P339" s="1825"/>
      <c r="Q339" s="1825"/>
      <c r="R339" s="1825"/>
      <c r="S339" s="1825"/>
      <c r="T339" s="1825"/>
      <c r="U339" s="1825"/>
      <c r="V339" s="1825"/>
      <c r="W339" s="1825"/>
      <c r="X339" s="1825"/>
      <c r="Y339" s="1825"/>
      <c r="Z339" s="1825"/>
      <c r="AA339" s="1825"/>
      <c r="AB339" s="1825"/>
      <c r="AC339" s="1825"/>
      <c r="AD339" s="1825"/>
      <c r="AE339" s="1825"/>
      <c r="AF339" s="1825"/>
      <c r="AG339" s="1825"/>
      <c r="AH339" s="1825"/>
      <c r="AI339" s="1825"/>
      <c r="AJ339" s="1825"/>
      <c r="AK339" s="1825"/>
    </row>
    <row r="340" spans="2:37" ht="13">
      <c r="B340" s="5"/>
      <c r="E340" s="149"/>
      <c r="F340" s="1825"/>
      <c r="G340" s="1825"/>
      <c r="H340" s="1825"/>
      <c r="I340" s="1825"/>
      <c r="J340" s="1825"/>
      <c r="K340" s="1825"/>
      <c r="L340" s="1825"/>
      <c r="M340" s="1825"/>
      <c r="N340" s="1825"/>
      <c r="O340" s="1825"/>
      <c r="P340" s="1825"/>
      <c r="Q340" s="1825"/>
      <c r="R340" s="1825"/>
      <c r="S340" s="1825"/>
      <c r="T340" s="1825"/>
      <c r="U340" s="1825"/>
      <c r="V340" s="1825"/>
      <c r="W340" s="1825"/>
      <c r="X340" s="1825"/>
      <c r="Y340" s="1825"/>
      <c r="Z340" s="1825"/>
      <c r="AA340" s="1825"/>
      <c r="AB340" s="1825"/>
      <c r="AC340" s="1825"/>
      <c r="AD340" s="1825"/>
      <c r="AE340" s="1825"/>
      <c r="AF340" s="1825"/>
      <c r="AG340" s="1825"/>
      <c r="AH340" s="1825"/>
      <c r="AI340" s="1825"/>
      <c r="AJ340" s="1825"/>
      <c r="AK340" s="1825"/>
    </row>
    <row r="341" spans="2:37" ht="13">
      <c r="B341" s="5"/>
      <c r="F341" s="149"/>
      <c r="H341" s="149"/>
      <c r="I341" s="149"/>
      <c r="J341" s="149"/>
      <c r="K341" s="149"/>
      <c r="L341" s="149"/>
      <c r="M341" s="149"/>
      <c r="N341" s="149"/>
      <c r="O341" s="149"/>
      <c r="P341" s="149"/>
      <c r="Q341" s="149"/>
      <c r="R341" s="149"/>
      <c r="S341" s="149"/>
    </row>
    <row r="342" spans="2:37" s="714" customFormat="1" ht="13">
      <c r="B342" s="5"/>
      <c r="C342" s="183" t="s">
        <v>452</v>
      </c>
      <c r="G342" s="195" t="s">
        <v>1437</v>
      </c>
      <c r="I342" s="183"/>
      <c r="J342" s="149"/>
      <c r="K342" s="149"/>
      <c r="L342" s="149"/>
      <c r="M342" s="149"/>
      <c r="N342" s="149"/>
      <c r="O342" s="149"/>
      <c r="P342" s="149"/>
      <c r="Q342" s="149"/>
      <c r="R342" s="149"/>
      <c r="S342" s="149"/>
    </row>
    <row r="343" spans="2:37" s="714" customFormat="1" ht="13.15" customHeight="1">
      <c r="B343" s="5"/>
      <c r="E343" s="1827" t="s">
        <v>1444</v>
      </c>
      <c r="F343" s="1827"/>
      <c r="G343" s="1827"/>
      <c r="H343" s="1827"/>
      <c r="I343" s="1827"/>
      <c r="J343" s="1827"/>
      <c r="K343" s="1827"/>
      <c r="L343" s="1827"/>
      <c r="M343" s="1827"/>
      <c r="N343" s="1827"/>
      <c r="O343" s="1827"/>
      <c r="P343" s="1827"/>
      <c r="Q343" s="1827"/>
      <c r="R343" s="1827"/>
      <c r="S343" s="1827"/>
      <c r="T343" s="1827"/>
      <c r="U343" s="1827"/>
      <c r="V343" s="1827"/>
      <c r="W343" s="1827"/>
      <c r="X343" s="1827"/>
      <c r="Y343" s="1827"/>
      <c r="Z343" s="1827"/>
      <c r="AA343" s="1827"/>
      <c r="AB343" s="1827"/>
      <c r="AC343" s="1827"/>
      <c r="AD343" s="1827"/>
      <c r="AE343" s="1827"/>
      <c r="AF343" s="1827"/>
      <c r="AG343" s="1827"/>
      <c r="AH343" s="1827"/>
      <c r="AI343" s="1827"/>
      <c r="AJ343" s="1827"/>
      <c r="AK343" s="1827"/>
    </row>
    <row r="344" spans="2:37" s="714" customFormat="1" ht="13">
      <c r="B344" s="5"/>
      <c r="E344" s="1827"/>
      <c r="F344" s="1827"/>
      <c r="G344" s="1827"/>
      <c r="H344" s="1827"/>
      <c r="I344" s="1827"/>
      <c r="J344" s="1827"/>
      <c r="K344" s="1827"/>
      <c r="L344" s="1827"/>
      <c r="M344" s="1827"/>
      <c r="N344" s="1827"/>
      <c r="O344" s="1827"/>
      <c r="P344" s="1827"/>
      <c r="Q344" s="1827"/>
      <c r="R344" s="1827"/>
      <c r="S344" s="1827"/>
      <c r="T344" s="1827"/>
      <c r="U344" s="1827"/>
      <c r="V344" s="1827"/>
      <c r="W344" s="1827"/>
      <c r="X344" s="1827"/>
      <c r="Y344" s="1827"/>
      <c r="Z344" s="1827"/>
      <c r="AA344" s="1827"/>
      <c r="AB344" s="1827"/>
      <c r="AC344" s="1827"/>
      <c r="AD344" s="1827"/>
      <c r="AE344" s="1827"/>
      <c r="AF344" s="1827"/>
      <c r="AG344" s="1827"/>
      <c r="AH344" s="1827"/>
      <c r="AI344" s="1827"/>
      <c r="AJ344" s="1827"/>
      <c r="AK344" s="1827"/>
    </row>
    <row r="345" spans="2:37" s="714" customFormat="1" ht="13">
      <c r="B345" s="5"/>
      <c r="E345" s="1827"/>
      <c r="F345" s="1827"/>
      <c r="G345" s="1827"/>
      <c r="H345" s="1827"/>
      <c r="I345" s="1827"/>
      <c r="J345" s="1827"/>
      <c r="K345" s="1827"/>
      <c r="L345" s="1827"/>
      <c r="M345" s="1827"/>
      <c r="N345" s="1827"/>
      <c r="O345" s="1827"/>
      <c r="P345" s="1827"/>
      <c r="Q345" s="1827"/>
      <c r="R345" s="1827"/>
      <c r="S345" s="1827"/>
      <c r="T345" s="1827"/>
      <c r="U345" s="1827"/>
      <c r="V345" s="1827"/>
      <c r="W345" s="1827"/>
      <c r="X345" s="1827"/>
      <c r="Y345" s="1827"/>
      <c r="Z345" s="1827"/>
      <c r="AA345" s="1827"/>
      <c r="AB345" s="1827"/>
      <c r="AC345" s="1827"/>
      <c r="AD345" s="1827"/>
      <c r="AE345" s="1827"/>
      <c r="AF345" s="1827"/>
      <c r="AG345" s="1827"/>
      <c r="AH345" s="1827"/>
      <c r="AI345" s="1827"/>
      <c r="AJ345" s="1827"/>
      <c r="AK345" s="1827"/>
    </row>
    <row r="346" spans="2:37" s="714" customFormat="1" ht="13">
      <c r="B346" s="5"/>
      <c r="E346" s="1827"/>
      <c r="F346" s="1827"/>
      <c r="G346" s="1827"/>
      <c r="H346" s="1827"/>
      <c r="I346" s="1827"/>
      <c r="J346" s="1827"/>
      <c r="K346" s="1827"/>
      <c r="L346" s="1827"/>
      <c r="M346" s="1827"/>
      <c r="N346" s="1827"/>
      <c r="O346" s="1827"/>
      <c r="P346" s="1827"/>
      <c r="Q346" s="1827"/>
      <c r="R346" s="1827"/>
      <c r="S346" s="1827"/>
      <c r="T346" s="1827"/>
      <c r="U346" s="1827"/>
      <c r="V346" s="1827"/>
      <c r="W346" s="1827"/>
      <c r="X346" s="1827"/>
      <c r="Y346" s="1827"/>
      <c r="Z346" s="1827"/>
      <c r="AA346" s="1827"/>
      <c r="AB346" s="1827"/>
      <c r="AC346" s="1827"/>
      <c r="AD346" s="1827"/>
      <c r="AE346" s="1827"/>
      <c r="AF346" s="1827"/>
      <c r="AG346" s="1827"/>
      <c r="AH346" s="1827"/>
      <c r="AI346" s="1827"/>
      <c r="AJ346" s="1827"/>
      <c r="AK346" s="1827"/>
    </row>
    <row r="347" spans="2:37" s="714" customFormat="1" ht="13">
      <c r="B347" s="5"/>
      <c r="E347" s="1827"/>
      <c r="F347" s="1827"/>
      <c r="G347" s="1827"/>
      <c r="H347" s="1827"/>
      <c r="I347" s="1827"/>
      <c r="J347" s="1827"/>
      <c r="K347" s="1827"/>
      <c r="L347" s="1827"/>
      <c r="M347" s="1827"/>
      <c r="N347" s="1827"/>
      <c r="O347" s="1827"/>
      <c r="P347" s="1827"/>
      <c r="Q347" s="1827"/>
      <c r="R347" s="1827"/>
      <c r="S347" s="1827"/>
      <c r="T347" s="1827"/>
      <c r="U347" s="1827"/>
      <c r="V347" s="1827"/>
      <c r="W347" s="1827"/>
      <c r="X347" s="1827"/>
      <c r="Y347" s="1827"/>
      <c r="Z347" s="1827"/>
      <c r="AA347" s="1827"/>
      <c r="AB347" s="1827"/>
      <c r="AC347" s="1827"/>
      <c r="AD347" s="1827"/>
      <c r="AE347" s="1827"/>
      <c r="AF347" s="1827"/>
      <c r="AG347" s="1827"/>
      <c r="AH347" s="1827"/>
      <c r="AI347" s="1827"/>
      <c r="AJ347" s="1827"/>
      <c r="AK347" s="1827"/>
    </row>
    <row r="348" spans="2:37" s="714" customFormat="1" ht="13">
      <c r="B348" s="5"/>
      <c r="E348" s="6" t="s">
        <v>117</v>
      </c>
      <c r="F348" s="1825" t="s">
        <v>1446</v>
      </c>
      <c r="G348" s="1825"/>
      <c r="H348" s="1825"/>
      <c r="I348" s="1825"/>
      <c r="J348" s="1825"/>
      <c r="K348" s="1825"/>
      <c r="L348" s="1825"/>
      <c r="M348" s="1825"/>
      <c r="N348" s="1825"/>
      <c r="O348" s="1825"/>
      <c r="P348" s="1825"/>
      <c r="Q348" s="1825"/>
      <c r="R348" s="1825"/>
      <c r="S348" s="1825"/>
      <c r="T348" s="1825"/>
      <c r="U348" s="1825"/>
      <c r="V348" s="1825"/>
      <c r="W348" s="1825"/>
      <c r="X348" s="1825"/>
      <c r="Y348" s="1825"/>
      <c r="Z348" s="1825"/>
      <c r="AA348" s="1825"/>
      <c r="AB348" s="1825"/>
      <c r="AC348" s="1825"/>
      <c r="AD348" s="1825"/>
      <c r="AE348" s="1825"/>
      <c r="AF348" s="1825"/>
      <c r="AG348" s="1825"/>
      <c r="AH348" s="1825"/>
      <c r="AI348" s="1825"/>
      <c r="AJ348" s="1825"/>
      <c r="AK348" s="1825"/>
    </row>
    <row r="349" spans="2:37" s="714" customFormat="1" ht="13">
      <c r="B349" s="5"/>
      <c r="E349" s="6"/>
      <c r="F349" s="1825"/>
      <c r="G349" s="1825"/>
      <c r="H349" s="1825"/>
      <c r="I349" s="1825"/>
      <c r="J349" s="1825"/>
      <c r="K349" s="1825"/>
      <c r="L349" s="1825"/>
      <c r="M349" s="1825"/>
      <c r="N349" s="1825"/>
      <c r="O349" s="1825"/>
      <c r="P349" s="1825"/>
      <c r="Q349" s="1825"/>
      <c r="R349" s="1825"/>
      <c r="S349" s="1825"/>
      <c r="T349" s="1825"/>
      <c r="U349" s="1825"/>
      <c r="V349" s="1825"/>
      <c r="W349" s="1825"/>
      <c r="X349" s="1825"/>
      <c r="Y349" s="1825"/>
      <c r="Z349" s="1825"/>
      <c r="AA349" s="1825"/>
      <c r="AB349" s="1825"/>
      <c r="AC349" s="1825"/>
      <c r="AD349" s="1825"/>
      <c r="AE349" s="1825"/>
      <c r="AF349" s="1825"/>
      <c r="AG349" s="1825"/>
      <c r="AH349" s="1825"/>
      <c r="AI349" s="1825"/>
      <c r="AJ349" s="1825"/>
      <c r="AK349" s="1825"/>
    </row>
    <row r="350" spans="2:37" s="714" customFormat="1" ht="13">
      <c r="B350" s="5"/>
      <c r="E350" s="6"/>
      <c r="F350" s="1825"/>
      <c r="G350" s="1825"/>
      <c r="H350" s="1825"/>
      <c r="I350" s="1825"/>
      <c r="J350" s="1825"/>
      <c r="K350" s="1825"/>
      <c r="L350" s="1825"/>
      <c r="M350" s="1825"/>
      <c r="N350" s="1825"/>
      <c r="O350" s="1825"/>
      <c r="P350" s="1825"/>
      <c r="Q350" s="1825"/>
      <c r="R350" s="1825"/>
      <c r="S350" s="1825"/>
      <c r="T350" s="1825"/>
      <c r="U350" s="1825"/>
      <c r="V350" s="1825"/>
      <c r="W350" s="1825"/>
      <c r="X350" s="1825"/>
      <c r="Y350" s="1825"/>
      <c r="Z350" s="1825"/>
      <c r="AA350" s="1825"/>
      <c r="AB350" s="1825"/>
      <c r="AC350" s="1825"/>
      <c r="AD350" s="1825"/>
      <c r="AE350" s="1825"/>
      <c r="AF350" s="1825"/>
      <c r="AG350" s="1825"/>
      <c r="AH350" s="1825"/>
      <c r="AI350" s="1825"/>
      <c r="AJ350" s="1825"/>
      <c r="AK350" s="1825"/>
    </row>
    <row r="351" spans="2:37" s="714" customFormat="1" ht="13">
      <c r="B351" s="5"/>
      <c r="E351" s="6"/>
      <c r="F351" s="1825"/>
      <c r="G351" s="1825"/>
      <c r="H351" s="1825"/>
      <c r="I351" s="1825"/>
      <c r="J351" s="1825"/>
      <c r="K351" s="1825"/>
      <c r="L351" s="1825"/>
      <c r="M351" s="1825"/>
      <c r="N351" s="1825"/>
      <c r="O351" s="1825"/>
      <c r="P351" s="1825"/>
      <c r="Q351" s="1825"/>
      <c r="R351" s="1825"/>
      <c r="S351" s="1825"/>
      <c r="T351" s="1825"/>
      <c r="U351" s="1825"/>
      <c r="V351" s="1825"/>
      <c r="W351" s="1825"/>
      <c r="X351" s="1825"/>
      <c r="Y351" s="1825"/>
      <c r="Z351" s="1825"/>
      <c r="AA351" s="1825"/>
      <c r="AB351" s="1825"/>
      <c r="AC351" s="1825"/>
      <c r="AD351" s="1825"/>
      <c r="AE351" s="1825"/>
      <c r="AF351" s="1825"/>
      <c r="AG351" s="1825"/>
      <c r="AH351" s="1825"/>
      <c r="AI351" s="1825"/>
      <c r="AJ351" s="1825"/>
      <c r="AK351" s="1825"/>
    </row>
    <row r="352" spans="2:37" s="714" customFormat="1" ht="13">
      <c r="B352" s="5"/>
      <c r="E352" s="6" t="s">
        <v>118</v>
      </c>
      <c r="F352" s="1825" t="s">
        <v>1445</v>
      </c>
      <c r="G352" s="1825"/>
      <c r="H352" s="1825"/>
      <c r="I352" s="1825"/>
      <c r="J352" s="1825"/>
      <c r="K352" s="1825"/>
      <c r="L352" s="1825"/>
      <c r="M352" s="1825"/>
      <c r="N352" s="1825"/>
      <c r="O352" s="1825"/>
      <c r="P352" s="1825"/>
      <c r="Q352" s="1825"/>
      <c r="R352" s="1825"/>
      <c r="S352" s="1825"/>
      <c r="T352" s="1825"/>
      <c r="U352" s="1825"/>
      <c r="V352" s="1825"/>
      <c r="W352" s="1825"/>
      <c r="X352" s="1825"/>
      <c r="Y352" s="1825"/>
      <c r="Z352" s="1825"/>
      <c r="AA352" s="1825"/>
      <c r="AB352" s="1825"/>
      <c r="AC352" s="1825"/>
      <c r="AD352" s="1825"/>
      <c r="AE352" s="1825"/>
      <c r="AF352" s="1825"/>
      <c r="AG352" s="1825"/>
      <c r="AH352" s="1825"/>
      <c r="AI352" s="1825"/>
      <c r="AJ352" s="1825"/>
      <c r="AK352" s="1825"/>
    </row>
    <row r="353" spans="1:38" s="714" customFormat="1" ht="13">
      <c r="B353" s="5"/>
      <c r="F353" s="1825"/>
      <c r="G353" s="1825"/>
      <c r="H353" s="1825"/>
      <c r="I353" s="1825"/>
      <c r="J353" s="1825"/>
      <c r="K353" s="1825"/>
      <c r="L353" s="1825"/>
      <c r="M353" s="1825"/>
      <c r="N353" s="1825"/>
      <c r="O353" s="1825"/>
      <c r="P353" s="1825"/>
      <c r="Q353" s="1825"/>
      <c r="R353" s="1825"/>
      <c r="S353" s="1825"/>
      <c r="T353" s="1825"/>
      <c r="U353" s="1825"/>
      <c r="V353" s="1825"/>
      <c r="W353" s="1825"/>
      <c r="X353" s="1825"/>
      <c r="Y353" s="1825"/>
      <c r="Z353" s="1825"/>
      <c r="AA353" s="1825"/>
      <c r="AB353" s="1825"/>
      <c r="AC353" s="1825"/>
      <c r="AD353" s="1825"/>
      <c r="AE353" s="1825"/>
      <c r="AF353" s="1825"/>
      <c r="AG353" s="1825"/>
      <c r="AH353" s="1825"/>
      <c r="AI353" s="1825"/>
      <c r="AJ353" s="1825"/>
      <c r="AK353" s="1825"/>
    </row>
    <row r="354" spans="1:38" s="714" customFormat="1" ht="13">
      <c r="B354" s="5"/>
      <c r="F354" s="1825"/>
      <c r="G354" s="1825"/>
      <c r="H354" s="1825"/>
      <c r="I354" s="1825"/>
      <c r="J354" s="1825"/>
      <c r="K354" s="1825"/>
      <c r="L354" s="1825"/>
      <c r="M354" s="1825"/>
      <c r="N354" s="1825"/>
      <c r="O354" s="1825"/>
      <c r="P354" s="1825"/>
      <c r="Q354" s="1825"/>
      <c r="R354" s="1825"/>
      <c r="S354" s="1825"/>
      <c r="T354" s="1825"/>
      <c r="U354" s="1825"/>
      <c r="V354" s="1825"/>
      <c r="W354" s="1825"/>
      <c r="X354" s="1825"/>
      <c r="Y354" s="1825"/>
      <c r="Z354" s="1825"/>
      <c r="AA354" s="1825"/>
      <c r="AB354" s="1825"/>
      <c r="AC354" s="1825"/>
      <c r="AD354" s="1825"/>
      <c r="AE354" s="1825"/>
      <c r="AF354" s="1825"/>
      <c r="AG354" s="1825"/>
      <c r="AH354" s="1825"/>
      <c r="AI354" s="1825"/>
      <c r="AJ354" s="1825"/>
      <c r="AK354" s="1825"/>
    </row>
    <row r="355" spans="1:38" s="714" customFormat="1" ht="13">
      <c r="B355" s="5"/>
      <c r="F355" s="149"/>
      <c r="H355" s="149"/>
      <c r="I355" s="149"/>
      <c r="J355" s="149"/>
      <c r="K355" s="149"/>
      <c r="L355" s="149"/>
      <c r="M355" s="149"/>
      <c r="N355" s="149"/>
      <c r="O355" s="149"/>
      <c r="P355" s="149"/>
      <c r="Q355" s="149"/>
      <c r="R355" s="149"/>
      <c r="S355" s="149"/>
    </row>
    <row r="356" spans="1:38" ht="13">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ht="13">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1423</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ht="13">
      <c r="B360" s="5"/>
      <c r="D360" s="5" t="s">
        <v>213</v>
      </c>
      <c r="E360" s="5" t="s">
        <v>127</v>
      </c>
      <c r="I360" s="149"/>
      <c r="J360" s="149"/>
      <c r="K360" s="149"/>
      <c r="L360" s="149"/>
      <c r="M360" s="149"/>
      <c r="N360" s="149"/>
      <c r="O360" s="149"/>
      <c r="P360" s="149"/>
      <c r="Q360" s="149"/>
      <c r="R360" s="149"/>
      <c r="S360" s="149"/>
    </row>
    <row r="361" spans="1:38" ht="13">
      <c r="B361" s="5"/>
      <c r="E361" t="s">
        <v>117</v>
      </c>
      <c r="F361" s="149" t="s">
        <v>782</v>
      </c>
      <c r="I361" s="149"/>
      <c r="J361" s="149"/>
      <c r="K361" s="149"/>
      <c r="L361" s="149"/>
      <c r="M361" s="149"/>
      <c r="N361" s="149"/>
      <c r="O361" s="149"/>
      <c r="P361" s="149"/>
      <c r="Q361" s="149"/>
      <c r="R361" s="149"/>
      <c r="S361" s="149"/>
    </row>
    <row r="362" spans="1:38" ht="13">
      <c r="B362" s="5"/>
      <c r="F362" s="149" t="s">
        <v>783</v>
      </c>
      <c r="I362" s="149"/>
      <c r="J362" s="149"/>
      <c r="K362" s="149"/>
      <c r="L362" s="149"/>
      <c r="M362" s="149"/>
      <c r="N362" s="149"/>
      <c r="O362" s="149"/>
      <c r="P362" s="149"/>
      <c r="Q362" s="149"/>
      <c r="R362" s="149"/>
      <c r="S362" s="149"/>
    </row>
    <row r="363" spans="1:38" ht="13">
      <c r="B363" s="5"/>
      <c r="F363" s="149" t="s">
        <v>933</v>
      </c>
      <c r="G363" s="149"/>
      <c r="K363" s="149"/>
      <c r="L363" s="149"/>
      <c r="M363" s="149"/>
      <c r="N363" s="149"/>
      <c r="O363" s="149"/>
      <c r="P363" s="149"/>
      <c r="Q363" s="149"/>
      <c r="R363" s="149"/>
      <c r="S363" s="149"/>
    </row>
    <row r="364" spans="1:38" ht="13">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784</v>
      </c>
      <c r="I365" s="149"/>
      <c r="J365" s="149"/>
      <c r="K365" s="149"/>
      <c r="L365" s="149"/>
      <c r="M365" s="149"/>
      <c r="N365" s="149"/>
      <c r="O365" s="149"/>
      <c r="P365" s="149"/>
      <c r="Q365" s="149"/>
      <c r="R365" s="149"/>
      <c r="S365" s="149"/>
    </row>
    <row r="366" spans="1:38" ht="13">
      <c r="B366" s="5"/>
      <c r="F366" s="149" t="s">
        <v>785</v>
      </c>
      <c r="J366" s="149"/>
      <c r="K366" s="149"/>
      <c r="L366" s="149"/>
      <c r="M366" s="149"/>
      <c r="N366" s="149"/>
      <c r="O366" s="149"/>
      <c r="P366" s="149"/>
      <c r="Q366" s="149"/>
      <c r="R366" s="149"/>
      <c r="S366" s="149"/>
    </row>
    <row r="367" spans="1:38" s="714" customFormat="1" ht="13">
      <c r="B367" s="5"/>
      <c r="E367" s="1828" t="s">
        <v>1435</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4" customFormat="1" ht="13">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ht="13">
      <c r="A369"/>
      <c r="B369" s="5"/>
      <c r="C369"/>
      <c r="D369"/>
      <c r="E369" s="1829" t="s">
        <v>1483</v>
      </c>
    </row>
    <row r="370" spans="1:38" s="1830" customFormat="1" ht="13">
      <c r="A370" s="674"/>
      <c r="B370" s="183"/>
      <c r="C370" s="183"/>
      <c r="D370" s="674"/>
    </row>
    <row r="371" spans="1:38" s="714" customFormat="1" ht="13">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ht="13">
      <c r="A372"/>
      <c r="B372" s="5"/>
      <c r="C372"/>
      <c r="D372" s="5" t="s">
        <v>351</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607</v>
      </c>
      <c r="E376" s="183" t="s">
        <v>288</v>
      </c>
      <c r="J376" s="182"/>
      <c r="K376" s="182"/>
      <c r="L376" s="182"/>
      <c r="M376" s="182"/>
      <c r="N376" s="182"/>
      <c r="O376" s="182"/>
      <c r="P376" s="182"/>
      <c r="Q376" s="182"/>
      <c r="R376" s="182"/>
      <c r="S376" s="182"/>
    </row>
    <row r="377" spans="1:38" s="2" customFormat="1" ht="13">
      <c r="B377" s="183"/>
      <c r="E377" s="182" t="s">
        <v>117</v>
      </c>
      <c r="F377" s="182" t="s">
        <v>257</v>
      </c>
      <c r="G377" s="182"/>
      <c r="I377" s="182"/>
      <c r="J377" s="182"/>
      <c r="K377" s="182"/>
      <c r="L377" s="182"/>
      <c r="M377" s="182"/>
      <c r="N377" s="182"/>
      <c r="O377" s="182"/>
      <c r="P377" s="182"/>
      <c r="Q377" s="182"/>
      <c r="R377" s="182"/>
      <c r="S377" s="182"/>
    </row>
    <row r="378" spans="1:38" s="2" customFormat="1" ht="13">
      <c r="B378" s="183"/>
      <c r="E378" s="182"/>
      <c r="F378" s="248" t="s">
        <v>1340</v>
      </c>
      <c r="G378" s="182"/>
      <c r="I378" s="248"/>
      <c r="J378" s="182"/>
      <c r="K378" s="182"/>
      <c r="L378" s="182"/>
      <c r="M378" s="182"/>
      <c r="N378" s="182"/>
      <c r="O378" s="182"/>
      <c r="P378" s="182"/>
      <c r="Q378" s="182"/>
      <c r="R378" s="182"/>
      <c r="S378" s="182"/>
    </row>
    <row r="379" spans="1:38" ht="13">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ht="13">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ht="13">
      <c r="A381" s="714"/>
      <c r="B381" s="5"/>
      <c r="C381" s="714"/>
      <c r="D381" s="5" t="s">
        <v>545</v>
      </c>
      <c r="E381" s="5" t="s">
        <v>1484</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ht="13">
      <c r="A382" s="714"/>
      <c r="B382" s="5"/>
      <c r="C382" s="714"/>
      <c r="D382" s="5"/>
      <c r="E382" s="6" t="s">
        <v>786</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ht="13">
      <c r="A383" s="714"/>
      <c r="B383" s="5"/>
      <c r="C383" s="714"/>
      <c r="D383" s="5"/>
      <c r="E383" s="6" t="s">
        <v>1343</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ht="13">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ht="13">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ht="13">
      <c r="A386" s="674"/>
      <c r="B386" s="183"/>
      <c r="C386" s="674"/>
      <c r="D386" s="674"/>
      <c r="E386" s="675" t="s">
        <v>117</v>
      </c>
      <c r="F386" s="675" t="s">
        <v>1485</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ht="13">
      <c r="A387" s="674"/>
      <c r="B387" s="183"/>
      <c r="C387" s="674"/>
      <c r="D387" s="674"/>
      <c r="E387" s="675"/>
      <c r="F387" s="248" t="s">
        <v>1340</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ht="13">
      <c r="A388" s="674"/>
      <c r="B388" s="183"/>
      <c r="C388" s="674"/>
      <c r="D388" s="674"/>
      <c r="E388" s="675" t="s">
        <v>118</v>
      </c>
      <c r="F388" s="1826" t="s">
        <v>1495</v>
      </c>
      <c r="G388" s="1826"/>
      <c r="H388" s="1826"/>
      <c r="I388" s="1826"/>
      <c r="J388" s="1826"/>
      <c r="K388" s="1826"/>
      <c r="L388" s="1826"/>
      <c r="M388" s="1826"/>
      <c r="N388" s="1826"/>
      <c r="O388" s="1826"/>
      <c r="P388" s="1826"/>
      <c r="Q388" s="1826"/>
      <c r="R388" s="1826"/>
      <c r="S388" s="1826"/>
      <c r="T388" s="1826"/>
      <c r="U388" s="1826"/>
      <c r="V388" s="1826"/>
      <c r="W388" s="1826"/>
      <c r="X388" s="1826"/>
      <c r="Y388" s="1826"/>
      <c r="Z388" s="1826"/>
      <c r="AA388" s="1826"/>
      <c r="AB388" s="1826"/>
      <c r="AC388" s="1826"/>
      <c r="AD388" s="1826"/>
      <c r="AE388" s="1826"/>
      <c r="AF388" s="1826"/>
      <c r="AG388" s="1826"/>
      <c r="AH388" s="1826"/>
      <c r="AI388" s="1826"/>
      <c r="AJ388" s="1826"/>
      <c r="AK388" s="1826"/>
      <c r="AL388" s="674"/>
    </row>
    <row r="389" spans="1:38" s="714" customFormat="1" ht="13">
      <c r="A389" s="674"/>
      <c r="B389" s="183"/>
      <c r="C389" s="674"/>
      <c r="D389" s="674"/>
      <c r="E389" s="675"/>
      <c r="F389" s="1826"/>
      <c r="G389" s="1826"/>
      <c r="H389" s="1826"/>
      <c r="I389" s="1826"/>
      <c r="J389" s="1826"/>
      <c r="K389" s="1826"/>
      <c r="L389" s="1826"/>
      <c r="M389" s="1826"/>
      <c r="N389" s="1826"/>
      <c r="O389" s="1826"/>
      <c r="P389" s="1826"/>
      <c r="Q389" s="1826"/>
      <c r="R389" s="1826"/>
      <c r="S389" s="1826"/>
      <c r="T389" s="1826"/>
      <c r="U389" s="1826"/>
      <c r="V389" s="1826"/>
      <c r="W389" s="1826"/>
      <c r="X389" s="1826"/>
      <c r="Y389" s="1826"/>
      <c r="Z389" s="1826"/>
      <c r="AA389" s="1826"/>
      <c r="AB389" s="1826"/>
      <c r="AC389" s="1826"/>
      <c r="AD389" s="1826"/>
      <c r="AE389" s="1826"/>
      <c r="AF389" s="1826"/>
      <c r="AG389" s="1826"/>
      <c r="AH389" s="1826"/>
      <c r="AI389" s="1826"/>
      <c r="AJ389" s="1826"/>
      <c r="AK389" s="1826"/>
      <c r="AL389" s="674"/>
    </row>
    <row r="390" spans="1:38" s="714" customFormat="1" ht="13">
      <c r="A390" s="674"/>
      <c r="B390" s="183"/>
      <c r="C390" s="674"/>
      <c r="D390" s="674"/>
      <c r="E390" s="675"/>
      <c r="F390" s="1826"/>
      <c r="G390" s="1826"/>
      <c r="H390" s="1826"/>
      <c r="I390" s="1826"/>
      <c r="J390" s="1826"/>
      <c r="K390" s="1826"/>
      <c r="L390" s="1826"/>
      <c r="M390" s="1826"/>
      <c r="N390" s="1826"/>
      <c r="O390" s="1826"/>
      <c r="P390" s="1826"/>
      <c r="Q390" s="1826"/>
      <c r="R390" s="1826"/>
      <c r="S390" s="1826"/>
      <c r="T390" s="1826"/>
      <c r="U390" s="1826"/>
      <c r="V390" s="1826"/>
      <c r="W390" s="1826"/>
      <c r="X390" s="1826"/>
      <c r="Y390" s="1826"/>
      <c r="Z390" s="1826"/>
      <c r="AA390" s="1826"/>
      <c r="AB390" s="1826"/>
      <c r="AC390" s="1826"/>
      <c r="AD390" s="1826"/>
      <c r="AE390" s="1826"/>
      <c r="AF390" s="1826"/>
      <c r="AG390" s="1826"/>
      <c r="AH390" s="1826"/>
      <c r="AI390" s="1826"/>
      <c r="AJ390" s="1826"/>
      <c r="AK390" s="1826"/>
      <c r="AL390" s="674"/>
    </row>
    <row r="391" spans="1:38" s="714" customFormat="1" ht="13">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ht="13">
      <c r="A392" s="674"/>
      <c r="B392" s="183"/>
      <c r="C392" s="183"/>
      <c r="D392" s="5" t="s">
        <v>450</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ht="13">
      <c r="B394" s="5"/>
      <c r="E394" t="s">
        <v>1343</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E34" sqref="E34"/>
    </sheetView>
  </sheetViews>
  <sheetFormatPr defaultColWidth="9.1796875" defaultRowHeight="14"/>
  <cols>
    <col min="1" max="1" width="3.7265625" style="1329" customWidth="1"/>
    <col min="2" max="2" width="1.7265625" style="1329" customWidth="1"/>
    <col min="3" max="3" width="2.7265625" style="1329" customWidth="1"/>
    <col min="4" max="4" width="40.7265625" style="1329" customWidth="1"/>
    <col min="5" max="5" width="13.453125" style="1329" customWidth="1"/>
    <col min="6" max="6" width="2.7265625" style="1333" customWidth="1"/>
    <col min="7" max="7" width="10.7265625" style="1329" customWidth="1"/>
    <col min="8" max="8" width="2.7265625" style="1333" customWidth="1"/>
    <col min="9" max="9" width="10.7265625" style="1329" customWidth="1"/>
    <col min="10" max="10" width="1.54296875" style="1329" customWidth="1"/>
    <col min="11" max="11" width="47.453125" style="1330" customWidth="1"/>
    <col min="12" max="16384" width="9.1796875" style="1329"/>
  </cols>
  <sheetData>
    <row r="1" spans="1:11" ht="30" customHeight="1">
      <c r="A1" s="3275" t="s">
        <v>1869</v>
      </c>
      <c r="B1" s="3275"/>
      <c r="C1" s="3275"/>
      <c r="D1" s="3275"/>
      <c r="E1" s="3275"/>
      <c r="F1" s="3275"/>
      <c r="G1" s="3275"/>
      <c r="H1" s="3275"/>
      <c r="I1" s="3275"/>
    </row>
    <row r="2" spans="1:11">
      <c r="A2" s="1331"/>
      <c r="B2" s="1331"/>
      <c r="E2" s="1332"/>
      <c r="I2" s="1334"/>
      <c r="K2" s="1335"/>
    </row>
    <row r="3" spans="1:11">
      <c r="A3" s="1336" t="s">
        <v>1576</v>
      </c>
      <c r="B3" s="1336"/>
      <c r="C3" s="1329" t="s">
        <v>2109</v>
      </c>
      <c r="E3" s="1721">
        <f>ROUND(Application!AM564+'Basis &amp; Credits'!AB77,0)</f>
        <v>83623604</v>
      </c>
      <c r="F3" s="1337"/>
      <c r="K3" s="1408"/>
    </row>
    <row r="4" spans="1:11" s="1338" customFormat="1" ht="15" customHeight="1">
      <c r="C4" s="1338" t="s">
        <v>1870</v>
      </c>
      <c r="E4" s="1414">
        <f>Application!AD1037</f>
        <v>0.3</v>
      </c>
      <c r="F4" s="1339"/>
      <c r="H4" s="1340"/>
      <c r="K4" s="1535"/>
    </row>
    <row r="5" spans="1:11" s="1341" customFormat="1" ht="15" customHeight="1">
      <c r="A5" s="3276"/>
      <c r="B5" s="3276"/>
      <c r="D5" s="1341" t="s">
        <v>2110</v>
      </c>
      <c r="E5" s="1342">
        <f>IF('Points System'!C274="Yes",0.2,0)</f>
        <v>0</v>
      </c>
      <c r="F5" s="1339"/>
      <c r="H5" s="1340"/>
      <c r="K5" s="1536"/>
    </row>
    <row r="6" spans="1:11" s="1341" customFormat="1" ht="15" customHeight="1">
      <c r="A6" s="1444"/>
      <c r="B6" s="1444"/>
      <c r="D6" s="1341" t="s">
        <v>2111</v>
      </c>
      <c r="E6" s="1342" t="str">
        <f>IF(AND((Application!W464&gt;=(0.5*Application!G753)),Application!D210="Special Needs",(OR(Application!M354="Yes",Application!M355="Yes"))),0.2," ")</f>
        <v xml:space="preserve"> </v>
      </c>
      <c r="F6" s="1339"/>
      <c r="H6" s="1340"/>
      <c r="K6" s="1536"/>
    </row>
    <row r="7" spans="1:11">
      <c r="A7" s="1331"/>
      <c r="B7" s="1331"/>
      <c r="C7" s="1329" t="s">
        <v>2113</v>
      </c>
      <c r="E7" s="1412">
        <f>E3-(E3*(E4+(MAX(E5,E6))))</f>
        <v>58536522.799999997</v>
      </c>
      <c r="F7" s="1337"/>
      <c r="I7" s="1343"/>
      <c r="K7" s="1537"/>
    </row>
    <row r="8" spans="1:11">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c r="A11" s="1331"/>
      <c r="B11" s="1331"/>
      <c r="C11" s="1355" t="s">
        <v>1877</v>
      </c>
      <c r="D11" s="1355"/>
      <c r="E11" s="1409">
        <f>Application!BN635+Application!BN644+Application!CS658</f>
        <v>0</v>
      </c>
      <c r="G11" s="1356">
        <v>0.9</v>
      </c>
      <c r="H11" s="1357"/>
      <c r="I11" s="1358">
        <f>E11*G11</f>
        <v>0</v>
      </c>
      <c r="J11" s="1349"/>
      <c r="K11" s="1353"/>
    </row>
    <row r="12" spans="1:11">
      <c r="A12" s="1331"/>
      <c r="B12" s="1331"/>
      <c r="C12" s="1349" t="s">
        <v>1878</v>
      </c>
      <c r="D12" s="1349"/>
      <c r="E12" s="1409">
        <f>Application!BS635+Application!BS644+Application!CX658</f>
        <v>48</v>
      </c>
      <c r="G12" s="1356">
        <v>1</v>
      </c>
      <c r="H12" s="1357"/>
      <c r="I12" s="1358">
        <f>E12*G12</f>
        <v>48</v>
      </c>
      <c r="J12" s="1349"/>
    </row>
    <row r="13" spans="1:11">
      <c r="A13" s="1331"/>
      <c r="B13" s="1331"/>
      <c r="C13" s="1349" t="s">
        <v>1879</v>
      </c>
      <c r="D13" s="1349"/>
      <c r="E13" s="1409">
        <f>Application!BX635+Application!BX644+Application!DC658</f>
        <v>81</v>
      </c>
      <c r="G13" s="1356">
        <v>1.25</v>
      </c>
      <c r="H13" s="1357"/>
      <c r="I13" s="1358">
        <f>E13*G13</f>
        <v>101.25</v>
      </c>
      <c r="J13" s="1349"/>
    </row>
    <row r="14" spans="1:11">
      <c r="A14" s="1331"/>
      <c r="B14" s="1331"/>
      <c r="C14" s="1349" t="s">
        <v>1880</v>
      </c>
      <c r="D14" s="1349"/>
      <c r="E14" s="1409">
        <f>Application!CC635+Application!CC644+Application!DH658</f>
        <v>50</v>
      </c>
      <c r="G14" s="1356">
        <f>1.5+0.25*0</f>
        <v>1.5</v>
      </c>
      <c r="H14" s="1357"/>
      <c r="I14" s="1358">
        <f>IF(E14/E16&lt;=30%,E14*G14,TRUNC(0.3*E16)*G14+(E14-TRUNC(0.3*E16))*G13)</f>
        <v>75</v>
      </c>
      <c r="J14" s="1349"/>
    </row>
    <row r="15" spans="1:11">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c r="A16" s="1331"/>
      <c r="B16" s="1331"/>
      <c r="E16" s="1332">
        <f>SUM(E11:E15)</f>
        <v>179</v>
      </c>
      <c r="G16" s="1332"/>
      <c r="I16" s="1413">
        <f>SUM(I11:I15)</f>
        <v>224.25</v>
      </c>
    </row>
    <row r="17" spans="1:9">
      <c r="A17" s="1331"/>
      <c r="B17" s="1331"/>
      <c r="E17" s="1332"/>
      <c r="I17" s="1360"/>
    </row>
    <row r="18" spans="1:9">
      <c r="A18" s="1336" t="s">
        <v>1581</v>
      </c>
      <c r="B18" s="1336"/>
      <c r="C18" s="1361" t="s">
        <v>1882</v>
      </c>
      <c r="D18" s="1333"/>
      <c r="E18" s="1362">
        <f>E7/I16</f>
        <v>261032.43166109253</v>
      </c>
      <c r="F18" s="1363"/>
      <c r="G18" s="1364"/>
      <c r="H18" s="1365"/>
      <c r="I18" s="1360"/>
    </row>
    <row r="21" spans="1:9" ht="14.25" customHeight="1">
      <c r="A21" s="3277" t="s">
        <v>2478</v>
      </c>
      <c r="B21" s="3277"/>
      <c r="C21" s="3277"/>
      <c r="D21" s="3277"/>
      <c r="E21" s="3277"/>
      <c r="F21" s="3277"/>
      <c r="G21" s="3277"/>
      <c r="H21" s="3277"/>
      <c r="I21" s="3277"/>
    </row>
    <row r="22" spans="1:9">
      <c r="A22" s="3277"/>
      <c r="B22" s="3277"/>
      <c r="C22" s="3277"/>
      <c r="D22" s="3277"/>
      <c r="E22" s="3277"/>
      <c r="F22" s="3277"/>
      <c r="G22" s="3277"/>
      <c r="H22" s="3277"/>
      <c r="I22" s="3277"/>
    </row>
    <row r="23" spans="1:9">
      <c r="A23" s="3277"/>
      <c r="B23" s="3277"/>
      <c r="C23" s="3277"/>
      <c r="D23" s="3277"/>
      <c r="E23" s="3277"/>
      <c r="F23" s="3277"/>
      <c r="G23" s="3277"/>
      <c r="H23" s="3277"/>
      <c r="I23" s="3277"/>
    </row>
    <row r="25" spans="1:9" ht="20.149999999999999"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2" zoomScaleNormal="100" zoomScaleSheetLayoutView="100" workbookViewId="0">
      <selection activeCell="AB50" sqref="AB50:AF50"/>
    </sheetView>
  </sheetViews>
  <sheetFormatPr defaultColWidth="0" defaultRowHeight="0" customHeight="1" zeroHeight="1"/>
  <cols>
    <col min="1" max="1" width="1.54296875" style="787" customWidth="1"/>
    <col min="2" max="2" width="0.81640625" style="787" customWidth="1"/>
    <col min="3" max="18" width="2.54296875" style="787" customWidth="1"/>
    <col min="19" max="19" width="4" style="787" customWidth="1"/>
    <col min="20" max="39" width="2.7265625" style="787" customWidth="1"/>
    <col min="40" max="40" width="1.54296875" style="787" customWidth="1"/>
    <col min="41" max="76" width="2.54296875" style="787" hidden="1"/>
    <col min="77" max="256" width="2.54296875" style="614" hidden="1"/>
    <col min="257" max="257" width="1.54296875" style="614" hidden="1" customWidth="1"/>
    <col min="258" max="258" width="0.81640625" style="614" hidden="1" customWidth="1"/>
    <col min="259" max="274" width="2.54296875" style="614" hidden="1" customWidth="1"/>
    <col min="275" max="275" width="4" style="614" hidden="1" customWidth="1"/>
    <col min="276" max="279" width="2.54296875" style="614" hidden="1" customWidth="1"/>
    <col min="280" max="280" width="2.453125" style="614" hidden="1" customWidth="1"/>
    <col min="281" max="284" width="2.54296875" style="614" hidden="1" customWidth="1"/>
    <col min="285" max="285" width="2.453125" style="614" hidden="1" customWidth="1"/>
    <col min="286" max="289" width="2.54296875" style="614" hidden="1" customWidth="1"/>
    <col min="290" max="295" width="2.453125" style="614" hidden="1" customWidth="1"/>
    <col min="296" max="296" width="1.54296875" style="614" hidden="1" customWidth="1"/>
    <col min="297" max="512" width="2.54296875" style="614" hidden="1"/>
    <col min="513" max="513" width="1.54296875" style="614" hidden="1" customWidth="1"/>
    <col min="514" max="514" width="0.81640625" style="614" hidden="1" customWidth="1"/>
    <col min="515" max="530" width="2.54296875" style="614" hidden="1" customWidth="1"/>
    <col min="531" max="531" width="4" style="614" hidden="1" customWidth="1"/>
    <col min="532" max="535" width="2.54296875" style="614" hidden="1" customWidth="1"/>
    <col min="536" max="536" width="2.453125" style="614" hidden="1" customWidth="1"/>
    <col min="537" max="540" width="2.54296875" style="614" hidden="1" customWidth="1"/>
    <col min="541" max="541" width="2.453125" style="614" hidden="1" customWidth="1"/>
    <col min="542" max="545" width="2.54296875" style="614" hidden="1" customWidth="1"/>
    <col min="546" max="551" width="2.453125" style="614" hidden="1" customWidth="1"/>
    <col min="552" max="552" width="1.54296875" style="614" hidden="1" customWidth="1"/>
    <col min="553" max="768" width="2.54296875" style="614" hidden="1"/>
    <col min="769" max="769" width="1.54296875" style="614" hidden="1" customWidth="1"/>
    <col min="770" max="770" width="0.81640625" style="614" hidden="1" customWidth="1"/>
    <col min="771" max="786" width="2.54296875" style="614" hidden="1" customWidth="1"/>
    <col min="787" max="787" width="4" style="614" hidden="1" customWidth="1"/>
    <col min="788" max="791" width="2.54296875" style="614" hidden="1" customWidth="1"/>
    <col min="792" max="792" width="2.453125" style="614" hidden="1" customWidth="1"/>
    <col min="793" max="796" width="2.54296875" style="614" hidden="1" customWidth="1"/>
    <col min="797" max="797" width="2.453125" style="614" hidden="1" customWidth="1"/>
    <col min="798" max="801" width="2.54296875" style="614" hidden="1" customWidth="1"/>
    <col min="802" max="807" width="2.453125" style="614" hidden="1" customWidth="1"/>
    <col min="808" max="808" width="1.54296875" style="614" hidden="1" customWidth="1"/>
    <col min="809" max="1024" width="2.54296875" style="614" hidden="1"/>
    <col min="1025" max="1025" width="1.54296875" style="614" hidden="1" customWidth="1"/>
    <col min="1026" max="1026" width="0.81640625" style="614" hidden="1" customWidth="1"/>
    <col min="1027" max="1042" width="2.54296875" style="614" hidden="1" customWidth="1"/>
    <col min="1043" max="1043" width="4" style="614" hidden="1" customWidth="1"/>
    <col min="1044" max="1047" width="2.54296875" style="614" hidden="1" customWidth="1"/>
    <col min="1048" max="1048" width="2.453125" style="614" hidden="1" customWidth="1"/>
    <col min="1049" max="1052" width="2.54296875" style="614" hidden="1" customWidth="1"/>
    <col min="1053" max="1053" width="2.453125" style="614" hidden="1" customWidth="1"/>
    <col min="1054" max="1057" width="2.54296875" style="614" hidden="1" customWidth="1"/>
    <col min="1058" max="1063" width="2.453125" style="614" hidden="1" customWidth="1"/>
    <col min="1064" max="1064" width="1.54296875" style="614" hidden="1" customWidth="1"/>
    <col min="1065" max="1280" width="2.54296875" style="614" hidden="1"/>
    <col min="1281" max="1281" width="1.54296875" style="614" hidden="1" customWidth="1"/>
    <col min="1282" max="1282" width="0.81640625" style="614" hidden="1" customWidth="1"/>
    <col min="1283" max="1298" width="2.54296875" style="614" hidden="1" customWidth="1"/>
    <col min="1299" max="1299" width="4" style="614" hidden="1" customWidth="1"/>
    <col min="1300" max="1303" width="2.54296875" style="614" hidden="1" customWidth="1"/>
    <col min="1304" max="1304" width="2.453125" style="614" hidden="1" customWidth="1"/>
    <col min="1305" max="1308" width="2.54296875" style="614" hidden="1" customWidth="1"/>
    <col min="1309" max="1309" width="2.453125" style="614" hidden="1" customWidth="1"/>
    <col min="1310" max="1313" width="2.54296875" style="614" hidden="1" customWidth="1"/>
    <col min="1314" max="1319" width="2.453125" style="614" hidden="1" customWidth="1"/>
    <col min="1320" max="1320" width="1.54296875" style="614" hidden="1" customWidth="1"/>
    <col min="1321" max="1536" width="2.54296875" style="614" hidden="1"/>
    <col min="1537" max="1537" width="1.54296875" style="614" hidden="1" customWidth="1"/>
    <col min="1538" max="1538" width="0.81640625" style="614" hidden="1" customWidth="1"/>
    <col min="1539" max="1554" width="2.54296875" style="614" hidden="1" customWidth="1"/>
    <col min="1555" max="1555" width="4" style="614" hidden="1" customWidth="1"/>
    <col min="1556" max="1559" width="2.54296875" style="614" hidden="1" customWidth="1"/>
    <col min="1560" max="1560" width="2.453125" style="614" hidden="1" customWidth="1"/>
    <col min="1561" max="1564" width="2.54296875" style="614" hidden="1" customWidth="1"/>
    <col min="1565" max="1565" width="2.453125" style="614" hidden="1" customWidth="1"/>
    <col min="1566" max="1569" width="2.54296875" style="614" hidden="1" customWidth="1"/>
    <col min="1570" max="1575" width="2.453125" style="614" hidden="1" customWidth="1"/>
    <col min="1576" max="1576" width="1.54296875" style="614" hidden="1" customWidth="1"/>
    <col min="1577" max="1792" width="2.54296875" style="614" hidden="1"/>
    <col min="1793" max="1793" width="1.54296875" style="614" hidden="1" customWidth="1"/>
    <col min="1794" max="1794" width="0.81640625" style="614" hidden="1" customWidth="1"/>
    <col min="1795" max="1810" width="2.54296875" style="614" hidden="1" customWidth="1"/>
    <col min="1811" max="1811" width="4" style="614" hidden="1" customWidth="1"/>
    <col min="1812" max="1815" width="2.54296875" style="614" hidden="1" customWidth="1"/>
    <col min="1816" max="1816" width="2.453125" style="614" hidden="1" customWidth="1"/>
    <col min="1817" max="1820" width="2.54296875" style="614" hidden="1" customWidth="1"/>
    <col min="1821" max="1821" width="2.453125" style="614" hidden="1" customWidth="1"/>
    <col min="1822" max="1825" width="2.54296875" style="614" hidden="1" customWidth="1"/>
    <col min="1826" max="1831" width="2.453125" style="614" hidden="1" customWidth="1"/>
    <col min="1832" max="1832" width="1.54296875" style="614" hidden="1" customWidth="1"/>
    <col min="1833" max="2048" width="2.54296875" style="614" hidden="1"/>
    <col min="2049" max="2049" width="1.54296875" style="614" hidden="1" customWidth="1"/>
    <col min="2050" max="2050" width="0.81640625" style="614" hidden="1" customWidth="1"/>
    <col min="2051" max="2066" width="2.54296875" style="614" hidden="1" customWidth="1"/>
    <col min="2067" max="2067" width="4" style="614" hidden="1" customWidth="1"/>
    <col min="2068" max="2071" width="2.54296875" style="614" hidden="1" customWidth="1"/>
    <col min="2072" max="2072" width="2.453125" style="614" hidden="1" customWidth="1"/>
    <col min="2073" max="2076" width="2.54296875" style="614" hidden="1" customWidth="1"/>
    <col min="2077" max="2077" width="2.453125" style="614" hidden="1" customWidth="1"/>
    <col min="2078" max="2081" width="2.54296875" style="614" hidden="1" customWidth="1"/>
    <col min="2082" max="2087" width="2.453125" style="614" hidden="1" customWidth="1"/>
    <col min="2088" max="2088" width="1.54296875" style="614" hidden="1" customWidth="1"/>
    <col min="2089" max="2304" width="2.54296875" style="614" hidden="1"/>
    <col min="2305" max="2305" width="1.54296875" style="614" hidden="1" customWidth="1"/>
    <col min="2306" max="2306" width="0.81640625" style="614" hidden="1" customWidth="1"/>
    <col min="2307" max="2322" width="2.54296875" style="614" hidden="1" customWidth="1"/>
    <col min="2323" max="2323" width="4" style="614" hidden="1" customWidth="1"/>
    <col min="2324" max="2327" width="2.54296875" style="614" hidden="1" customWidth="1"/>
    <col min="2328" max="2328" width="2.453125" style="614" hidden="1" customWidth="1"/>
    <col min="2329" max="2332" width="2.54296875" style="614" hidden="1" customWidth="1"/>
    <col min="2333" max="2333" width="2.453125" style="614" hidden="1" customWidth="1"/>
    <col min="2334" max="2337" width="2.54296875" style="614" hidden="1" customWidth="1"/>
    <col min="2338" max="2343" width="2.453125" style="614" hidden="1" customWidth="1"/>
    <col min="2344" max="2344" width="1.54296875" style="614" hidden="1" customWidth="1"/>
    <col min="2345" max="2560" width="2.54296875" style="614" hidden="1"/>
    <col min="2561" max="2561" width="1.54296875" style="614" hidden="1" customWidth="1"/>
    <col min="2562" max="2562" width="0.81640625" style="614" hidden="1" customWidth="1"/>
    <col min="2563" max="2578" width="2.54296875" style="614" hidden="1" customWidth="1"/>
    <col min="2579" max="2579" width="4" style="614" hidden="1" customWidth="1"/>
    <col min="2580" max="2583" width="2.54296875" style="614" hidden="1" customWidth="1"/>
    <col min="2584" max="2584" width="2.453125" style="614" hidden="1" customWidth="1"/>
    <col min="2585" max="2588" width="2.54296875" style="614" hidden="1" customWidth="1"/>
    <col min="2589" max="2589" width="2.453125" style="614" hidden="1" customWidth="1"/>
    <col min="2590" max="2593" width="2.54296875" style="614" hidden="1" customWidth="1"/>
    <col min="2594" max="2599" width="2.453125" style="614" hidden="1" customWidth="1"/>
    <col min="2600" max="2600" width="1.54296875" style="614" hidden="1" customWidth="1"/>
    <col min="2601" max="2816" width="2.54296875" style="614" hidden="1"/>
    <col min="2817" max="2817" width="1.54296875" style="614" hidden="1" customWidth="1"/>
    <col min="2818" max="2818" width="0.81640625" style="614" hidden="1" customWidth="1"/>
    <col min="2819" max="2834" width="2.54296875" style="614" hidden="1" customWidth="1"/>
    <col min="2835" max="2835" width="4" style="614" hidden="1" customWidth="1"/>
    <col min="2836" max="2839" width="2.54296875" style="614" hidden="1" customWidth="1"/>
    <col min="2840" max="2840" width="2.453125" style="614" hidden="1" customWidth="1"/>
    <col min="2841" max="2844" width="2.54296875" style="614" hidden="1" customWidth="1"/>
    <col min="2845" max="2845" width="2.453125" style="614" hidden="1" customWidth="1"/>
    <col min="2846" max="2849" width="2.54296875" style="614" hidden="1" customWidth="1"/>
    <col min="2850" max="2855" width="2.453125" style="614" hidden="1" customWidth="1"/>
    <col min="2856" max="2856" width="1.54296875" style="614" hidden="1" customWidth="1"/>
    <col min="2857" max="3072" width="2.54296875" style="614" hidden="1"/>
    <col min="3073" max="3073" width="1.54296875" style="614" hidden="1" customWidth="1"/>
    <col min="3074" max="3074" width="0.81640625" style="614" hidden="1" customWidth="1"/>
    <col min="3075" max="3090" width="2.54296875" style="614" hidden="1" customWidth="1"/>
    <col min="3091" max="3091" width="4" style="614" hidden="1" customWidth="1"/>
    <col min="3092" max="3095" width="2.54296875" style="614" hidden="1" customWidth="1"/>
    <col min="3096" max="3096" width="2.453125" style="614" hidden="1" customWidth="1"/>
    <col min="3097" max="3100" width="2.54296875" style="614" hidden="1" customWidth="1"/>
    <col min="3101" max="3101" width="2.453125" style="614" hidden="1" customWidth="1"/>
    <col min="3102" max="3105" width="2.54296875" style="614" hidden="1" customWidth="1"/>
    <col min="3106" max="3111" width="2.453125" style="614" hidden="1" customWidth="1"/>
    <col min="3112" max="3112" width="1.54296875" style="614" hidden="1" customWidth="1"/>
    <col min="3113" max="3328" width="2.54296875" style="614" hidden="1"/>
    <col min="3329" max="3329" width="1.54296875" style="614" hidden="1" customWidth="1"/>
    <col min="3330" max="3330" width="0.81640625" style="614" hidden="1" customWidth="1"/>
    <col min="3331" max="3346" width="2.54296875" style="614" hidden="1" customWidth="1"/>
    <col min="3347" max="3347" width="4" style="614" hidden="1" customWidth="1"/>
    <col min="3348" max="3351" width="2.54296875" style="614" hidden="1" customWidth="1"/>
    <col min="3352" max="3352" width="2.453125" style="614" hidden="1" customWidth="1"/>
    <col min="3353" max="3356" width="2.54296875" style="614" hidden="1" customWidth="1"/>
    <col min="3357" max="3357" width="2.453125" style="614" hidden="1" customWidth="1"/>
    <col min="3358" max="3361" width="2.54296875" style="614" hidden="1" customWidth="1"/>
    <col min="3362" max="3367" width="2.453125" style="614" hidden="1" customWidth="1"/>
    <col min="3368" max="3368" width="1.54296875" style="614" hidden="1" customWidth="1"/>
    <col min="3369" max="3584" width="2.54296875" style="614" hidden="1"/>
    <col min="3585" max="3585" width="1.54296875" style="614" hidden="1" customWidth="1"/>
    <col min="3586" max="3586" width="0.81640625" style="614" hidden="1" customWidth="1"/>
    <col min="3587" max="3602" width="2.54296875" style="614" hidden="1" customWidth="1"/>
    <col min="3603" max="3603" width="4" style="614" hidden="1" customWidth="1"/>
    <col min="3604" max="3607" width="2.54296875" style="614" hidden="1" customWidth="1"/>
    <col min="3608" max="3608" width="2.453125" style="614" hidden="1" customWidth="1"/>
    <col min="3609" max="3612" width="2.54296875" style="614" hidden="1" customWidth="1"/>
    <col min="3613" max="3613" width="2.453125" style="614" hidden="1" customWidth="1"/>
    <col min="3614" max="3617" width="2.54296875" style="614" hidden="1" customWidth="1"/>
    <col min="3618" max="3623" width="2.453125" style="614" hidden="1" customWidth="1"/>
    <col min="3624" max="3624" width="1.54296875" style="614" hidden="1" customWidth="1"/>
    <col min="3625" max="3840" width="2.54296875" style="614" hidden="1"/>
    <col min="3841" max="3841" width="1.54296875" style="614" hidden="1" customWidth="1"/>
    <col min="3842" max="3842" width="0.81640625" style="614" hidden="1" customWidth="1"/>
    <col min="3843" max="3858" width="2.54296875" style="614" hidden="1" customWidth="1"/>
    <col min="3859" max="3859" width="4" style="614" hidden="1" customWidth="1"/>
    <col min="3860" max="3863" width="2.54296875" style="614" hidden="1" customWidth="1"/>
    <col min="3864" max="3864" width="2.453125" style="614" hidden="1" customWidth="1"/>
    <col min="3865" max="3868" width="2.54296875" style="614" hidden="1" customWidth="1"/>
    <col min="3869" max="3869" width="2.453125" style="614" hidden="1" customWidth="1"/>
    <col min="3870" max="3873" width="2.54296875" style="614" hidden="1" customWidth="1"/>
    <col min="3874" max="3879" width="2.453125" style="614" hidden="1" customWidth="1"/>
    <col min="3880" max="3880" width="1.54296875" style="614" hidden="1" customWidth="1"/>
    <col min="3881" max="4096" width="2.54296875" style="614" hidden="1"/>
    <col min="4097" max="4097" width="1.54296875" style="614" hidden="1" customWidth="1"/>
    <col min="4098" max="4098" width="0.81640625" style="614" hidden="1" customWidth="1"/>
    <col min="4099" max="4114" width="2.54296875" style="614" hidden="1" customWidth="1"/>
    <col min="4115" max="4115" width="4" style="614" hidden="1" customWidth="1"/>
    <col min="4116" max="4119" width="2.54296875" style="614" hidden="1" customWidth="1"/>
    <col min="4120" max="4120" width="2.453125" style="614" hidden="1" customWidth="1"/>
    <col min="4121" max="4124" width="2.54296875" style="614" hidden="1" customWidth="1"/>
    <col min="4125" max="4125" width="2.453125" style="614" hidden="1" customWidth="1"/>
    <col min="4126" max="4129" width="2.54296875" style="614" hidden="1" customWidth="1"/>
    <col min="4130" max="4135" width="2.453125" style="614" hidden="1" customWidth="1"/>
    <col min="4136" max="4136" width="1.54296875" style="614" hidden="1" customWidth="1"/>
    <col min="4137" max="4352" width="2.54296875" style="614" hidden="1"/>
    <col min="4353" max="4353" width="1.54296875" style="614" hidden="1" customWidth="1"/>
    <col min="4354" max="4354" width="0.81640625" style="614" hidden="1" customWidth="1"/>
    <col min="4355" max="4370" width="2.54296875" style="614" hidden="1" customWidth="1"/>
    <col min="4371" max="4371" width="4" style="614" hidden="1" customWidth="1"/>
    <col min="4372" max="4375" width="2.54296875" style="614" hidden="1" customWidth="1"/>
    <col min="4376" max="4376" width="2.453125" style="614" hidden="1" customWidth="1"/>
    <col min="4377" max="4380" width="2.54296875" style="614" hidden="1" customWidth="1"/>
    <col min="4381" max="4381" width="2.453125" style="614" hidden="1" customWidth="1"/>
    <col min="4382" max="4385" width="2.54296875" style="614" hidden="1" customWidth="1"/>
    <col min="4386" max="4391" width="2.453125" style="614" hidden="1" customWidth="1"/>
    <col min="4392" max="4392" width="1.54296875" style="614" hidden="1" customWidth="1"/>
    <col min="4393" max="4608" width="2.54296875" style="614" hidden="1"/>
    <col min="4609" max="4609" width="1.54296875" style="614" hidden="1" customWidth="1"/>
    <col min="4610" max="4610" width="0.81640625" style="614" hidden="1" customWidth="1"/>
    <col min="4611" max="4626" width="2.54296875" style="614" hidden="1" customWidth="1"/>
    <col min="4627" max="4627" width="4" style="614" hidden="1" customWidth="1"/>
    <col min="4628" max="4631" width="2.54296875" style="614" hidden="1" customWidth="1"/>
    <col min="4632" max="4632" width="2.453125" style="614" hidden="1" customWidth="1"/>
    <col min="4633" max="4636" width="2.54296875" style="614" hidden="1" customWidth="1"/>
    <col min="4637" max="4637" width="2.453125" style="614" hidden="1" customWidth="1"/>
    <col min="4638" max="4641" width="2.54296875" style="614" hidden="1" customWidth="1"/>
    <col min="4642" max="4647" width="2.453125" style="614" hidden="1" customWidth="1"/>
    <col min="4648" max="4648" width="1.54296875" style="614" hidden="1" customWidth="1"/>
    <col min="4649" max="4864" width="2.54296875" style="614" hidden="1"/>
    <col min="4865" max="4865" width="1.54296875" style="614" hidden="1" customWidth="1"/>
    <col min="4866" max="4866" width="0.81640625" style="614" hidden="1" customWidth="1"/>
    <col min="4867" max="4882" width="2.54296875" style="614" hidden="1" customWidth="1"/>
    <col min="4883" max="4883" width="4" style="614" hidden="1" customWidth="1"/>
    <col min="4884" max="4887" width="2.54296875" style="614" hidden="1" customWidth="1"/>
    <col min="4888" max="4888" width="2.453125" style="614" hidden="1" customWidth="1"/>
    <col min="4889" max="4892" width="2.54296875" style="614" hidden="1" customWidth="1"/>
    <col min="4893" max="4893" width="2.453125" style="614" hidden="1" customWidth="1"/>
    <col min="4894" max="4897" width="2.54296875" style="614" hidden="1" customWidth="1"/>
    <col min="4898" max="4903" width="2.453125" style="614" hidden="1" customWidth="1"/>
    <col min="4904" max="4904" width="1.54296875" style="614" hidden="1" customWidth="1"/>
    <col min="4905" max="5120" width="2.54296875" style="614" hidden="1"/>
    <col min="5121" max="5121" width="1.54296875" style="614" hidden="1" customWidth="1"/>
    <col min="5122" max="5122" width="0.81640625" style="614" hidden="1" customWidth="1"/>
    <col min="5123" max="5138" width="2.54296875" style="614" hidden="1" customWidth="1"/>
    <col min="5139" max="5139" width="4" style="614" hidden="1" customWidth="1"/>
    <col min="5140" max="5143" width="2.54296875" style="614" hidden="1" customWidth="1"/>
    <col min="5144" max="5144" width="2.453125" style="614" hidden="1" customWidth="1"/>
    <col min="5145" max="5148" width="2.54296875" style="614" hidden="1" customWidth="1"/>
    <col min="5149" max="5149" width="2.453125" style="614" hidden="1" customWidth="1"/>
    <col min="5150" max="5153" width="2.54296875" style="614" hidden="1" customWidth="1"/>
    <col min="5154" max="5159" width="2.453125" style="614" hidden="1" customWidth="1"/>
    <col min="5160" max="5160" width="1.54296875" style="614" hidden="1" customWidth="1"/>
    <col min="5161" max="5376" width="2.54296875" style="614" hidden="1"/>
    <col min="5377" max="5377" width="1.54296875" style="614" hidden="1" customWidth="1"/>
    <col min="5378" max="5378" width="0.81640625" style="614" hidden="1" customWidth="1"/>
    <col min="5379" max="5394" width="2.54296875" style="614" hidden="1" customWidth="1"/>
    <col min="5395" max="5395" width="4" style="614" hidden="1" customWidth="1"/>
    <col min="5396" max="5399" width="2.54296875" style="614" hidden="1" customWidth="1"/>
    <col min="5400" max="5400" width="2.453125" style="614" hidden="1" customWidth="1"/>
    <col min="5401" max="5404" width="2.54296875" style="614" hidden="1" customWidth="1"/>
    <col min="5405" max="5405" width="2.453125" style="614" hidden="1" customWidth="1"/>
    <col min="5406" max="5409" width="2.54296875" style="614" hidden="1" customWidth="1"/>
    <col min="5410" max="5415" width="2.453125" style="614" hidden="1" customWidth="1"/>
    <col min="5416" max="5416" width="1.54296875" style="614" hidden="1" customWidth="1"/>
    <col min="5417" max="5632" width="2.54296875" style="614" hidden="1"/>
    <col min="5633" max="5633" width="1.54296875" style="614" hidden="1" customWidth="1"/>
    <col min="5634" max="5634" width="0.81640625" style="614" hidden="1" customWidth="1"/>
    <col min="5635" max="5650" width="2.54296875" style="614" hidden="1" customWidth="1"/>
    <col min="5651" max="5651" width="4" style="614" hidden="1" customWidth="1"/>
    <col min="5652" max="5655" width="2.54296875" style="614" hidden="1" customWidth="1"/>
    <col min="5656" max="5656" width="2.453125" style="614" hidden="1" customWidth="1"/>
    <col min="5657" max="5660" width="2.54296875" style="614" hidden="1" customWidth="1"/>
    <col min="5661" max="5661" width="2.453125" style="614" hidden="1" customWidth="1"/>
    <col min="5662" max="5665" width="2.54296875" style="614" hidden="1" customWidth="1"/>
    <col min="5666" max="5671" width="2.453125" style="614" hidden="1" customWidth="1"/>
    <col min="5672" max="5672" width="1.54296875" style="614" hidden="1" customWidth="1"/>
    <col min="5673" max="5888" width="2.54296875" style="614" hidden="1"/>
    <col min="5889" max="5889" width="1.54296875" style="614" hidden="1" customWidth="1"/>
    <col min="5890" max="5890" width="0.81640625" style="614" hidden="1" customWidth="1"/>
    <col min="5891" max="5906" width="2.54296875" style="614" hidden="1" customWidth="1"/>
    <col min="5907" max="5907" width="4" style="614" hidden="1" customWidth="1"/>
    <col min="5908" max="5911" width="2.54296875" style="614" hidden="1" customWidth="1"/>
    <col min="5912" max="5912" width="2.453125" style="614" hidden="1" customWidth="1"/>
    <col min="5913" max="5916" width="2.54296875" style="614" hidden="1" customWidth="1"/>
    <col min="5917" max="5917" width="2.453125" style="614" hidden="1" customWidth="1"/>
    <col min="5918" max="5921" width="2.54296875" style="614" hidden="1" customWidth="1"/>
    <col min="5922" max="5927" width="2.453125" style="614" hidden="1" customWidth="1"/>
    <col min="5928" max="5928" width="1.54296875" style="614" hidden="1" customWidth="1"/>
    <col min="5929" max="6144" width="2.54296875" style="614" hidden="1"/>
    <col min="6145" max="6145" width="1.54296875" style="614" hidden="1" customWidth="1"/>
    <col min="6146" max="6146" width="0.81640625" style="614" hidden="1" customWidth="1"/>
    <col min="6147" max="6162" width="2.54296875" style="614" hidden="1" customWidth="1"/>
    <col min="6163" max="6163" width="4" style="614" hidden="1" customWidth="1"/>
    <col min="6164" max="6167" width="2.54296875" style="614" hidden="1" customWidth="1"/>
    <col min="6168" max="6168" width="2.453125" style="614" hidden="1" customWidth="1"/>
    <col min="6169" max="6172" width="2.54296875" style="614" hidden="1" customWidth="1"/>
    <col min="6173" max="6173" width="2.453125" style="614" hidden="1" customWidth="1"/>
    <col min="6174" max="6177" width="2.54296875" style="614" hidden="1" customWidth="1"/>
    <col min="6178" max="6183" width="2.453125" style="614" hidden="1" customWidth="1"/>
    <col min="6184" max="6184" width="1.54296875" style="614" hidden="1" customWidth="1"/>
    <col min="6185" max="6400" width="2.54296875" style="614" hidden="1"/>
    <col min="6401" max="6401" width="1.54296875" style="614" hidden="1" customWidth="1"/>
    <col min="6402" max="6402" width="0.81640625" style="614" hidden="1" customWidth="1"/>
    <col min="6403" max="6418" width="2.54296875" style="614" hidden="1" customWidth="1"/>
    <col min="6419" max="6419" width="4" style="614" hidden="1" customWidth="1"/>
    <col min="6420" max="6423" width="2.54296875" style="614" hidden="1" customWidth="1"/>
    <col min="6424" max="6424" width="2.453125" style="614" hidden="1" customWidth="1"/>
    <col min="6425" max="6428" width="2.54296875" style="614" hidden="1" customWidth="1"/>
    <col min="6429" max="6429" width="2.453125" style="614" hidden="1" customWidth="1"/>
    <col min="6430" max="6433" width="2.54296875" style="614" hidden="1" customWidth="1"/>
    <col min="6434" max="6439" width="2.453125" style="614" hidden="1" customWidth="1"/>
    <col min="6440" max="6440" width="1.54296875" style="614" hidden="1" customWidth="1"/>
    <col min="6441" max="6656" width="2.54296875" style="614" hidden="1"/>
    <col min="6657" max="6657" width="1.54296875" style="614" hidden="1" customWidth="1"/>
    <col min="6658" max="6658" width="0.81640625" style="614" hidden="1" customWidth="1"/>
    <col min="6659" max="6674" width="2.54296875" style="614" hidden="1" customWidth="1"/>
    <col min="6675" max="6675" width="4" style="614" hidden="1" customWidth="1"/>
    <col min="6676" max="6679" width="2.54296875" style="614" hidden="1" customWidth="1"/>
    <col min="6680" max="6680" width="2.453125" style="614" hidden="1" customWidth="1"/>
    <col min="6681" max="6684" width="2.54296875" style="614" hidden="1" customWidth="1"/>
    <col min="6685" max="6685" width="2.453125" style="614" hidden="1" customWidth="1"/>
    <col min="6686" max="6689" width="2.54296875" style="614" hidden="1" customWidth="1"/>
    <col min="6690" max="6695" width="2.453125" style="614" hidden="1" customWidth="1"/>
    <col min="6696" max="6696" width="1.54296875" style="614" hidden="1" customWidth="1"/>
    <col min="6697" max="6912" width="2.54296875" style="614" hidden="1"/>
    <col min="6913" max="6913" width="1.54296875" style="614" hidden="1" customWidth="1"/>
    <col min="6914" max="6914" width="0.81640625" style="614" hidden="1" customWidth="1"/>
    <col min="6915" max="6930" width="2.54296875" style="614" hidden="1" customWidth="1"/>
    <col min="6931" max="6931" width="4" style="614" hidden="1" customWidth="1"/>
    <col min="6932" max="6935" width="2.54296875" style="614" hidden="1" customWidth="1"/>
    <col min="6936" max="6936" width="2.453125" style="614" hidden="1" customWidth="1"/>
    <col min="6937" max="6940" width="2.54296875" style="614" hidden="1" customWidth="1"/>
    <col min="6941" max="6941" width="2.453125" style="614" hidden="1" customWidth="1"/>
    <col min="6942" max="6945" width="2.54296875" style="614" hidden="1" customWidth="1"/>
    <col min="6946" max="6951" width="2.453125" style="614" hidden="1" customWidth="1"/>
    <col min="6952" max="6952" width="1.54296875" style="614" hidden="1" customWidth="1"/>
    <col min="6953" max="7168" width="2.54296875" style="614" hidden="1"/>
    <col min="7169" max="7169" width="1.54296875" style="614" hidden="1" customWidth="1"/>
    <col min="7170" max="7170" width="0.81640625" style="614" hidden="1" customWidth="1"/>
    <col min="7171" max="7186" width="2.54296875" style="614" hidden="1" customWidth="1"/>
    <col min="7187" max="7187" width="4" style="614" hidden="1" customWidth="1"/>
    <col min="7188" max="7191" width="2.54296875" style="614" hidden="1" customWidth="1"/>
    <col min="7192" max="7192" width="2.453125" style="614" hidden="1" customWidth="1"/>
    <col min="7193" max="7196" width="2.54296875" style="614" hidden="1" customWidth="1"/>
    <col min="7197" max="7197" width="2.453125" style="614" hidden="1" customWidth="1"/>
    <col min="7198" max="7201" width="2.54296875" style="614" hidden="1" customWidth="1"/>
    <col min="7202" max="7207" width="2.453125" style="614" hidden="1" customWidth="1"/>
    <col min="7208" max="7208" width="1.54296875" style="614" hidden="1" customWidth="1"/>
    <col min="7209" max="7424" width="2.54296875" style="614" hidden="1"/>
    <col min="7425" max="7425" width="1.54296875" style="614" hidden="1" customWidth="1"/>
    <col min="7426" max="7426" width="0.81640625" style="614" hidden="1" customWidth="1"/>
    <col min="7427" max="7442" width="2.54296875" style="614" hidden="1" customWidth="1"/>
    <col min="7443" max="7443" width="4" style="614" hidden="1" customWidth="1"/>
    <col min="7444" max="7447" width="2.54296875" style="614" hidden="1" customWidth="1"/>
    <col min="7448" max="7448" width="2.453125" style="614" hidden="1" customWidth="1"/>
    <col min="7449" max="7452" width="2.54296875" style="614" hidden="1" customWidth="1"/>
    <col min="7453" max="7453" width="2.453125" style="614" hidden="1" customWidth="1"/>
    <col min="7454" max="7457" width="2.54296875" style="614" hidden="1" customWidth="1"/>
    <col min="7458" max="7463" width="2.453125" style="614" hidden="1" customWidth="1"/>
    <col min="7464" max="7464" width="1.54296875" style="614" hidden="1" customWidth="1"/>
    <col min="7465" max="7680" width="2.54296875" style="614" hidden="1"/>
    <col min="7681" max="7681" width="1.54296875" style="614" hidden="1" customWidth="1"/>
    <col min="7682" max="7682" width="0.81640625" style="614" hidden="1" customWidth="1"/>
    <col min="7683" max="7698" width="2.54296875" style="614" hidden="1" customWidth="1"/>
    <col min="7699" max="7699" width="4" style="614" hidden="1" customWidth="1"/>
    <col min="7700" max="7703" width="2.54296875" style="614" hidden="1" customWidth="1"/>
    <col min="7704" max="7704" width="2.453125" style="614" hidden="1" customWidth="1"/>
    <col min="7705" max="7708" width="2.54296875" style="614" hidden="1" customWidth="1"/>
    <col min="7709" max="7709" width="2.453125" style="614" hidden="1" customWidth="1"/>
    <col min="7710" max="7713" width="2.54296875" style="614" hidden="1" customWidth="1"/>
    <col min="7714" max="7719" width="2.453125" style="614" hidden="1" customWidth="1"/>
    <col min="7720" max="7720" width="1.54296875" style="614" hidden="1" customWidth="1"/>
    <col min="7721" max="7936" width="2.54296875" style="614" hidden="1"/>
    <col min="7937" max="7937" width="1.54296875" style="614" hidden="1" customWidth="1"/>
    <col min="7938" max="7938" width="0.81640625" style="614" hidden="1" customWidth="1"/>
    <col min="7939" max="7954" width="2.54296875" style="614" hidden="1" customWidth="1"/>
    <col min="7955" max="7955" width="4" style="614" hidden="1" customWidth="1"/>
    <col min="7956" max="7959" width="2.54296875" style="614" hidden="1" customWidth="1"/>
    <col min="7960" max="7960" width="2.453125" style="614" hidden="1" customWidth="1"/>
    <col min="7961" max="7964" width="2.54296875" style="614" hidden="1" customWidth="1"/>
    <col min="7965" max="7965" width="2.453125" style="614" hidden="1" customWidth="1"/>
    <col min="7966" max="7969" width="2.54296875" style="614" hidden="1" customWidth="1"/>
    <col min="7970" max="7975" width="2.453125" style="614" hidden="1" customWidth="1"/>
    <col min="7976" max="7976" width="1.54296875" style="614" hidden="1" customWidth="1"/>
    <col min="7977" max="8192" width="2.54296875" style="614" hidden="1"/>
    <col min="8193" max="8193" width="1.54296875" style="614" hidden="1" customWidth="1"/>
    <col min="8194" max="8194" width="0.81640625" style="614" hidden="1" customWidth="1"/>
    <col min="8195" max="8210" width="2.54296875" style="614" hidden="1" customWidth="1"/>
    <col min="8211" max="8211" width="4" style="614" hidden="1" customWidth="1"/>
    <col min="8212" max="8215" width="2.54296875" style="614" hidden="1" customWidth="1"/>
    <col min="8216" max="8216" width="2.453125" style="614" hidden="1" customWidth="1"/>
    <col min="8217" max="8220" width="2.54296875" style="614" hidden="1" customWidth="1"/>
    <col min="8221" max="8221" width="2.453125" style="614" hidden="1" customWidth="1"/>
    <col min="8222" max="8225" width="2.54296875" style="614" hidden="1" customWidth="1"/>
    <col min="8226" max="8231" width="2.453125" style="614" hidden="1" customWidth="1"/>
    <col min="8232" max="8232" width="1.54296875" style="614" hidden="1" customWidth="1"/>
    <col min="8233" max="8448" width="2.54296875" style="614" hidden="1"/>
    <col min="8449" max="8449" width="1.54296875" style="614" hidden="1" customWidth="1"/>
    <col min="8450" max="8450" width="0.81640625" style="614" hidden="1" customWidth="1"/>
    <col min="8451" max="8466" width="2.54296875" style="614" hidden="1" customWidth="1"/>
    <col min="8467" max="8467" width="4" style="614" hidden="1" customWidth="1"/>
    <col min="8468" max="8471" width="2.54296875" style="614" hidden="1" customWidth="1"/>
    <col min="8472" max="8472" width="2.453125" style="614" hidden="1" customWidth="1"/>
    <col min="8473" max="8476" width="2.54296875" style="614" hidden="1" customWidth="1"/>
    <col min="8477" max="8477" width="2.453125" style="614" hidden="1" customWidth="1"/>
    <col min="8478" max="8481" width="2.54296875" style="614" hidden="1" customWidth="1"/>
    <col min="8482" max="8487" width="2.453125" style="614" hidden="1" customWidth="1"/>
    <col min="8488" max="8488" width="1.54296875" style="614" hidden="1" customWidth="1"/>
    <col min="8489" max="8704" width="2.54296875" style="614" hidden="1"/>
    <col min="8705" max="8705" width="1.54296875" style="614" hidden="1" customWidth="1"/>
    <col min="8706" max="8706" width="0.81640625" style="614" hidden="1" customWidth="1"/>
    <col min="8707" max="8722" width="2.54296875" style="614" hidden="1" customWidth="1"/>
    <col min="8723" max="8723" width="4" style="614" hidden="1" customWidth="1"/>
    <col min="8724" max="8727" width="2.54296875" style="614" hidden="1" customWidth="1"/>
    <col min="8728" max="8728" width="2.453125" style="614" hidden="1" customWidth="1"/>
    <col min="8729" max="8732" width="2.54296875" style="614" hidden="1" customWidth="1"/>
    <col min="8733" max="8733" width="2.453125" style="614" hidden="1" customWidth="1"/>
    <col min="8734" max="8737" width="2.54296875" style="614" hidden="1" customWidth="1"/>
    <col min="8738" max="8743" width="2.453125" style="614" hidden="1" customWidth="1"/>
    <col min="8744" max="8744" width="1.54296875" style="614" hidden="1" customWidth="1"/>
    <col min="8745" max="8960" width="2.54296875" style="614" hidden="1"/>
    <col min="8961" max="8961" width="1.54296875" style="614" hidden="1" customWidth="1"/>
    <col min="8962" max="8962" width="0.81640625" style="614" hidden="1" customWidth="1"/>
    <col min="8963" max="8978" width="2.54296875" style="614" hidden="1" customWidth="1"/>
    <col min="8979" max="8979" width="4" style="614" hidden="1" customWidth="1"/>
    <col min="8980" max="8983" width="2.54296875" style="614" hidden="1" customWidth="1"/>
    <col min="8984" max="8984" width="2.453125" style="614" hidden="1" customWidth="1"/>
    <col min="8985" max="8988" width="2.54296875" style="614" hidden="1" customWidth="1"/>
    <col min="8989" max="8989" width="2.453125" style="614" hidden="1" customWidth="1"/>
    <col min="8990" max="8993" width="2.54296875" style="614" hidden="1" customWidth="1"/>
    <col min="8994" max="8999" width="2.453125" style="614" hidden="1" customWidth="1"/>
    <col min="9000" max="9000" width="1.54296875" style="614" hidden="1" customWidth="1"/>
    <col min="9001" max="9216" width="2.54296875" style="614" hidden="1"/>
    <col min="9217" max="9217" width="1.54296875" style="614" hidden="1" customWidth="1"/>
    <col min="9218" max="9218" width="0.81640625" style="614" hidden="1" customWidth="1"/>
    <col min="9219" max="9234" width="2.54296875" style="614" hidden="1" customWidth="1"/>
    <col min="9235" max="9235" width="4" style="614" hidden="1" customWidth="1"/>
    <col min="9236" max="9239" width="2.54296875" style="614" hidden="1" customWidth="1"/>
    <col min="9240" max="9240" width="2.453125" style="614" hidden="1" customWidth="1"/>
    <col min="9241" max="9244" width="2.54296875" style="614" hidden="1" customWidth="1"/>
    <col min="9245" max="9245" width="2.453125" style="614" hidden="1" customWidth="1"/>
    <col min="9246" max="9249" width="2.54296875" style="614" hidden="1" customWidth="1"/>
    <col min="9250" max="9255" width="2.453125" style="614" hidden="1" customWidth="1"/>
    <col min="9256" max="9256" width="1.54296875" style="614" hidden="1" customWidth="1"/>
    <col min="9257" max="9472" width="2.54296875" style="614" hidden="1"/>
    <col min="9473" max="9473" width="1.54296875" style="614" hidden="1" customWidth="1"/>
    <col min="9474" max="9474" width="0.81640625" style="614" hidden="1" customWidth="1"/>
    <col min="9475" max="9490" width="2.54296875" style="614" hidden="1" customWidth="1"/>
    <col min="9491" max="9491" width="4" style="614" hidden="1" customWidth="1"/>
    <col min="9492" max="9495" width="2.54296875" style="614" hidden="1" customWidth="1"/>
    <col min="9496" max="9496" width="2.453125" style="614" hidden="1" customWidth="1"/>
    <col min="9497" max="9500" width="2.54296875" style="614" hidden="1" customWidth="1"/>
    <col min="9501" max="9501" width="2.453125" style="614" hidden="1" customWidth="1"/>
    <col min="9502" max="9505" width="2.54296875" style="614" hidden="1" customWidth="1"/>
    <col min="9506" max="9511" width="2.453125" style="614" hidden="1" customWidth="1"/>
    <col min="9512" max="9512" width="1.54296875" style="614" hidden="1" customWidth="1"/>
    <col min="9513" max="9728" width="2.54296875" style="614" hidden="1"/>
    <col min="9729" max="9729" width="1.54296875" style="614" hidden="1" customWidth="1"/>
    <col min="9730" max="9730" width="0.81640625" style="614" hidden="1" customWidth="1"/>
    <col min="9731" max="9746" width="2.54296875" style="614" hidden="1" customWidth="1"/>
    <col min="9747" max="9747" width="4" style="614" hidden="1" customWidth="1"/>
    <col min="9748" max="9751" width="2.54296875" style="614" hidden="1" customWidth="1"/>
    <col min="9752" max="9752" width="2.453125" style="614" hidden="1" customWidth="1"/>
    <col min="9753" max="9756" width="2.54296875" style="614" hidden="1" customWidth="1"/>
    <col min="9757" max="9757" width="2.453125" style="614" hidden="1" customWidth="1"/>
    <col min="9758" max="9761" width="2.54296875" style="614" hidden="1" customWidth="1"/>
    <col min="9762" max="9767" width="2.453125" style="614" hidden="1" customWidth="1"/>
    <col min="9768" max="9768" width="1.54296875" style="614" hidden="1" customWidth="1"/>
    <col min="9769" max="9984" width="2.54296875" style="614" hidden="1"/>
    <col min="9985" max="9985" width="1.54296875" style="614" hidden="1" customWidth="1"/>
    <col min="9986" max="9986" width="0.81640625" style="614" hidden="1" customWidth="1"/>
    <col min="9987" max="10002" width="2.54296875" style="614" hidden="1" customWidth="1"/>
    <col min="10003" max="10003" width="4" style="614" hidden="1" customWidth="1"/>
    <col min="10004" max="10007" width="2.54296875" style="614" hidden="1" customWidth="1"/>
    <col min="10008" max="10008" width="2.453125" style="614" hidden="1" customWidth="1"/>
    <col min="10009" max="10012" width="2.54296875" style="614" hidden="1" customWidth="1"/>
    <col min="10013" max="10013" width="2.453125" style="614" hidden="1" customWidth="1"/>
    <col min="10014" max="10017" width="2.54296875" style="614" hidden="1" customWidth="1"/>
    <col min="10018" max="10023" width="2.453125" style="614" hidden="1" customWidth="1"/>
    <col min="10024" max="10024" width="1.54296875" style="614" hidden="1" customWidth="1"/>
    <col min="10025" max="10240" width="2.54296875" style="614" hidden="1"/>
    <col min="10241" max="10241" width="1.54296875" style="614" hidden="1" customWidth="1"/>
    <col min="10242" max="10242" width="0.81640625" style="614" hidden="1" customWidth="1"/>
    <col min="10243" max="10258" width="2.54296875" style="614" hidden="1" customWidth="1"/>
    <col min="10259" max="10259" width="4" style="614" hidden="1" customWidth="1"/>
    <col min="10260" max="10263" width="2.54296875" style="614" hidden="1" customWidth="1"/>
    <col min="10264" max="10264" width="2.453125" style="614" hidden="1" customWidth="1"/>
    <col min="10265" max="10268" width="2.54296875" style="614" hidden="1" customWidth="1"/>
    <col min="10269" max="10269" width="2.453125" style="614" hidden="1" customWidth="1"/>
    <col min="10270" max="10273" width="2.54296875" style="614" hidden="1" customWidth="1"/>
    <col min="10274" max="10279" width="2.453125" style="614" hidden="1" customWidth="1"/>
    <col min="10280" max="10280" width="1.54296875" style="614" hidden="1" customWidth="1"/>
    <col min="10281" max="10496" width="2.54296875" style="614" hidden="1"/>
    <col min="10497" max="10497" width="1.54296875" style="614" hidden="1" customWidth="1"/>
    <col min="10498" max="10498" width="0.81640625" style="614" hidden="1" customWidth="1"/>
    <col min="10499" max="10514" width="2.54296875" style="614" hidden="1" customWidth="1"/>
    <col min="10515" max="10515" width="4" style="614" hidden="1" customWidth="1"/>
    <col min="10516" max="10519" width="2.54296875" style="614" hidden="1" customWidth="1"/>
    <col min="10520" max="10520" width="2.453125" style="614" hidden="1" customWidth="1"/>
    <col min="10521" max="10524" width="2.54296875" style="614" hidden="1" customWidth="1"/>
    <col min="10525" max="10525" width="2.453125" style="614" hidden="1" customWidth="1"/>
    <col min="10526" max="10529" width="2.54296875" style="614" hidden="1" customWidth="1"/>
    <col min="10530" max="10535" width="2.453125" style="614" hidden="1" customWidth="1"/>
    <col min="10536" max="10536" width="1.54296875" style="614" hidden="1" customWidth="1"/>
    <col min="10537" max="10752" width="2.54296875" style="614" hidden="1"/>
    <col min="10753" max="10753" width="1.54296875" style="614" hidden="1" customWidth="1"/>
    <col min="10754" max="10754" width="0.81640625" style="614" hidden="1" customWidth="1"/>
    <col min="10755" max="10770" width="2.54296875" style="614" hidden="1" customWidth="1"/>
    <col min="10771" max="10771" width="4" style="614" hidden="1" customWidth="1"/>
    <col min="10772" max="10775" width="2.54296875" style="614" hidden="1" customWidth="1"/>
    <col min="10776" max="10776" width="2.453125" style="614" hidden="1" customWidth="1"/>
    <col min="10777" max="10780" width="2.54296875" style="614" hidden="1" customWidth="1"/>
    <col min="10781" max="10781" width="2.453125" style="614" hidden="1" customWidth="1"/>
    <col min="10782" max="10785" width="2.54296875" style="614" hidden="1" customWidth="1"/>
    <col min="10786" max="10791" width="2.453125" style="614" hidden="1" customWidth="1"/>
    <col min="10792" max="10792" width="1.54296875" style="614" hidden="1" customWidth="1"/>
    <col min="10793" max="11008" width="2.54296875" style="614" hidden="1"/>
    <col min="11009" max="11009" width="1.54296875" style="614" hidden="1" customWidth="1"/>
    <col min="11010" max="11010" width="0.81640625" style="614" hidden="1" customWidth="1"/>
    <col min="11011" max="11026" width="2.54296875" style="614" hidden="1" customWidth="1"/>
    <col min="11027" max="11027" width="4" style="614" hidden="1" customWidth="1"/>
    <col min="11028" max="11031" width="2.54296875" style="614" hidden="1" customWidth="1"/>
    <col min="11032" max="11032" width="2.453125" style="614" hidden="1" customWidth="1"/>
    <col min="11033" max="11036" width="2.54296875" style="614" hidden="1" customWidth="1"/>
    <col min="11037" max="11037" width="2.453125" style="614" hidden="1" customWidth="1"/>
    <col min="11038" max="11041" width="2.54296875" style="614" hidden="1" customWidth="1"/>
    <col min="11042" max="11047" width="2.453125" style="614" hidden="1" customWidth="1"/>
    <col min="11048" max="11048" width="1.54296875" style="614" hidden="1" customWidth="1"/>
    <col min="11049" max="11264" width="2.54296875" style="614" hidden="1"/>
    <col min="11265" max="11265" width="1.54296875" style="614" hidden="1" customWidth="1"/>
    <col min="11266" max="11266" width="0.81640625" style="614" hidden="1" customWidth="1"/>
    <col min="11267" max="11282" width="2.54296875" style="614" hidden="1" customWidth="1"/>
    <col min="11283" max="11283" width="4" style="614" hidden="1" customWidth="1"/>
    <col min="11284" max="11287" width="2.54296875" style="614" hidden="1" customWidth="1"/>
    <col min="11288" max="11288" width="2.453125" style="614" hidden="1" customWidth="1"/>
    <col min="11289" max="11292" width="2.54296875" style="614" hidden="1" customWidth="1"/>
    <col min="11293" max="11293" width="2.453125" style="614" hidden="1" customWidth="1"/>
    <col min="11294" max="11297" width="2.54296875" style="614" hidden="1" customWidth="1"/>
    <col min="11298" max="11303" width="2.453125" style="614" hidden="1" customWidth="1"/>
    <col min="11304" max="11304" width="1.54296875" style="614" hidden="1" customWidth="1"/>
    <col min="11305" max="11520" width="2.54296875" style="614" hidden="1"/>
    <col min="11521" max="11521" width="1.54296875" style="614" hidden="1" customWidth="1"/>
    <col min="11522" max="11522" width="0.81640625" style="614" hidden="1" customWidth="1"/>
    <col min="11523" max="11538" width="2.54296875" style="614" hidden="1" customWidth="1"/>
    <col min="11539" max="11539" width="4" style="614" hidden="1" customWidth="1"/>
    <col min="11540" max="11543" width="2.54296875" style="614" hidden="1" customWidth="1"/>
    <col min="11544" max="11544" width="2.453125" style="614" hidden="1" customWidth="1"/>
    <col min="11545" max="11548" width="2.54296875" style="614" hidden="1" customWidth="1"/>
    <col min="11549" max="11549" width="2.453125" style="614" hidden="1" customWidth="1"/>
    <col min="11550" max="11553" width="2.54296875" style="614" hidden="1" customWidth="1"/>
    <col min="11554" max="11559" width="2.453125" style="614" hidden="1" customWidth="1"/>
    <col min="11560" max="11560" width="1.54296875" style="614" hidden="1" customWidth="1"/>
    <col min="11561" max="11776" width="2.54296875" style="614" hidden="1"/>
    <col min="11777" max="11777" width="1.54296875" style="614" hidden="1" customWidth="1"/>
    <col min="11778" max="11778" width="0.81640625" style="614" hidden="1" customWidth="1"/>
    <col min="11779" max="11794" width="2.54296875" style="614" hidden="1" customWidth="1"/>
    <col min="11795" max="11795" width="4" style="614" hidden="1" customWidth="1"/>
    <col min="11796" max="11799" width="2.54296875" style="614" hidden="1" customWidth="1"/>
    <col min="11800" max="11800" width="2.453125" style="614" hidden="1" customWidth="1"/>
    <col min="11801" max="11804" width="2.54296875" style="614" hidden="1" customWidth="1"/>
    <col min="11805" max="11805" width="2.453125" style="614" hidden="1" customWidth="1"/>
    <col min="11806" max="11809" width="2.54296875" style="614" hidden="1" customWidth="1"/>
    <col min="11810" max="11815" width="2.453125" style="614" hidden="1" customWidth="1"/>
    <col min="11816" max="11816" width="1.54296875" style="614" hidden="1" customWidth="1"/>
    <col min="11817" max="12032" width="2.54296875" style="614" hidden="1"/>
    <col min="12033" max="12033" width="1.54296875" style="614" hidden="1" customWidth="1"/>
    <col min="12034" max="12034" width="0.81640625" style="614" hidden="1" customWidth="1"/>
    <col min="12035" max="12050" width="2.54296875" style="614" hidden="1" customWidth="1"/>
    <col min="12051" max="12051" width="4" style="614" hidden="1" customWidth="1"/>
    <col min="12052" max="12055" width="2.54296875" style="614" hidden="1" customWidth="1"/>
    <col min="12056" max="12056" width="2.453125" style="614" hidden="1" customWidth="1"/>
    <col min="12057" max="12060" width="2.54296875" style="614" hidden="1" customWidth="1"/>
    <col min="12061" max="12061" width="2.453125" style="614" hidden="1" customWidth="1"/>
    <col min="12062" max="12065" width="2.54296875" style="614" hidden="1" customWidth="1"/>
    <col min="12066" max="12071" width="2.453125" style="614" hidden="1" customWidth="1"/>
    <col min="12072" max="12072" width="1.54296875" style="614" hidden="1" customWidth="1"/>
    <col min="12073" max="12288" width="2.54296875" style="614" hidden="1"/>
    <col min="12289" max="12289" width="1.54296875" style="614" hidden="1" customWidth="1"/>
    <col min="12290" max="12290" width="0.81640625" style="614" hidden="1" customWidth="1"/>
    <col min="12291" max="12306" width="2.54296875" style="614" hidden="1" customWidth="1"/>
    <col min="12307" max="12307" width="4" style="614" hidden="1" customWidth="1"/>
    <col min="12308" max="12311" width="2.54296875" style="614" hidden="1" customWidth="1"/>
    <col min="12312" max="12312" width="2.453125" style="614" hidden="1" customWidth="1"/>
    <col min="12313" max="12316" width="2.54296875" style="614" hidden="1" customWidth="1"/>
    <col min="12317" max="12317" width="2.453125" style="614" hidden="1" customWidth="1"/>
    <col min="12318" max="12321" width="2.54296875" style="614" hidden="1" customWidth="1"/>
    <col min="12322" max="12327" width="2.453125" style="614" hidden="1" customWidth="1"/>
    <col min="12328" max="12328" width="1.54296875" style="614" hidden="1" customWidth="1"/>
    <col min="12329" max="12544" width="2.54296875" style="614" hidden="1"/>
    <col min="12545" max="12545" width="1.54296875" style="614" hidden="1" customWidth="1"/>
    <col min="12546" max="12546" width="0.81640625" style="614" hidden="1" customWidth="1"/>
    <col min="12547" max="12562" width="2.54296875" style="614" hidden="1" customWidth="1"/>
    <col min="12563" max="12563" width="4" style="614" hidden="1" customWidth="1"/>
    <col min="12564" max="12567" width="2.54296875" style="614" hidden="1" customWidth="1"/>
    <col min="12568" max="12568" width="2.453125" style="614" hidden="1" customWidth="1"/>
    <col min="12569" max="12572" width="2.54296875" style="614" hidden="1" customWidth="1"/>
    <col min="12573" max="12573" width="2.453125" style="614" hidden="1" customWidth="1"/>
    <col min="12574" max="12577" width="2.54296875" style="614" hidden="1" customWidth="1"/>
    <col min="12578" max="12583" width="2.453125" style="614" hidden="1" customWidth="1"/>
    <col min="12584" max="12584" width="1.54296875" style="614" hidden="1" customWidth="1"/>
    <col min="12585" max="12800" width="2.54296875" style="614" hidden="1"/>
    <col min="12801" max="12801" width="1.54296875" style="614" hidden="1" customWidth="1"/>
    <col min="12802" max="12802" width="0.81640625" style="614" hidden="1" customWidth="1"/>
    <col min="12803" max="12818" width="2.54296875" style="614" hidden="1" customWidth="1"/>
    <col min="12819" max="12819" width="4" style="614" hidden="1" customWidth="1"/>
    <col min="12820" max="12823" width="2.54296875" style="614" hidden="1" customWidth="1"/>
    <col min="12824" max="12824" width="2.453125" style="614" hidden="1" customWidth="1"/>
    <col min="12825" max="12828" width="2.54296875" style="614" hidden="1" customWidth="1"/>
    <col min="12829" max="12829" width="2.453125" style="614" hidden="1" customWidth="1"/>
    <col min="12830" max="12833" width="2.54296875" style="614" hidden="1" customWidth="1"/>
    <col min="12834" max="12839" width="2.453125" style="614" hidden="1" customWidth="1"/>
    <col min="12840" max="12840" width="1.54296875" style="614" hidden="1" customWidth="1"/>
    <col min="12841" max="13056" width="2.54296875" style="614" hidden="1"/>
    <col min="13057" max="13057" width="1.54296875" style="614" hidden="1" customWidth="1"/>
    <col min="13058" max="13058" width="0.81640625" style="614" hidden="1" customWidth="1"/>
    <col min="13059" max="13074" width="2.54296875" style="614" hidden="1" customWidth="1"/>
    <col min="13075" max="13075" width="4" style="614" hidden="1" customWidth="1"/>
    <col min="13076" max="13079" width="2.54296875" style="614" hidden="1" customWidth="1"/>
    <col min="13080" max="13080" width="2.453125" style="614" hidden="1" customWidth="1"/>
    <col min="13081" max="13084" width="2.54296875" style="614" hidden="1" customWidth="1"/>
    <col min="13085" max="13085" width="2.453125" style="614" hidden="1" customWidth="1"/>
    <col min="13086" max="13089" width="2.54296875" style="614" hidden="1" customWidth="1"/>
    <col min="13090" max="13095" width="2.453125" style="614" hidden="1" customWidth="1"/>
    <col min="13096" max="13096" width="1.54296875" style="614" hidden="1" customWidth="1"/>
    <col min="13097" max="13312" width="2.54296875" style="614" hidden="1"/>
    <col min="13313" max="13313" width="1.54296875" style="614" hidden="1" customWidth="1"/>
    <col min="13314" max="13314" width="0.81640625" style="614" hidden="1" customWidth="1"/>
    <col min="13315" max="13330" width="2.54296875" style="614" hidden="1" customWidth="1"/>
    <col min="13331" max="13331" width="4" style="614" hidden="1" customWidth="1"/>
    <col min="13332" max="13335" width="2.54296875" style="614" hidden="1" customWidth="1"/>
    <col min="13336" max="13336" width="2.453125" style="614" hidden="1" customWidth="1"/>
    <col min="13337" max="13340" width="2.54296875" style="614" hidden="1" customWidth="1"/>
    <col min="13341" max="13341" width="2.453125" style="614" hidden="1" customWidth="1"/>
    <col min="13342" max="13345" width="2.54296875" style="614" hidden="1" customWidth="1"/>
    <col min="13346" max="13351" width="2.453125" style="614" hidden="1" customWidth="1"/>
    <col min="13352" max="13352" width="1.54296875" style="614" hidden="1" customWidth="1"/>
    <col min="13353" max="13568" width="2.54296875" style="614" hidden="1"/>
    <col min="13569" max="13569" width="1.54296875" style="614" hidden="1" customWidth="1"/>
    <col min="13570" max="13570" width="0.81640625" style="614" hidden="1" customWidth="1"/>
    <col min="13571" max="13586" width="2.54296875" style="614" hidden="1" customWidth="1"/>
    <col min="13587" max="13587" width="4" style="614" hidden="1" customWidth="1"/>
    <col min="13588" max="13591" width="2.54296875" style="614" hidden="1" customWidth="1"/>
    <col min="13592" max="13592" width="2.453125" style="614" hidden="1" customWidth="1"/>
    <col min="13593" max="13596" width="2.54296875" style="614" hidden="1" customWidth="1"/>
    <col min="13597" max="13597" width="2.453125" style="614" hidden="1" customWidth="1"/>
    <col min="13598" max="13601" width="2.54296875" style="614" hidden="1" customWidth="1"/>
    <col min="13602" max="13607" width="2.453125" style="614" hidden="1" customWidth="1"/>
    <col min="13608" max="13608" width="1.54296875" style="614" hidden="1" customWidth="1"/>
    <col min="13609" max="13824" width="2.54296875" style="614" hidden="1"/>
    <col min="13825" max="13825" width="1.54296875" style="614" hidden="1" customWidth="1"/>
    <col min="13826" max="13826" width="0.81640625" style="614" hidden="1" customWidth="1"/>
    <col min="13827" max="13842" width="2.54296875" style="614" hidden="1" customWidth="1"/>
    <col min="13843" max="13843" width="4" style="614" hidden="1" customWidth="1"/>
    <col min="13844" max="13847" width="2.54296875" style="614" hidden="1" customWidth="1"/>
    <col min="13848" max="13848" width="2.453125" style="614" hidden="1" customWidth="1"/>
    <col min="13849" max="13852" width="2.54296875" style="614" hidden="1" customWidth="1"/>
    <col min="13853" max="13853" width="2.453125" style="614" hidden="1" customWidth="1"/>
    <col min="13854" max="13857" width="2.54296875" style="614" hidden="1" customWidth="1"/>
    <col min="13858" max="13863" width="2.453125" style="614" hidden="1" customWidth="1"/>
    <col min="13864" max="13864" width="1.54296875" style="614" hidden="1" customWidth="1"/>
    <col min="13865" max="14080" width="2.54296875" style="614" hidden="1"/>
    <col min="14081" max="14081" width="1.54296875" style="614" hidden="1" customWidth="1"/>
    <col min="14082" max="14082" width="0.81640625" style="614" hidden="1" customWidth="1"/>
    <col min="14083" max="14098" width="2.54296875" style="614" hidden="1" customWidth="1"/>
    <col min="14099" max="14099" width="4" style="614" hidden="1" customWidth="1"/>
    <col min="14100" max="14103" width="2.54296875" style="614" hidden="1" customWidth="1"/>
    <col min="14104" max="14104" width="2.453125" style="614" hidden="1" customWidth="1"/>
    <col min="14105" max="14108" width="2.54296875" style="614" hidden="1" customWidth="1"/>
    <col min="14109" max="14109" width="2.453125" style="614" hidden="1" customWidth="1"/>
    <col min="14110" max="14113" width="2.54296875" style="614" hidden="1" customWidth="1"/>
    <col min="14114" max="14119" width="2.453125" style="614" hidden="1" customWidth="1"/>
    <col min="14120" max="14120" width="1.54296875" style="614" hidden="1" customWidth="1"/>
    <col min="14121" max="14336" width="2.54296875" style="614" hidden="1"/>
    <col min="14337" max="14337" width="1.54296875" style="614" hidden="1" customWidth="1"/>
    <col min="14338" max="14338" width="0.81640625" style="614" hidden="1" customWidth="1"/>
    <col min="14339" max="14354" width="2.54296875" style="614" hidden="1" customWidth="1"/>
    <col min="14355" max="14355" width="4" style="614" hidden="1" customWidth="1"/>
    <col min="14356" max="14359" width="2.54296875" style="614" hidden="1" customWidth="1"/>
    <col min="14360" max="14360" width="2.453125" style="614" hidden="1" customWidth="1"/>
    <col min="14361" max="14364" width="2.54296875" style="614" hidden="1" customWidth="1"/>
    <col min="14365" max="14365" width="2.453125" style="614" hidden="1" customWidth="1"/>
    <col min="14366" max="14369" width="2.54296875" style="614" hidden="1" customWidth="1"/>
    <col min="14370" max="14375" width="2.453125" style="614" hidden="1" customWidth="1"/>
    <col min="14376" max="14376" width="1.54296875" style="614" hidden="1" customWidth="1"/>
    <col min="14377" max="14592" width="2.54296875" style="614" hidden="1"/>
    <col min="14593" max="14593" width="1.54296875" style="614" hidden="1" customWidth="1"/>
    <col min="14594" max="14594" width="0.81640625" style="614" hidden="1" customWidth="1"/>
    <col min="14595" max="14610" width="2.54296875" style="614" hidden="1" customWidth="1"/>
    <col min="14611" max="14611" width="4" style="614" hidden="1" customWidth="1"/>
    <col min="14612" max="14615" width="2.54296875" style="614" hidden="1" customWidth="1"/>
    <col min="14616" max="14616" width="2.453125" style="614" hidden="1" customWidth="1"/>
    <col min="14617" max="14620" width="2.54296875" style="614" hidden="1" customWidth="1"/>
    <col min="14621" max="14621" width="2.453125" style="614" hidden="1" customWidth="1"/>
    <col min="14622" max="14625" width="2.54296875" style="614" hidden="1" customWidth="1"/>
    <col min="14626" max="14631" width="2.453125" style="614" hidden="1" customWidth="1"/>
    <col min="14632" max="14632" width="1.54296875" style="614" hidden="1" customWidth="1"/>
    <col min="14633" max="14848" width="2.54296875" style="614" hidden="1"/>
    <col min="14849" max="14849" width="1.54296875" style="614" hidden="1" customWidth="1"/>
    <col min="14850" max="14850" width="0.81640625" style="614" hidden="1" customWidth="1"/>
    <col min="14851" max="14866" width="2.54296875" style="614" hidden="1" customWidth="1"/>
    <col min="14867" max="14867" width="4" style="614" hidden="1" customWidth="1"/>
    <col min="14868" max="14871" width="2.54296875" style="614" hidden="1" customWidth="1"/>
    <col min="14872" max="14872" width="2.453125" style="614" hidden="1" customWidth="1"/>
    <col min="14873" max="14876" width="2.54296875" style="614" hidden="1" customWidth="1"/>
    <col min="14877" max="14877" width="2.453125" style="614" hidden="1" customWidth="1"/>
    <col min="14878" max="14881" width="2.54296875" style="614" hidden="1" customWidth="1"/>
    <col min="14882" max="14887" width="2.453125" style="614" hidden="1" customWidth="1"/>
    <col min="14888" max="14888" width="1.54296875" style="614" hidden="1" customWidth="1"/>
    <col min="14889" max="15104" width="2.54296875" style="614" hidden="1"/>
    <col min="15105" max="15105" width="1.54296875" style="614" hidden="1" customWidth="1"/>
    <col min="15106" max="15106" width="0.81640625" style="614" hidden="1" customWidth="1"/>
    <col min="15107" max="15122" width="2.54296875" style="614" hidden="1" customWidth="1"/>
    <col min="15123" max="15123" width="4" style="614" hidden="1" customWidth="1"/>
    <col min="15124" max="15127" width="2.54296875" style="614" hidden="1" customWidth="1"/>
    <col min="15128" max="15128" width="2.453125" style="614" hidden="1" customWidth="1"/>
    <col min="15129" max="15132" width="2.54296875" style="614" hidden="1" customWidth="1"/>
    <col min="15133" max="15133" width="2.453125" style="614" hidden="1" customWidth="1"/>
    <col min="15134" max="15137" width="2.54296875" style="614" hidden="1" customWidth="1"/>
    <col min="15138" max="15143" width="2.453125" style="614" hidden="1" customWidth="1"/>
    <col min="15144" max="15144" width="1.54296875" style="614" hidden="1" customWidth="1"/>
    <col min="15145" max="15360" width="2.54296875" style="614" hidden="1"/>
    <col min="15361" max="15361" width="1.54296875" style="614" hidden="1" customWidth="1"/>
    <col min="15362" max="15362" width="0.81640625" style="614" hidden="1" customWidth="1"/>
    <col min="15363" max="15378" width="2.54296875" style="614" hidden="1" customWidth="1"/>
    <col min="15379" max="15379" width="4" style="614" hidden="1" customWidth="1"/>
    <col min="15380" max="15383" width="2.54296875" style="614" hidden="1" customWidth="1"/>
    <col min="15384" max="15384" width="2.453125" style="614" hidden="1" customWidth="1"/>
    <col min="15385" max="15388" width="2.54296875" style="614" hidden="1" customWidth="1"/>
    <col min="15389" max="15389" width="2.453125" style="614" hidden="1" customWidth="1"/>
    <col min="15390" max="15393" width="2.54296875" style="614" hidden="1" customWidth="1"/>
    <col min="15394" max="15399" width="2.453125" style="614" hidden="1" customWidth="1"/>
    <col min="15400" max="15400" width="1.54296875" style="614" hidden="1" customWidth="1"/>
    <col min="15401" max="15616" width="2.54296875" style="614" hidden="1"/>
    <col min="15617" max="15617" width="1.54296875" style="614" hidden="1" customWidth="1"/>
    <col min="15618" max="15618" width="0.81640625" style="614" hidden="1" customWidth="1"/>
    <col min="15619" max="15634" width="2.54296875" style="614" hidden="1" customWidth="1"/>
    <col min="15635" max="15635" width="4" style="614" hidden="1" customWidth="1"/>
    <col min="15636" max="15639" width="2.54296875" style="614" hidden="1" customWidth="1"/>
    <col min="15640" max="15640" width="2.453125" style="614" hidden="1" customWidth="1"/>
    <col min="15641" max="15644" width="2.54296875" style="614" hidden="1" customWidth="1"/>
    <col min="15645" max="15645" width="2.453125" style="614" hidden="1" customWidth="1"/>
    <col min="15646" max="15649" width="2.54296875" style="614" hidden="1" customWidth="1"/>
    <col min="15650" max="15655" width="2.453125" style="614" hidden="1" customWidth="1"/>
    <col min="15656" max="15656" width="1.54296875" style="614" hidden="1" customWidth="1"/>
    <col min="15657" max="15872" width="2.54296875" style="614" hidden="1"/>
    <col min="15873" max="15873" width="1.54296875" style="614" hidden="1" customWidth="1"/>
    <col min="15874" max="15874" width="0.81640625" style="614" hidden="1" customWidth="1"/>
    <col min="15875" max="15890" width="2.54296875" style="614" hidden="1" customWidth="1"/>
    <col min="15891" max="15891" width="4" style="614" hidden="1" customWidth="1"/>
    <col min="15892" max="15895" width="2.54296875" style="614" hidden="1" customWidth="1"/>
    <col min="15896" max="15896" width="2.453125" style="614" hidden="1" customWidth="1"/>
    <col min="15897" max="15900" width="2.54296875" style="614" hidden="1" customWidth="1"/>
    <col min="15901" max="15901" width="2.453125" style="614" hidden="1" customWidth="1"/>
    <col min="15902" max="15905" width="2.54296875" style="614" hidden="1" customWidth="1"/>
    <col min="15906" max="15911" width="2.453125" style="614" hidden="1" customWidth="1"/>
    <col min="15912" max="15912" width="1.54296875" style="614" hidden="1" customWidth="1"/>
    <col min="15913" max="16128" width="2.54296875" style="614" hidden="1"/>
    <col min="16129" max="16129" width="1.54296875" style="614" hidden="1" customWidth="1"/>
    <col min="16130" max="16130" width="0.81640625" style="614" hidden="1" customWidth="1"/>
    <col min="16131" max="16146" width="2.54296875" style="614" hidden="1" customWidth="1"/>
    <col min="16147" max="16147" width="4" style="614" hidden="1" customWidth="1"/>
    <col min="16148" max="16151" width="2.54296875" style="614" hidden="1" customWidth="1"/>
    <col min="16152" max="16152" width="2.453125" style="614" hidden="1" customWidth="1"/>
    <col min="16153" max="16156" width="2.54296875" style="614" hidden="1" customWidth="1"/>
    <col min="16157" max="16157" width="2.453125" style="614" hidden="1" customWidth="1"/>
    <col min="16158" max="16161" width="2.54296875" style="614" hidden="1" customWidth="1"/>
    <col min="16162" max="16167" width="2.453125" style="614" hidden="1" customWidth="1"/>
    <col min="16168" max="16168" width="1.54296875" style="614" hidden="1" customWidth="1"/>
    <col min="16169" max="16384" width="2.54296875" style="614" hidden="1"/>
  </cols>
  <sheetData>
    <row r="1" spans="1:98" ht="12.75" customHeight="1">
      <c r="A1" s="3334" t="s">
        <v>1513</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3">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3">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3">
      <c r="A6" s="619"/>
      <c r="B6" s="614"/>
      <c r="C6" s="669" t="s">
        <v>1447</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09"/>
      <c r="U8" s="3309"/>
      <c r="V8" s="3309"/>
      <c r="W8" s="3309"/>
      <c r="X8" s="3309"/>
      <c r="Y8" s="3309"/>
      <c r="Z8" s="3309"/>
      <c r="AA8" s="3309"/>
      <c r="AB8" s="3309"/>
      <c r="AC8" s="3309"/>
      <c r="AD8" s="3309"/>
      <c r="AE8" s="3309"/>
      <c r="AF8" s="3309"/>
      <c r="AG8" s="3309"/>
      <c r="AH8" s="3309"/>
      <c r="AI8" s="3309"/>
      <c r="AJ8" s="3309"/>
      <c r="AK8" s="3309"/>
      <c r="AL8" s="3309"/>
      <c r="AM8" s="3309"/>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5">
      <c r="A9" s="614"/>
      <c r="B9" s="622"/>
      <c r="C9" s="623"/>
      <c r="D9" s="623"/>
      <c r="E9" s="623"/>
      <c r="F9" s="623"/>
      <c r="G9" s="623"/>
      <c r="H9" s="623"/>
      <c r="I9" s="623"/>
      <c r="J9" s="623"/>
      <c r="K9" s="623"/>
      <c r="L9" s="623"/>
      <c r="M9" s="623"/>
      <c r="N9" s="623"/>
      <c r="O9" s="623"/>
      <c r="P9" s="623"/>
      <c r="Q9" s="623"/>
      <c r="R9" s="623"/>
      <c r="S9" s="623"/>
      <c r="T9" s="3309"/>
      <c r="U9" s="3309"/>
      <c r="V9" s="3309"/>
      <c r="W9" s="3309"/>
      <c r="X9" s="3309"/>
      <c r="Y9" s="3309"/>
      <c r="Z9" s="3309"/>
      <c r="AA9" s="3309"/>
      <c r="AB9" s="3309"/>
      <c r="AC9" s="3309"/>
      <c r="AD9" s="3309"/>
      <c r="AE9" s="3309"/>
      <c r="AF9" s="3309"/>
      <c r="AG9" s="3309"/>
      <c r="AH9" s="3309"/>
      <c r="AI9" s="3309"/>
      <c r="AJ9" s="3309"/>
      <c r="AK9" s="3309"/>
      <c r="AL9" s="3309"/>
      <c r="AM9" s="3309"/>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3">
      <c r="A11" s="614"/>
      <c r="B11" s="3291" t="s">
        <v>393</v>
      </c>
      <c r="C11" s="3292"/>
      <c r="D11" s="3292"/>
      <c r="E11" s="3292"/>
      <c r="F11" s="3292"/>
      <c r="G11" s="3292"/>
      <c r="H11" s="3292"/>
      <c r="I11" s="3292"/>
      <c r="J11" s="3292"/>
      <c r="K11" s="3292"/>
      <c r="L11" s="3292"/>
      <c r="M11" s="3292"/>
      <c r="N11" s="3292"/>
      <c r="O11" s="3292"/>
      <c r="P11" s="3292"/>
      <c r="Q11" s="3292"/>
      <c r="R11" s="3292"/>
      <c r="S11" s="3293"/>
      <c r="T11" s="3336">
        <f>IF('Sources and Basis Breakdown'!F107=0,'Sources and Basis Breakdown'!E107,'Sources and Basis Breakdown'!F107)</f>
        <v>135443136.98909009</v>
      </c>
      <c r="U11" s="3337"/>
      <c r="V11" s="3337"/>
      <c r="W11" s="3337"/>
      <c r="X11" s="3337"/>
      <c r="Y11" s="3336">
        <f>IF(Y7=" ",0,IF('Sources and Basis Breakdown'!G107+'Sources and Basis Breakdown'!F107='Sources and Basis Breakdown'!E107,'Sources and Basis Breakdown'!G107,0))</f>
        <v>0</v>
      </c>
      <c r="Z11" s="3337"/>
      <c r="AA11" s="3337"/>
      <c r="AB11" s="3337"/>
      <c r="AC11" s="3337"/>
      <c r="AD11" s="3337">
        <f>IF('Sources and Basis Breakdown'!I107=0,'Sources and Basis Breakdown'!H107,'Sources and Basis Breakdown'!I107)</f>
        <v>0</v>
      </c>
      <c r="AE11" s="3337"/>
      <c r="AF11" s="3337"/>
      <c r="AG11" s="3337"/>
      <c r="AH11" s="3337"/>
      <c r="AI11" s="3337">
        <f>IF(Y7=" ",0,IF('Sources and Basis Breakdown'!I107+'Sources and Basis Breakdown'!J107='Sources and Basis Breakdown'!H107,'Sources and Basis Breakdown'!J107,0))</f>
        <v>0</v>
      </c>
      <c r="AJ11" s="3337"/>
      <c r="AK11" s="3337"/>
      <c r="AL11" s="3337"/>
      <c r="AM11" s="3337"/>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3">
      <c r="A12" s="614"/>
      <c r="B12" s="3340" t="s">
        <v>528</v>
      </c>
      <c r="C12" s="3341"/>
      <c r="D12" s="3341"/>
      <c r="E12" s="3341"/>
      <c r="F12" s="3341"/>
      <c r="G12" s="3341"/>
      <c r="H12" s="3341"/>
      <c r="I12" s="3341"/>
      <c r="J12" s="3341"/>
      <c r="K12" s="3341"/>
      <c r="L12" s="3341"/>
      <c r="M12" s="3341"/>
      <c r="N12" s="3341"/>
      <c r="O12" s="3341"/>
      <c r="P12" s="3341"/>
      <c r="Q12" s="3341"/>
      <c r="R12" s="3341"/>
      <c r="S12" s="3342"/>
      <c r="T12" s="3329"/>
      <c r="U12" s="3330"/>
      <c r="V12" s="3330"/>
      <c r="W12" s="3330"/>
      <c r="X12" s="3331"/>
      <c r="Y12" s="3329"/>
      <c r="Z12" s="3330"/>
      <c r="AA12" s="3330"/>
      <c r="AB12" s="3330"/>
      <c r="AC12" s="3331"/>
      <c r="AD12" s="3329"/>
      <c r="AE12" s="3330"/>
      <c r="AF12" s="3330"/>
      <c r="AG12" s="3330"/>
      <c r="AH12" s="3331"/>
      <c r="AI12" s="3329"/>
      <c r="AJ12" s="3330"/>
      <c r="AK12" s="3330"/>
      <c r="AL12" s="3330"/>
      <c r="AM12" s="3331"/>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5">
      <c r="A13" s="614"/>
      <c r="B13" s="666"/>
      <c r="C13" s="3343" t="s">
        <v>529</v>
      </c>
      <c r="D13" s="3343"/>
      <c r="E13" s="3343"/>
      <c r="F13" s="3343"/>
      <c r="G13" s="3343"/>
      <c r="H13" s="3343"/>
      <c r="I13" s="3343"/>
      <c r="J13" s="3343"/>
      <c r="K13" s="3343"/>
      <c r="L13" s="3343"/>
      <c r="M13" s="3343"/>
      <c r="N13" s="3343"/>
      <c r="O13" s="3343"/>
      <c r="P13" s="3343"/>
      <c r="Q13" s="3343"/>
      <c r="R13" s="3343"/>
      <c r="S13" s="3344"/>
      <c r="T13" s="3332"/>
      <c r="U13" s="3333"/>
      <c r="V13" s="3333"/>
      <c r="W13" s="3333"/>
      <c r="X13" s="3333"/>
      <c r="Y13" s="3332"/>
      <c r="Z13" s="3333"/>
      <c r="AA13" s="3333"/>
      <c r="AB13" s="3333"/>
      <c r="AC13" s="3333"/>
      <c r="AD13" s="3333"/>
      <c r="AE13" s="3333"/>
      <c r="AF13" s="3333"/>
      <c r="AG13" s="3333"/>
      <c r="AH13" s="3333"/>
      <c r="AI13" s="3333"/>
      <c r="AJ13" s="3333"/>
      <c r="AK13" s="3333"/>
      <c r="AL13" s="3333"/>
      <c r="AM13" s="3333"/>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5">
      <c r="A14" s="614"/>
      <c r="B14" s="666"/>
      <c r="C14" s="3343" t="s">
        <v>530</v>
      </c>
      <c r="D14" s="3343"/>
      <c r="E14" s="3343"/>
      <c r="F14" s="3343"/>
      <c r="G14" s="3343"/>
      <c r="H14" s="3343"/>
      <c r="I14" s="3343"/>
      <c r="J14" s="3343"/>
      <c r="K14" s="3343"/>
      <c r="L14" s="3343"/>
      <c r="M14" s="3343"/>
      <c r="N14" s="3343"/>
      <c r="O14" s="3343"/>
      <c r="P14" s="3343"/>
      <c r="Q14" s="3343"/>
      <c r="R14" s="3343"/>
      <c r="S14" s="3344"/>
      <c r="T14" s="3318"/>
      <c r="U14" s="3319"/>
      <c r="V14" s="3319"/>
      <c r="W14" s="3319"/>
      <c r="X14" s="3319"/>
      <c r="Y14" s="3318"/>
      <c r="Z14" s="3319"/>
      <c r="AA14" s="3319"/>
      <c r="AB14" s="3319"/>
      <c r="AC14" s="3319"/>
      <c r="AD14" s="3319"/>
      <c r="AE14" s="3319"/>
      <c r="AF14" s="3319"/>
      <c r="AG14" s="3319"/>
      <c r="AH14" s="3319"/>
      <c r="AI14" s="3319"/>
      <c r="AJ14" s="3319"/>
      <c r="AK14" s="3319"/>
      <c r="AL14" s="3319"/>
      <c r="AM14" s="3319"/>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5">
      <c r="A15" s="614"/>
      <c r="B15" s="666"/>
      <c r="C15" s="3343" t="s">
        <v>531</v>
      </c>
      <c r="D15" s="3343"/>
      <c r="E15" s="3343"/>
      <c r="F15" s="3343"/>
      <c r="G15" s="3343"/>
      <c r="H15" s="3343"/>
      <c r="I15" s="3343"/>
      <c r="J15" s="3343"/>
      <c r="K15" s="3343"/>
      <c r="L15" s="3343"/>
      <c r="M15" s="3343"/>
      <c r="N15" s="3343"/>
      <c r="O15" s="3343"/>
      <c r="P15" s="3343"/>
      <c r="Q15" s="3343"/>
      <c r="R15" s="3343"/>
      <c r="S15" s="3344"/>
      <c r="T15" s="3318"/>
      <c r="U15" s="3319"/>
      <c r="V15" s="3319"/>
      <c r="W15" s="3319"/>
      <c r="X15" s="3319"/>
      <c r="Y15" s="3318"/>
      <c r="Z15" s="3319"/>
      <c r="AA15" s="3319"/>
      <c r="AB15" s="3319"/>
      <c r="AC15" s="3319"/>
      <c r="AD15" s="3319"/>
      <c r="AE15" s="3319"/>
      <c r="AF15" s="3319"/>
      <c r="AG15" s="3319"/>
      <c r="AH15" s="3319"/>
      <c r="AI15" s="3319"/>
      <c r="AJ15" s="3319"/>
      <c r="AK15" s="3319"/>
      <c r="AL15" s="3319"/>
      <c r="AM15" s="3319"/>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5">
      <c r="A16" s="614"/>
      <c r="B16" s="666"/>
      <c r="C16" s="3343" t="s">
        <v>862</v>
      </c>
      <c r="D16" s="3343"/>
      <c r="E16" s="3343"/>
      <c r="F16" s="3343"/>
      <c r="G16" s="3343"/>
      <c r="H16" s="3343"/>
      <c r="I16" s="3343"/>
      <c r="J16" s="3343"/>
      <c r="K16" s="3343"/>
      <c r="L16" s="3343"/>
      <c r="M16" s="3343"/>
      <c r="N16" s="3343"/>
      <c r="O16" s="3343"/>
      <c r="P16" s="3343"/>
      <c r="Q16" s="3343"/>
      <c r="R16" s="3343"/>
      <c r="S16" s="3344"/>
      <c r="T16" s="3318"/>
      <c r="U16" s="3319"/>
      <c r="V16" s="3319"/>
      <c r="W16" s="3319"/>
      <c r="X16" s="3319"/>
      <c r="Y16" s="3318"/>
      <c r="Z16" s="3319"/>
      <c r="AA16" s="3319"/>
      <c r="AB16" s="3319"/>
      <c r="AC16" s="3319"/>
      <c r="AD16" s="3319"/>
      <c r="AE16" s="3319"/>
      <c r="AF16" s="3319"/>
      <c r="AG16" s="3319"/>
      <c r="AH16" s="3319"/>
      <c r="AI16" s="3319"/>
      <c r="AJ16" s="3319"/>
      <c r="AK16" s="3319"/>
      <c r="AL16" s="3319"/>
      <c r="AM16" s="3319"/>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5">
      <c r="A17" s="614"/>
      <c r="B17" s="666"/>
      <c r="C17" s="3343" t="s">
        <v>532</v>
      </c>
      <c r="D17" s="3343"/>
      <c r="E17" s="3343"/>
      <c r="F17" s="3343"/>
      <c r="G17" s="3343"/>
      <c r="H17" s="3343"/>
      <c r="I17" s="3343"/>
      <c r="J17" s="3343"/>
      <c r="K17" s="3343"/>
      <c r="L17" s="3343"/>
      <c r="M17" s="3343"/>
      <c r="N17" s="3343"/>
      <c r="O17" s="3343"/>
      <c r="P17" s="3343"/>
      <c r="Q17" s="3343"/>
      <c r="R17" s="3343"/>
      <c r="S17" s="3344"/>
      <c r="T17" s="3318"/>
      <c r="U17" s="3319"/>
      <c r="V17" s="3319"/>
      <c r="W17" s="3319"/>
      <c r="X17" s="3319"/>
      <c r="Y17" s="3318"/>
      <c r="Z17" s="3319"/>
      <c r="AA17" s="3319"/>
      <c r="AB17" s="3319"/>
      <c r="AC17" s="3319"/>
      <c r="AD17" s="3319"/>
      <c r="AE17" s="3319"/>
      <c r="AF17" s="3319"/>
      <c r="AG17" s="3319"/>
      <c r="AH17" s="3319"/>
      <c r="AI17" s="3319"/>
      <c r="AJ17" s="3319"/>
      <c r="AK17" s="3319"/>
      <c r="AL17" s="3319"/>
      <c r="AM17" s="3319"/>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5">
      <c r="A18" s="614"/>
      <c r="B18" s="667"/>
      <c r="C18" s="3338" t="s">
        <v>1037</v>
      </c>
      <c r="D18" s="3338"/>
      <c r="E18" s="3338"/>
      <c r="F18" s="3338"/>
      <c r="G18" s="3338"/>
      <c r="H18" s="3338"/>
      <c r="I18" s="3338"/>
      <c r="J18" s="3338"/>
      <c r="K18" s="3338"/>
      <c r="L18" s="3338"/>
      <c r="M18" s="3338"/>
      <c r="N18" s="3338"/>
      <c r="O18" s="3338"/>
      <c r="P18" s="3338"/>
      <c r="Q18" s="3338"/>
      <c r="R18" s="3338"/>
      <c r="S18" s="3339"/>
      <c r="T18" s="3318"/>
      <c r="U18" s="3319"/>
      <c r="V18" s="3319"/>
      <c r="W18" s="3319"/>
      <c r="X18" s="3319"/>
      <c r="Y18" s="3318"/>
      <c r="Z18" s="3319"/>
      <c r="AA18" s="3319"/>
      <c r="AB18" s="3319"/>
      <c r="AC18" s="3319"/>
      <c r="AD18" s="3319"/>
      <c r="AE18" s="3319"/>
      <c r="AF18" s="3319"/>
      <c r="AG18" s="3319"/>
      <c r="AH18" s="3319"/>
      <c r="AI18" s="3319"/>
      <c r="AJ18" s="3319"/>
      <c r="AK18" s="3319"/>
      <c r="AL18" s="3319"/>
      <c r="AM18" s="3319"/>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5">
      <c r="A19" s="614"/>
      <c r="B19" s="667"/>
      <c r="C19" s="3338" t="s">
        <v>1037</v>
      </c>
      <c r="D19" s="3338"/>
      <c r="E19" s="3338"/>
      <c r="F19" s="3338"/>
      <c r="G19" s="3338"/>
      <c r="H19" s="3338"/>
      <c r="I19" s="3338"/>
      <c r="J19" s="3338"/>
      <c r="K19" s="3338"/>
      <c r="L19" s="3338"/>
      <c r="M19" s="3338"/>
      <c r="N19" s="3338"/>
      <c r="O19" s="3338"/>
      <c r="P19" s="3338"/>
      <c r="Q19" s="3338"/>
      <c r="R19" s="3338"/>
      <c r="S19" s="3339"/>
      <c r="T19" s="3318"/>
      <c r="U19" s="3319"/>
      <c r="V19" s="3319"/>
      <c r="W19" s="3319"/>
      <c r="X19" s="3319"/>
      <c r="Y19" s="3318"/>
      <c r="Z19" s="3319"/>
      <c r="AA19" s="3319"/>
      <c r="AB19" s="3319"/>
      <c r="AC19" s="3319"/>
      <c r="AD19" s="3319"/>
      <c r="AE19" s="3319"/>
      <c r="AF19" s="3319"/>
      <c r="AG19" s="3319"/>
      <c r="AH19" s="3319"/>
      <c r="AI19" s="3319"/>
      <c r="AJ19" s="3319"/>
      <c r="AK19" s="3319"/>
      <c r="AL19" s="3319"/>
      <c r="AM19" s="3319"/>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3">
      <c r="A20" s="614"/>
      <c r="B20" s="3291" t="s">
        <v>533</v>
      </c>
      <c r="C20" s="3292"/>
      <c r="D20" s="3292"/>
      <c r="E20" s="3292"/>
      <c r="F20" s="3292"/>
      <c r="G20" s="3292"/>
      <c r="H20" s="3292"/>
      <c r="I20" s="3292"/>
      <c r="J20" s="3292"/>
      <c r="K20" s="3292"/>
      <c r="L20" s="3292"/>
      <c r="M20" s="3292"/>
      <c r="N20" s="3292"/>
      <c r="O20" s="3292"/>
      <c r="P20" s="3292"/>
      <c r="Q20" s="3292"/>
      <c r="R20" s="3292"/>
      <c r="S20" s="3293"/>
      <c r="T20" s="3308">
        <f>SUM(T13:X19)</f>
        <v>0</v>
      </c>
      <c r="U20" s="3311"/>
      <c r="V20" s="3311"/>
      <c r="W20" s="3311"/>
      <c r="X20" s="3311"/>
      <c r="Y20" s="3308">
        <f>SUM(Y13:AC19)</f>
        <v>0</v>
      </c>
      <c r="Z20" s="3311"/>
      <c r="AA20" s="3311"/>
      <c r="AB20" s="3311"/>
      <c r="AC20" s="3311"/>
      <c r="AD20" s="3306">
        <f>SUM(AD13:AH19)</f>
        <v>0</v>
      </c>
      <c r="AE20" s="3307"/>
      <c r="AF20" s="3307"/>
      <c r="AG20" s="3307"/>
      <c r="AH20" s="3308"/>
      <c r="AI20" s="3306">
        <f>SUM(AI13:AM19)</f>
        <v>0</v>
      </c>
      <c r="AJ20" s="3307"/>
      <c r="AK20" s="3307"/>
      <c r="AL20" s="3307"/>
      <c r="AM20" s="3308"/>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3">
      <c r="A21" s="614"/>
      <c r="B21" s="3291" t="s">
        <v>1488</v>
      </c>
      <c r="C21" s="3292"/>
      <c r="D21" s="3292"/>
      <c r="E21" s="3292"/>
      <c r="F21" s="3292"/>
      <c r="G21" s="3292"/>
      <c r="H21" s="3292"/>
      <c r="I21" s="3292"/>
      <c r="J21" s="3292"/>
      <c r="K21" s="3292"/>
      <c r="L21" s="3292"/>
      <c r="M21" s="3292"/>
      <c r="N21" s="3292"/>
      <c r="O21" s="3292"/>
      <c r="P21" s="3292"/>
      <c r="Q21" s="3292"/>
      <c r="R21" s="3292"/>
      <c r="S21" s="3293"/>
      <c r="T21" s="3318"/>
      <c r="U21" s="3319"/>
      <c r="V21" s="3319"/>
      <c r="W21" s="3319"/>
      <c r="X21" s="3319"/>
      <c r="Y21" s="3318"/>
      <c r="Z21" s="3319"/>
      <c r="AA21" s="3319"/>
      <c r="AB21" s="3319"/>
      <c r="AC21" s="3319"/>
      <c r="AD21" s="3329"/>
      <c r="AE21" s="3330"/>
      <c r="AF21" s="3330"/>
      <c r="AG21" s="3330"/>
      <c r="AH21" s="3331"/>
      <c r="AI21" s="3329"/>
      <c r="AJ21" s="3330"/>
      <c r="AK21" s="3330"/>
      <c r="AL21" s="3330"/>
      <c r="AM21" s="3331"/>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3">
      <c r="A22" s="614"/>
      <c r="B22" s="3291" t="s">
        <v>534</v>
      </c>
      <c r="C22" s="3292"/>
      <c r="D22" s="3292"/>
      <c r="E22" s="3292"/>
      <c r="F22" s="3292"/>
      <c r="G22" s="3292"/>
      <c r="H22" s="3292"/>
      <c r="I22" s="3292"/>
      <c r="J22" s="3292"/>
      <c r="K22" s="3292"/>
      <c r="L22" s="3292"/>
      <c r="M22" s="3292"/>
      <c r="N22" s="3292"/>
      <c r="O22" s="3292"/>
      <c r="P22" s="3292"/>
      <c r="Q22" s="3292"/>
      <c r="R22" s="3292"/>
      <c r="S22" s="3293"/>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3">
      <c r="A23" s="615"/>
      <c r="B23" s="3347" t="s">
        <v>535</v>
      </c>
      <c r="C23" s="3348"/>
      <c r="D23" s="3348"/>
      <c r="E23" s="3348"/>
      <c r="F23" s="3348"/>
      <c r="G23" s="3348"/>
      <c r="H23" s="3348"/>
      <c r="I23" s="3348"/>
      <c r="J23" s="3348"/>
      <c r="K23" s="3348"/>
      <c r="L23" s="3348"/>
      <c r="M23" s="3348"/>
      <c r="N23" s="3348"/>
      <c r="O23" s="3348"/>
      <c r="P23" s="3348"/>
      <c r="Q23" s="3348"/>
      <c r="R23" s="3348"/>
      <c r="S23" s="3349"/>
      <c r="T23" s="3308">
        <f>T11+T22</f>
        <v>135443136.98909009</v>
      </c>
      <c r="U23" s="3311"/>
      <c r="V23" s="3311"/>
      <c r="W23" s="3311"/>
      <c r="X23" s="3311"/>
      <c r="Y23" s="3308">
        <f>Y11+Y22</f>
        <v>0</v>
      </c>
      <c r="Z23" s="3311"/>
      <c r="AA23" s="3311"/>
      <c r="AB23" s="3311"/>
      <c r="AC23" s="3311"/>
      <c r="AD23" s="3308">
        <f>AD11+AD22</f>
        <v>0</v>
      </c>
      <c r="AE23" s="3311"/>
      <c r="AF23" s="3311"/>
      <c r="AG23" s="3311"/>
      <c r="AH23" s="3311"/>
      <c r="AI23" s="3308">
        <f>AI11+AI22</f>
        <v>0</v>
      </c>
      <c r="AJ23" s="3311"/>
      <c r="AK23" s="3311"/>
      <c r="AL23" s="3311"/>
      <c r="AM23" s="3311"/>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3">
      <c r="A24" s="614"/>
      <c r="B24" s="3291" t="s">
        <v>1038</v>
      </c>
      <c r="C24" s="3292"/>
      <c r="D24" s="3292"/>
      <c r="E24" s="3292"/>
      <c r="F24" s="3292"/>
      <c r="G24" s="3292"/>
      <c r="H24" s="3292"/>
      <c r="I24" s="3292"/>
      <c r="J24" s="3292"/>
      <c r="K24" s="3292"/>
      <c r="L24" s="3292"/>
      <c r="M24" s="3292"/>
      <c r="N24" s="3292"/>
      <c r="O24" s="3292"/>
      <c r="P24" s="3292"/>
      <c r="Q24" s="3292"/>
      <c r="R24" s="3292"/>
      <c r="S24" s="3293"/>
      <c r="T24" s="3306">
        <f>Application!AJ1032</f>
        <v>264737039.09740001</v>
      </c>
      <c r="U24" s="3307"/>
      <c r="V24" s="3307"/>
      <c r="W24" s="3307"/>
      <c r="X24" s="3307"/>
      <c r="Y24" s="3307"/>
      <c r="Z24" s="3307"/>
      <c r="AA24" s="3307"/>
      <c r="AB24" s="3307"/>
      <c r="AC24" s="3307"/>
      <c r="AD24" s="3307"/>
      <c r="AE24" s="3307"/>
      <c r="AF24" s="3307"/>
      <c r="AG24" s="3307"/>
      <c r="AH24" s="3307"/>
      <c r="AI24" s="3307"/>
      <c r="AJ24" s="3307"/>
      <c r="AK24" s="3307"/>
      <c r="AL24" s="3307"/>
      <c r="AM24" s="3308"/>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5">
      <c r="A25" s="614"/>
      <c r="B25" s="3350" t="s">
        <v>1489</v>
      </c>
      <c r="C25" s="3351"/>
      <c r="D25" s="3351"/>
      <c r="E25" s="3351"/>
      <c r="F25" s="3351"/>
      <c r="G25" s="3351"/>
      <c r="H25" s="3351"/>
      <c r="I25" s="3351"/>
      <c r="J25" s="3351"/>
      <c r="K25" s="3351"/>
      <c r="L25" s="3351"/>
      <c r="M25" s="3351"/>
      <c r="N25" s="3351"/>
      <c r="O25" s="3351"/>
      <c r="P25" s="3351"/>
      <c r="Q25" s="3351"/>
      <c r="R25" s="3351"/>
      <c r="S25" s="3352"/>
      <c r="T25" s="3324">
        <f>IF(OR(Application!T195="yes",Application!T194="yes"),1.3,1)</f>
        <v>1.3</v>
      </c>
      <c r="U25" s="3325"/>
      <c r="V25" s="3325"/>
      <c r="W25" s="3325"/>
      <c r="X25" s="3325"/>
      <c r="Y25" s="3324">
        <v>1</v>
      </c>
      <c r="Z25" s="3325"/>
      <c r="AA25" s="3325"/>
      <c r="AB25" s="3325"/>
      <c r="AC25" s="3325"/>
      <c r="AD25" s="3324">
        <v>1</v>
      </c>
      <c r="AE25" s="3325"/>
      <c r="AF25" s="3325"/>
      <c r="AG25" s="3325"/>
      <c r="AH25" s="3326"/>
      <c r="AI25" s="3324">
        <v>1</v>
      </c>
      <c r="AJ25" s="3325"/>
      <c r="AK25" s="3325"/>
      <c r="AL25" s="3325"/>
      <c r="AM25" s="3326"/>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3">
      <c r="A26" s="614"/>
      <c r="B26" s="3291" t="s">
        <v>536</v>
      </c>
      <c r="C26" s="3292"/>
      <c r="D26" s="3292"/>
      <c r="E26" s="3292"/>
      <c r="F26" s="3292"/>
      <c r="G26" s="3292"/>
      <c r="H26" s="3292"/>
      <c r="I26" s="3292"/>
      <c r="J26" s="3292"/>
      <c r="K26" s="3292"/>
      <c r="L26" s="3292"/>
      <c r="M26" s="3292"/>
      <c r="N26" s="3292"/>
      <c r="O26" s="3292"/>
      <c r="P26" s="3292"/>
      <c r="Q26" s="3292"/>
      <c r="R26" s="3292"/>
      <c r="S26" s="3293"/>
      <c r="T26" s="3327">
        <f>T23*T25</f>
        <v>176076078.08581713</v>
      </c>
      <c r="U26" s="3328"/>
      <c r="V26" s="3328"/>
      <c r="W26" s="3328"/>
      <c r="X26" s="3328"/>
      <c r="Y26" s="3327">
        <f>Y23*Y25</f>
        <v>0</v>
      </c>
      <c r="Z26" s="3328"/>
      <c r="AA26" s="3328"/>
      <c r="AB26" s="3328"/>
      <c r="AC26" s="3328"/>
      <c r="AD26" s="3327">
        <f>AD23*AD25</f>
        <v>0</v>
      </c>
      <c r="AE26" s="3328"/>
      <c r="AF26" s="3328"/>
      <c r="AG26" s="3328"/>
      <c r="AH26" s="3328"/>
      <c r="AI26" s="3327">
        <f>AI23*AI25</f>
        <v>0</v>
      </c>
      <c r="AJ26" s="3328"/>
      <c r="AK26" s="3328"/>
      <c r="AL26" s="3328"/>
      <c r="AM26" s="3328"/>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5">
      <c r="A27" s="626"/>
      <c r="B27" s="3353" t="s">
        <v>447</v>
      </c>
      <c r="C27" s="3354"/>
      <c r="D27" s="3354"/>
      <c r="E27" s="3354"/>
      <c r="F27" s="3354"/>
      <c r="G27" s="3354"/>
      <c r="H27" s="3354"/>
      <c r="I27" s="3354"/>
      <c r="J27" s="3354"/>
      <c r="K27" s="3354"/>
      <c r="L27" s="3354"/>
      <c r="M27" s="3354"/>
      <c r="N27" s="3354"/>
      <c r="O27" s="3354"/>
      <c r="P27" s="3354"/>
      <c r="Q27" s="3354"/>
      <c r="R27" s="3354"/>
      <c r="S27" s="3355"/>
      <c r="T27" s="3322">
        <f>Application!$AG$444</f>
        <v>1</v>
      </c>
      <c r="U27" s="3323"/>
      <c r="V27" s="3323"/>
      <c r="W27" s="3323"/>
      <c r="X27" s="3323"/>
      <c r="Y27" s="3322">
        <f>Application!$AG$444</f>
        <v>1</v>
      </c>
      <c r="Z27" s="3323"/>
      <c r="AA27" s="3323"/>
      <c r="AB27" s="3323"/>
      <c r="AC27" s="3323"/>
      <c r="AD27" s="3322">
        <f>Application!$AG$444</f>
        <v>1</v>
      </c>
      <c r="AE27" s="3323"/>
      <c r="AF27" s="3323"/>
      <c r="AG27" s="3323"/>
      <c r="AH27" s="3323"/>
      <c r="AI27" s="3322">
        <f>Application!$AG$444</f>
        <v>1</v>
      </c>
      <c r="AJ27" s="3323"/>
      <c r="AK27" s="3323"/>
      <c r="AL27" s="3323"/>
      <c r="AM27" s="3323"/>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91" t="s">
        <v>537</v>
      </c>
      <c r="C28" s="3292"/>
      <c r="D28" s="3292"/>
      <c r="E28" s="3292"/>
      <c r="F28" s="3292"/>
      <c r="G28" s="3292"/>
      <c r="H28" s="3292"/>
      <c r="I28" s="3292"/>
      <c r="J28" s="3292"/>
      <c r="K28" s="3292"/>
      <c r="L28" s="3292"/>
      <c r="M28" s="3292"/>
      <c r="N28" s="3292"/>
      <c r="O28" s="3292"/>
      <c r="P28" s="3292"/>
      <c r="Q28" s="3292"/>
      <c r="R28" s="3292"/>
      <c r="S28" s="3293"/>
      <c r="T28" s="3320">
        <f>IF(ISERROR((T26*T27)),0,(T26*T27))</f>
        <v>176076078.08581713</v>
      </c>
      <c r="U28" s="3321"/>
      <c r="V28" s="3321"/>
      <c r="W28" s="3321"/>
      <c r="X28" s="3321"/>
      <c r="Y28" s="3320">
        <f>IF(ISERROR((Y26*Y27)),0,(Y26*Y27))</f>
        <v>0</v>
      </c>
      <c r="Z28" s="3321"/>
      <c r="AA28" s="3321"/>
      <c r="AB28" s="3321"/>
      <c r="AC28" s="3321"/>
      <c r="AD28" s="3320">
        <f>IF(ISERROR((AD26*AD27)),0,(AD26*AD27))</f>
        <v>0</v>
      </c>
      <c r="AE28" s="3321"/>
      <c r="AF28" s="3321"/>
      <c r="AG28" s="3321"/>
      <c r="AH28" s="3321"/>
      <c r="AI28" s="3320">
        <f>IF(ISERROR((AI26*AI27)),0,(AI26*AI27))</f>
        <v>0</v>
      </c>
      <c r="AJ28" s="3321"/>
      <c r="AK28" s="3321"/>
      <c r="AL28" s="3321"/>
      <c r="AM28" s="3321"/>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3">
      <c r="A29" s="614"/>
      <c r="B29" s="3291" t="s">
        <v>554</v>
      </c>
      <c r="C29" s="3292"/>
      <c r="D29" s="3292"/>
      <c r="E29" s="3292"/>
      <c r="F29" s="3292"/>
      <c r="G29" s="3292"/>
      <c r="H29" s="3292"/>
      <c r="I29" s="3292"/>
      <c r="J29" s="3292"/>
      <c r="K29" s="3292"/>
      <c r="L29" s="3292"/>
      <c r="M29" s="3292"/>
      <c r="N29" s="3292"/>
      <c r="O29" s="3292"/>
      <c r="P29" s="3292"/>
      <c r="Q29" s="3292"/>
      <c r="R29" s="3292"/>
      <c r="S29" s="3293"/>
      <c r="T29" s="3306">
        <f>T28+Y28+AD28+AI28</f>
        <v>176076078.08581713</v>
      </c>
      <c r="U29" s="3307"/>
      <c r="V29" s="3307"/>
      <c r="W29" s="3307"/>
      <c r="X29" s="3307"/>
      <c r="Y29" s="3307"/>
      <c r="Z29" s="3307"/>
      <c r="AA29" s="3307"/>
      <c r="AB29" s="3307"/>
      <c r="AC29" s="3307"/>
      <c r="AD29" s="3307"/>
      <c r="AE29" s="3307"/>
      <c r="AF29" s="3307"/>
      <c r="AG29" s="3307"/>
      <c r="AH29" s="3307"/>
      <c r="AI29" s="3307"/>
      <c r="AJ29" s="3307"/>
      <c r="AK29" s="3307"/>
      <c r="AL29" s="3307"/>
      <c r="AM29" s="3308"/>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313" t="s">
        <v>1491</v>
      </c>
      <c r="C30" s="3313"/>
      <c r="D30" s="3313"/>
      <c r="E30" s="3313"/>
      <c r="F30" s="3313"/>
      <c r="G30" s="3313"/>
      <c r="H30" s="3313"/>
      <c r="I30" s="3313"/>
      <c r="J30" s="3313"/>
      <c r="K30" s="3313"/>
      <c r="L30" s="3313"/>
      <c r="M30" s="3313"/>
      <c r="N30" s="3313"/>
      <c r="O30" s="3313"/>
      <c r="P30" s="3313"/>
      <c r="Q30" s="3313"/>
      <c r="R30" s="3313"/>
      <c r="S30" s="3313"/>
      <c r="T30" s="3313"/>
      <c r="U30" s="3313"/>
      <c r="V30" s="3313"/>
      <c r="W30" s="3313"/>
      <c r="X30" s="3313"/>
      <c r="Y30" s="3313"/>
      <c r="Z30" s="3313"/>
      <c r="AA30" s="3313"/>
      <c r="AB30" s="3313"/>
      <c r="AC30" s="3313"/>
      <c r="AD30" s="3313"/>
      <c r="AE30" s="3313"/>
      <c r="AF30" s="3313"/>
      <c r="AG30" s="3313"/>
      <c r="AH30" s="3313"/>
      <c r="AI30" s="3313"/>
      <c r="AJ30" s="3313"/>
      <c r="AK30" s="3313"/>
      <c r="AL30" s="3313"/>
      <c r="AM30" s="3313"/>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313" t="s">
        <v>1490</v>
      </c>
      <c r="C31" s="3313"/>
      <c r="D31" s="3313"/>
      <c r="E31" s="3313"/>
      <c r="F31" s="3313"/>
      <c r="G31" s="3313"/>
      <c r="H31" s="3313"/>
      <c r="I31" s="3313"/>
      <c r="J31" s="3313"/>
      <c r="K31" s="3313"/>
      <c r="L31" s="3313"/>
      <c r="M31" s="3313"/>
      <c r="N31" s="3313"/>
      <c r="O31" s="3313"/>
      <c r="P31" s="3313"/>
      <c r="Q31" s="3313"/>
      <c r="R31" s="3313"/>
      <c r="S31" s="3313"/>
      <c r="T31" s="3313"/>
      <c r="U31" s="3313"/>
      <c r="V31" s="3313"/>
      <c r="W31" s="3313"/>
      <c r="X31" s="3313"/>
      <c r="Y31" s="3313"/>
      <c r="Z31" s="3313"/>
      <c r="AA31" s="3313"/>
      <c r="AB31" s="3313"/>
      <c r="AC31" s="3313"/>
      <c r="AD31" s="3313"/>
      <c r="AE31" s="3313"/>
      <c r="AF31" s="3313"/>
      <c r="AG31" s="3313"/>
      <c r="AH31" s="3313"/>
      <c r="AI31" s="3313"/>
      <c r="AJ31" s="3313"/>
      <c r="AK31" s="3313"/>
      <c r="AL31" s="3313"/>
      <c r="AM31" s="3313"/>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3">
      <c r="A34" s="619" t="s">
        <v>609</v>
      </c>
      <c r="B34" s="614"/>
      <c r="C34" s="619" t="s">
        <v>599</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09" t="s">
        <v>1341</v>
      </c>
      <c r="Z35" s="3309"/>
      <c r="AA35" s="3309"/>
      <c r="AB35" s="3309"/>
      <c r="AC35" s="3309"/>
      <c r="AD35" s="3310" t="s">
        <v>380</v>
      </c>
      <c r="AE35" s="3310"/>
      <c r="AF35" s="3310"/>
      <c r="AG35" s="3310"/>
      <c r="AH35" s="3310"/>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09"/>
      <c r="Z36" s="3309"/>
      <c r="AA36" s="3309"/>
      <c r="AB36" s="3309"/>
      <c r="AC36" s="3309"/>
      <c r="AD36" s="3310"/>
      <c r="AE36" s="3310"/>
      <c r="AF36" s="3310"/>
      <c r="AG36" s="3310"/>
      <c r="AH36" s="3310"/>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09"/>
      <c r="Z37" s="3309"/>
      <c r="AA37" s="3309"/>
      <c r="AB37" s="3309"/>
      <c r="AC37" s="3309"/>
      <c r="AD37" s="3310"/>
      <c r="AE37" s="3310"/>
      <c r="AF37" s="3310"/>
      <c r="AG37" s="3310"/>
      <c r="AH37" s="3310"/>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91" t="s">
        <v>537</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311">
        <f>IF(T24&gt;=(T23+Y23+AD23+AI23),T28+Y28,0)</f>
        <v>176076078.08581713</v>
      </c>
      <c r="Z38" s="3311"/>
      <c r="AA38" s="3311"/>
      <c r="AB38" s="3311"/>
      <c r="AC38" s="3311"/>
      <c r="AD38" s="3311">
        <f>IF(T24&gt;=(T23+Y23+AD23+AI23),AD28+AI28,0)</f>
        <v>0</v>
      </c>
      <c r="AE38" s="3311"/>
      <c r="AF38" s="3311"/>
      <c r="AG38" s="3311"/>
      <c r="AH38" s="3311"/>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3">
      <c r="A39" s="614"/>
      <c r="B39" s="3291" t="s">
        <v>2108</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12">
        <v>0.04</v>
      </c>
      <c r="Z39" s="3312"/>
      <c r="AA39" s="3312"/>
      <c r="AB39" s="3312"/>
      <c r="AC39" s="3312"/>
      <c r="AD39" s="3312">
        <v>0.04</v>
      </c>
      <c r="AE39" s="3312"/>
      <c r="AF39" s="3312"/>
      <c r="AG39" s="3312"/>
      <c r="AH39" s="3312"/>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91" t="s">
        <v>675</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311">
        <f>ROUND(Y38*Y39,0)</f>
        <v>7043043</v>
      </c>
      <c r="Z40" s="3311"/>
      <c r="AA40" s="3311"/>
      <c r="AB40" s="3311"/>
      <c r="AC40" s="3311"/>
      <c r="AD40" s="3308">
        <f>ROUND(AD38*AD39,0)</f>
        <v>0</v>
      </c>
      <c r="AE40" s="3311"/>
      <c r="AF40" s="3311"/>
      <c r="AG40" s="3311"/>
      <c r="AH40" s="3311"/>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3">
      <c r="A41" s="614"/>
      <c r="B41" s="3291" t="s">
        <v>676</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56">
        <f>Y40+AD40</f>
        <v>7043043</v>
      </c>
      <c r="Z41" s="3357"/>
      <c r="AA41" s="3357"/>
      <c r="AB41" s="3357"/>
      <c r="AC41" s="3357"/>
      <c r="AD41" s="3357"/>
      <c r="AE41" s="3357"/>
      <c r="AF41" s="3357"/>
      <c r="AG41" s="3357"/>
      <c r="AH41" s="3358"/>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305" t="s">
        <v>1503</v>
      </c>
      <c r="B44" s="3305"/>
      <c r="C44" s="3305"/>
      <c r="D44" s="3305"/>
      <c r="E44" s="3305"/>
      <c r="F44" s="3305"/>
      <c r="G44" s="3305"/>
      <c r="H44" s="3305"/>
      <c r="I44" s="3305"/>
      <c r="J44" s="3305"/>
      <c r="K44" s="3305"/>
      <c r="L44" s="3305"/>
      <c r="M44" s="3305"/>
      <c r="N44" s="3305"/>
      <c r="O44" s="3305"/>
      <c r="P44" s="3305"/>
      <c r="Q44" s="3305"/>
      <c r="R44" s="3305"/>
      <c r="S44" s="3305"/>
      <c r="T44" s="3305"/>
      <c r="U44" s="3305"/>
      <c r="V44" s="3305"/>
      <c r="W44" s="3305"/>
      <c r="X44" s="3305"/>
      <c r="Y44" s="3305"/>
      <c r="Z44" s="3305"/>
      <c r="AA44" s="3305"/>
      <c r="AB44" s="3305"/>
      <c r="AC44" s="3305"/>
      <c r="AD44" s="3305"/>
      <c r="AE44" s="3305"/>
      <c r="AF44" s="3305"/>
      <c r="AG44" s="3305"/>
      <c r="AH44" s="3305"/>
      <c r="AI44" s="3305"/>
      <c r="AJ44" s="3305"/>
      <c r="AK44" s="3305"/>
      <c r="AL44" s="3305"/>
      <c r="AM44" s="3305"/>
      <c r="AN44" s="3305"/>
      <c r="AO44" s="3305"/>
      <c r="AP44" s="3305"/>
      <c r="AQ44" s="3305"/>
      <c r="AR44" s="3305"/>
      <c r="AS44" s="3305"/>
      <c r="AT44" s="3305"/>
      <c r="AU44" s="3305"/>
      <c r="AV44" s="3305"/>
      <c r="AW44" s="3305"/>
      <c r="AX44" s="3305"/>
      <c r="AY44" s="3305"/>
      <c r="AZ44" s="3305"/>
      <c r="BA44" s="3305"/>
      <c r="BB44" s="3305"/>
      <c r="BC44" s="3305"/>
      <c r="BD44" s="3305"/>
      <c r="BE44" s="3305"/>
      <c r="BF44" s="3305"/>
      <c r="BG44" s="3305"/>
      <c r="BH44" s="3305"/>
      <c r="BI44" s="3305"/>
      <c r="BJ44" s="3305"/>
      <c r="BK44" s="3305"/>
      <c r="BL44" s="3305"/>
      <c r="BM44" s="3305"/>
      <c r="BN44" s="3305"/>
      <c r="BO44" s="3305"/>
      <c r="BP44" s="3305"/>
      <c r="BQ44" s="3305"/>
      <c r="BR44" s="3305"/>
      <c r="BS44" s="3305"/>
      <c r="BT44" s="3305"/>
      <c r="BU44" s="3305"/>
      <c r="BV44" s="3305"/>
      <c r="BW44" s="3305"/>
      <c r="BX44" s="330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9" t="s">
        <v>619</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3">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99">
        <f>'Sources and Uses Budget'!B105-'Sources and Uses Budget'!B15</f>
        <v>143384056.30075449</v>
      </c>
      <c r="AC47" s="3300"/>
      <c r="AD47" s="3300"/>
      <c r="AE47" s="3300"/>
      <c r="AF47" s="3301"/>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99">
        <f>Application!AO649-MIN('Sources and Uses Budget'!B15,Application!AG394)</f>
        <v>71469333.004199997</v>
      </c>
      <c r="AC48" s="3300"/>
      <c r="AD48" s="3300"/>
      <c r="AE48" s="3300"/>
      <c r="AF48" s="3301"/>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3">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99">
        <f>AB47-AB48</f>
        <v>71914723.296554491</v>
      </c>
      <c r="AC49" s="3300"/>
      <c r="AD49" s="3300"/>
      <c r="AE49" s="3300"/>
      <c r="AF49" s="3301"/>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3">
      <c r="A50" s="614"/>
      <c r="B50" s="614"/>
      <c r="C50" s="614"/>
      <c r="D50" s="619" t="s">
        <v>716</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287">
        <f>'[10]4%'!$F$154/('[10]4%'!$E$151*10)</f>
        <v>0.91808321491670497</v>
      </c>
      <c r="AC50" s="3288"/>
      <c r="AD50" s="3288"/>
      <c r="AE50" s="3288"/>
      <c r="AF50" s="3289"/>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298" t="s">
        <v>2289</v>
      </c>
      <c r="F51" s="3298"/>
      <c r="G51" s="3298"/>
      <c r="H51" s="3298"/>
      <c r="I51" s="3298"/>
      <c r="J51" s="3298"/>
      <c r="K51" s="3298"/>
      <c r="L51" s="3298"/>
      <c r="M51" s="3298"/>
      <c r="N51" s="3298"/>
      <c r="O51" s="3298"/>
      <c r="P51" s="3298"/>
      <c r="Q51" s="3298"/>
      <c r="R51" s="3298"/>
      <c r="S51" s="3298"/>
      <c r="T51" s="3298"/>
      <c r="U51" s="3298"/>
      <c r="V51" s="3298"/>
      <c r="W51" s="3298"/>
      <c r="X51" s="3298"/>
      <c r="Y51" s="3298"/>
      <c r="Z51" s="3298"/>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298"/>
      <c r="F52" s="3298"/>
      <c r="G52" s="3298"/>
      <c r="H52" s="3298"/>
      <c r="I52" s="3298"/>
      <c r="J52" s="3298"/>
      <c r="K52" s="3298"/>
      <c r="L52" s="3298"/>
      <c r="M52" s="3298"/>
      <c r="N52" s="3298"/>
      <c r="O52" s="3298"/>
      <c r="P52" s="3298"/>
      <c r="Q52" s="3298"/>
      <c r="R52" s="3298"/>
      <c r="S52" s="3298"/>
      <c r="T52" s="3298"/>
      <c r="U52" s="3298"/>
      <c r="V52" s="3298"/>
      <c r="W52" s="3298"/>
      <c r="X52" s="3298"/>
      <c r="Y52" s="3298"/>
      <c r="Z52" s="3298"/>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99">
        <f>ROUND(IF(ISERROR((AB49/AB50)),0,(AB49/AB50)),0)</f>
        <v>78331378</v>
      </c>
      <c r="AC54" s="3300"/>
      <c r="AD54" s="3300"/>
      <c r="AE54" s="3300"/>
      <c r="AF54" s="3301"/>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99">
        <f>(AB54/10)</f>
        <v>7833137.7999999998</v>
      </c>
      <c r="AC55" s="3300"/>
      <c r="AD55" s="3300"/>
      <c r="AE55" s="3300"/>
      <c r="AF55" s="3301"/>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3">
      <c r="A56" s="614"/>
      <c r="B56" s="614"/>
      <c r="C56" s="614"/>
      <c r="D56" s="619" t="s">
        <v>795</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02">
        <f>(IF((Y41&lt;AB55),Y41,AB55))</f>
        <v>7043043</v>
      </c>
      <c r="AC56" s="3303"/>
      <c r="AD56" s="3303"/>
      <c r="AE56" s="3303"/>
      <c r="AF56" s="3304"/>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3">
      <c r="A57" s="614"/>
      <c r="B57" s="614"/>
      <c r="C57" s="614"/>
      <c r="D57" s="619" t="s">
        <v>794</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99">
        <f>ROUND((10*AB56*AB50),0)</f>
        <v>64660996</v>
      </c>
      <c r="AC57" s="3300"/>
      <c r="AD57" s="3300"/>
      <c r="AE57" s="3300"/>
      <c r="AF57" s="3301"/>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3">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793</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283">
        <f>AB49-AB57</f>
        <v>7253727.2965544909</v>
      </c>
      <c r="AC59" s="3283"/>
      <c r="AD59" s="3283"/>
      <c r="AE59" s="3283"/>
      <c r="AF59" s="3283"/>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305" t="str">
        <f>IF(Application!AP204="yes","Farmworker State Credit", "State Credit" )</f>
        <v>State Credit</v>
      </c>
      <c r="B61" s="3305"/>
      <c r="C61" s="3305"/>
      <c r="D61" s="3305"/>
      <c r="E61" s="3305"/>
      <c r="F61" s="3305"/>
      <c r="G61" s="3305"/>
      <c r="H61" s="3305"/>
      <c r="I61" s="3305"/>
      <c r="J61" s="3305"/>
      <c r="K61" s="3305"/>
      <c r="L61" s="3305"/>
      <c r="M61" s="3305"/>
      <c r="N61" s="3305"/>
      <c r="O61" s="3305"/>
      <c r="P61" s="3305"/>
      <c r="Q61" s="3305"/>
      <c r="R61" s="3305"/>
      <c r="S61" s="3305"/>
      <c r="T61" s="3305"/>
      <c r="U61" s="3305"/>
      <c r="V61" s="3305"/>
      <c r="W61" s="3305"/>
      <c r="X61" s="3305"/>
      <c r="Y61" s="3305"/>
      <c r="Z61" s="3305"/>
      <c r="AA61" s="3305"/>
      <c r="AB61" s="3305"/>
      <c r="AC61" s="3305"/>
      <c r="AD61" s="3305"/>
      <c r="AE61" s="3305"/>
      <c r="AF61" s="3305"/>
      <c r="AG61" s="3305"/>
      <c r="AH61" s="3305"/>
      <c r="AI61" s="3305"/>
      <c r="AJ61" s="3305"/>
      <c r="AK61" s="3305"/>
      <c r="AL61" s="3305"/>
      <c r="AM61" s="3305"/>
      <c r="AN61" s="3305"/>
      <c r="AO61" s="3305"/>
      <c r="AP61" s="3305"/>
      <c r="AQ61" s="3305"/>
      <c r="AR61" s="3305"/>
      <c r="AS61" s="3305"/>
      <c r="AT61" s="3305"/>
      <c r="AU61" s="3305"/>
      <c r="AV61" s="3305"/>
      <c r="AW61" s="3305"/>
      <c r="AX61" s="3305"/>
      <c r="AY61" s="3305"/>
      <c r="AZ61" s="3305"/>
      <c r="BA61" s="3305"/>
      <c r="BB61" s="3305"/>
      <c r="BC61" s="3305"/>
      <c r="BD61" s="3305"/>
      <c r="BE61" s="3305"/>
      <c r="BF61" s="3305"/>
      <c r="BG61" s="3305"/>
      <c r="BH61" s="3305"/>
      <c r="BI61" s="3305"/>
      <c r="BJ61" s="3305"/>
      <c r="BK61" s="3305"/>
      <c r="BL61" s="3305"/>
      <c r="BM61" s="3305"/>
      <c r="BN61" s="3305"/>
      <c r="BO61" s="3305"/>
      <c r="BP61" s="3305"/>
      <c r="BQ61" s="3305"/>
      <c r="BR61" s="3305"/>
      <c r="BS61" s="3305"/>
      <c r="BT61" s="3305"/>
      <c r="BU61" s="3305"/>
      <c r="BV61" s="3305"/>
      <c r="BW61" s="3305"/>
      <c r="BX61" s="330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9" t="s">
        <v>622</v>
      </c>
      <c r="B63" s="614"/>
      <c r="C63" s="326" t="s">
        <v>1472</v>
      </c>
      <c r="D63" s="614"/>
      <c r="E63" s="614"/>
      <c r="F63" s="614"/>
      <c r="G63" s="614"/>
      <c r="H63" s="614"/>
      <c r="I63" s="614"/>
      <c r="J63" s="614"/>
      <c r="K63" s="614"/>
      <c r="L63" s="614"/>
      <c r="M63" s="614"/>
      <c r="N63" s="614"/>
      <c r="O63" s="614"/>
      <c r="P63" s="614"/>
      <c r="Q63" s="614"/>
      <c r="R63" s="614"/>
      <c r="S63" s="614"/>
      <c r="T63" s="614"/>
      <c r="U63" s="614"/>
      <c r="V63" s="614"/>
      <c r="W63" s="614"/>
      <c r="X63" s="614"/>
      <c r="Y63" s="3294" t="s">
        <v>1063</v>
      </c>
      <c r="Z63" s="3294"/>
      <c r="AA63" s="3294"/>
      <c r="AB63" s="3294"/>
      <c r="AC63" s="3294"/>
      <c r="AD63" s="3294" t="s">
        <v>380</v>
      </c>
      <c r="AE63" s="3294"/>
      <c r="AF63" s="3294"/>
      <c r="AG63" s="3294"/>
      <c r="AH63" s="3294"/>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3">
      <c r="A64" s="614"/>
      <c r="B64" s="614"/>
      <c r="C64" s="639"/>
      <c r="D64" s="640" t="s">
        <v>1473</v>
      </c>
      <c r="E64" s="641"/>
      <c r="F64" s="641"/>
      <c r="G64" s="641"/>
      <c r="H64" s="641"/>
      <c r="I64" s="641"/>
      <c r="J64" s="641"/>
      <c r="K64" s="641"/>
      <c r="L64" s="642"/>
      <c r="M64" s="642"/>
      <c r="N64" s="642"/>
      <c r="O64" s="642"/>
      <c r="P64" s="642"/>
      <c r="Q64" s="642"/>
      <c r="R64" s="642"/>
      <c r="S64" s="642"/>
      <c r="T64" s="642"/>
      <c r="U64" s="642"/>
      <c r="V64" s="642"/>
      <c r="W64" s="642"/>
      <c r="X64" s="642"/>
      <c r="Y64" s="3295">
        <f>IF(Application!Z204="(select)",0,((T23*T27)+Y28))</f>
        <v>135443136.98909009</v>
      </c>
      <c r="Z64" s="3296"/>
      <c r="AA64" s="3296"/>
      <c r="AB64" s="3296"/>
      <c r="AC64" s="3297"/>
      <c r="AD64" s="3295">
        <f>IF(AND(Application!AP204="yes",Application!M357="yes"),AD28+AI28,0)</f>
        <v>0</v>
      </c>
      <c r="AE64" s="3296"/>
      <c r="AF64" s="3296"/>
      <c r="AG64" s="3296"/>
      <c r="AH64" s="3297"/>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3">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284">
        <f>IF(Application!AP204="yes",0.75,IF(Application!Z203="15% set-aside",0.13,IF(Application!Z203="15% set-aside with qualifying low value rehab",0.95,0.3)))</f>
        <v>0.3</v>
      </c>
      <c r="Z67" s="3284"/>
      <c r="AA67" s="3284"/>
      <c r="AB67" s="3284"/>
      <c r="AC67" s="3284"/>
      <c r="AD67" s="3284">
        <f>IF(Application!AP204="yes",0.75,IF(Application!Z203="15% set-aside with qualifying low value rehab", 0.95,0.13))</f>
        <v>0.13</v>
      </c>
      <c r="AE67" s="3284"/>
      <c r="AF67" s="3284"/>
      <c r="AG67" s="3284"/>
      <c r="AH67" s="3284"/>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3">
      <c r="A68" s="614"/>
      <c r="B68" s="614"/>
      <c r="C68" s="619"/>
      <c r="D68" s="334" t="s">
        <v>1474</v>
      </c>
      <c r="E68" s="614"/>
      <c r="F68" s="614"/>
      <c r="G68" s="614"/>
      <c r="H68" s="614"/>
      <c r="I68" s="614"/>
      <c r="J68" s="614"/>
      <c r="K68" s="614"/>
      <c r="L68" s="614"/>
      <c r="M68" s="614"/>
      <c r="N68" s="614"/>
      <c r="O68" s="614"/>
      <c r="P68" s="614"/>
      <c r="Q68" s="614"/>
      <c r="R68" s="614"/>
      <c r="S68" s="614"/>
      <c r="T68" s="614"/>
      <c r="U68" s="614"/>
      <c r="V68" s="614"/>
      <c r="W68" s="614"/>
      <c r="X68" s="614"/>
      <c r="Y68" s="3285">
        <f>ROUND(Y64*Y67,0)</f>
        <v>40632941</v>
      </c>
      <c r="Z68" s="3286"/>
      <c r="AA68" s="3286"/>
      <c r="AB68" s="3286"/>
      <c r="AC68" s="3286"/>
      <c r="AD68" s="3285" t="str">
        <f>IF(Application!D210="At-Risk",AD64*AD67,"$0")</f>
        <v>$0</v>
      </c>
      <c r="AE68" s="3286"/>
      <c r="AF68" s="3286"/>
      <c r="AG68" s="3286"/>
      <c r="AH68" s="3286"/>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3">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3">
      <c r="A70" s="619" t="s">
        <v>623</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3">
      <c r="A71" s="639"/>
      <c r="B71" s="615"/>
      <c r="C71" s="639"/>
      <c r="D71" s="330" t="s">
        <v>1475</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287">
        <v>0.84</v>
      </c>
      <c r="AC71" s="3288"/>
      <c r="AD71" s="3288"/>
      <c r="AE71" s="3288"/>
      <c r="AF71" s="3289"/>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290" t="s">
        <v>1476</v>
      </c>
      <c r="F72" s="3290"/>
      <c r="G72" s="3290"/>
      <c r="H72" s="3290"/>
      <c r="I72" s="3290"/>
      <c r="J72" s="3290"/>
      <c r="K72" s="3290"/>
      <c r="L72" s="3290"/>
      <c r="M72" s="3290"/>
      <c r="N72" s="3290"/>
      <c r="O72" s="3290"/>
      <c r="P72" s="3290"/>
      <c r="Q72" s="3290"/>
      <c r="R72" s="3290"/>
      <c r="S72" s="3290"/>
      <c r="T72" s="3290"/>
      <c r="U72" s="3290"/>
      <c r="V72" s="3290"/>
      <c r="W72" s="3290"/>
      <c r="X72" s="3290"/>
      <c r="Y72" s="3290"/>
      <c r="Z72" s="3290"/>
      <c r="AA72" s="3290"/>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290"/>
      <c r="F73" s="3290"/>
      <c r="G73" s="3290"/>
      <c r="H73" s="3290"/>
      <c r="I73" s="3290"/>
      <c r="J73" s="3290"/>
      <c r="K73" s="3290"/>
      <c r="L73" s="3290"/>
      <c r="M73" s="3290"/>
      <c r="N73" s="3290"/>
      <c r="O73" s="3290"/>
      <c r="P73" s="3290"/>
      <c r="Q73" s="3290"/>
      <c r="R73" s="3290"/>
      <c r="S73" s="3290"/>
      <c r="T73" s="3290"/>
      <c r="U73" s="3290"/>
      <c r="V73" s="3290"/>
      <c r="W73" s="3290"/>
      <c r="X73" s="3290"/>
      <c r="Y73" s="3290"/>
      <c r="Z73" s="3290"/>
      <c r="AA73" s="3290"/>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290"/>
      <c r="F74" s="3290"/>
      <c r="G74" s="3290"/>
      <c r="H74" s="3290"/>
      <c r="I74" s="3290"/>
      <c r="J74" s="3290"/>
      <c r="K74" s="3290"/>
      <c r="L74" s="3290"/>
      <c r="M74" s="3290"/>
      <c r="N74" s="3290"/>
      <c r="O74" s="3290"/>
      <c r="P74" s="3290"/>
      <c r="Q74" s="3290"/>
      <c r="R74" s="3290"/>
      <c r="S74" s="3290"/>
      <c r="T74" s="3290"/>
      <c r="U74" s="3290"/>
      <c r="V74" s="3290"/>
      <c r="W74" s="3290"/>
      <c r="X74" s="3290"/>
      <c r="Y74" s="3290"/>
      <c r="Z74" s="3290"/>
      <c r="AA74" s="3290"/>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1477</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278">
        <f>ROUND(IF(ISERROR((AB59/AB71)),0,(AB59/AB71)),0)</f>
        <v>8635390</v>
      </c>
      <c r="AC76" s="3278"/>
      <c r="AD76" s="3278"/>
      <c r="AE76" s="3278"/>
      <c r="AF76" s="3278"/>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1478</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279">
        <f>IF((Y68+AD68&lt;AB76),Y68+AD68,AB76)</f>
        <v>8635390</v>
      </c>
      <c r="AC77" s="3280"/>
      <c r="AD77" s="3280"/>
      <c r="AE77" s="3280"/>
      <c r="AF77" s="3281"/>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1479</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282">
        <f>AB77*AB71</f>
        <v>7253727.5999999996</v>
      </c>
      <c r="AC78" s="3282"/>
      <c r="AD78" s="3282"/>
      <c r="AE78" s="3282"/>
      <c r="AF78" s="3282"/>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793</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283">
        <f>AB49-(AB57+AB78)</f>
        <v>-0.30344550311565399</v>
      </c>
      <c r="AC80" s="3283"/>
      <c r="AD80" s="3283"/>
      <c r="AE80" s="3283"/>
      <c r="AF80" s="3283"/>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305"/>
      <c r="B83" s="3305"/>
      <c r="C83" s="3305"/>
      <c r="D83" s="3305"/>
      <c r="E83" s="3305"/>
      <c r="F83" s="3305"/>
      <c r="G83" s="3305"/>
      <c r="H83" s="3305"/>
      <c r="I83" s="3305"/>
      <c r="J83" s="3305"/>
      <c r="K83" s="3305"/>
      <c r="L83" s="3305"/>
      <c r="M83" s="3305"/>
      <c r="N83" s="3305"/>
      <c r="O83" s="3305"/>
      <c r="P83" s="3305"/>
      <c r="Q83" s="3305"/>
      <c r="R83" s="3305"/>
      <c r="S83" s="3305"/>
      <c r="T83" s="3305"/>
      <c r="U83" s="3305"/>
      <c r="V83" s="3305"/>
      <c r="W83" s="3305"/>
      <c r="X83" s="3305"/>
      <c r="Y83" s="3305"/>
      <c r="Z83" s="3305"/>
      <c r="AA83" s="3305"/>
      <c r="AB83" s="3305"/>
      <c r="AC83" s="3305"/>
      <c r="AD83" s="3305"/>
      <c r="AE83" s="3305"/>
      <c r="AF83" s="3305"/>
      <c r="AG83" s="3305"/>
      <c r="AH83" s="3305"/>
      <c r="AI83" s="3305"/>
      <c r="AJ83" s="3305"/>
      <c r="AK83" s="3305"/>
      <c r="AL83" s="3305"/>
      <c r="AM83" s="3305"/>
      <c r="AN83" s="3305"/>
      <c r="AO83" s="3305"/>
      <c r="AP83" s="3305"/>
      <c r="AQ83" s="3305"/>
      <c r="AR83" s="3305"/>
      <c r="AS83" s="3305"/>
      <c r="AT83" s="3305"/>
      <c r="AU83" s="3305"/>
      <c r="AV83" s="3305"/>
      <c r="AW83" s="3305"/>
      <c r="AX83" s="3305"/>
      <c r="AY83" s="3305"/>
      <c r="AZ83" s="3305"/>
      <c r="BA83" s="3305"/>
      <c r="BB83" s="3305"/>
      <c r="BC83" s="3305"/>
      <c r="BD83" s="3305"/>
      <c r="BE83" s="3305"/>
      <c r="BF83" s="3305"/>
      <c r="BG83" s="3305"/>
      <c r="BH83" s="3305"/>
      <c r="BI83" s="3305"/>
      <c r="BJ83" s="3305"/>
      <c r="BK83" s="3305"/>
      <c r="BL83" s="3305"/>
      <c r="BM83" s="3305"/>
      <c r="BN83" s="3305"/>
      <c r="BO83" s="3305"/>
      <c r="BP83" s="3305"/>
      <c r="BQ83" s="3305"/>
      <c r="BR83" s="3305"/>
      <c r="BS83" s="3305"/>
      <c r="BT83" s="3305"/>
      <c r="BU83" s="3305"/>
      <c r="BV83" s="3305"/>
      <c r="BW83" s="3305"/>
      <c r="BX83" s="3305"/>
    </row>
    <row r="84" spans="1:98" ht="13" thickTop="1"/>
    <row r="85" spans="1:98" ht="13">
      <c r="A85" s="791"/>
      <c r="C85" s="334"/>
      <c r="Z85" s="616"/>
      <c r="AA85" s="616"/>
      <c r="AB85" s="616"/>
      <c r="AC85" s="616"/>
      <c r="AD85" s="616"/>
      <c r="AE85" s="616"/>
      <c r="AF85" s="616"/>
      <c r="AG85" s="616"/>
      <c r="AH85" s="616"/>
    </row>
    <row r="86" spans="1:98" ht="13">
      <c r="D86" s="334"/>
      <c r="Z86" s="616"/>
      <c r="AA86" s="616"/>
      <c r="AB86" s="3346"/>
      <c r="AC86" s="3346"/>
      <c r="AD86" s="3346"/>
      <c r="AE86" s="3346"/>
      <c r="AF86" s="3346"/>
      <c r="AG86" s="616"/>
      <c r="AH86" s="616"/>
    </row>
    <row r="87" spans="1:98" ht="13.5" thickBot="1">
      <c r="D87" s="334"/>
      <c r="Z87" s="616"/>
      <c r="AA87" s="616"/>
      <c r="AB87" s="3345"/>
      <c r="AC87" s="3345"/>
      <c r="AD87" s="3345"/>
      <c r="AE87" s="3345"/>
      <c r="AF87" s="3345"/>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 thickTop="1">
      <c r="Z88" s="616"/>
      <c r="AA88" s="616"/>
      <c r="AB88" s="616"/>
      <c r="AC88" s="616"/>
      <c r="AD88" s="616"/>
      <c r="AE88" s="616"/>
      <c r="AF88" s="616"/>
      <c r="AG88" s="616"/>
      <c r="AH88" s="616"/>
    </row>
    <row r="89" spans="1:98" ht="12.5" hidden="1"/>
    <row r="90" spans="1:98" ht="12.5" hidden="1"/>
    <row r="91" spans="1:98" ht="12.5" hidden="1"/>
    <row r="92" spans="1:98" ht="12.5" hidden="1"/>
    <row r="93" spans="1:98" ht="12.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XFC225"/>
  <sheetViews>
    <sheetView topLeftCell="A33" zoomScaleNormal="100" zoomScaleSheetLayoutView="100" workbookViewId="0">
      <selection activeCell="A50" sqref="A50"/>
    </sheetView>
  </sheetViews>
  <sheetFormatPr defaultColWidth="0" defaultRowHeight="12.5"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340" t="s">
        <v>935</v>
      </c>
      <c r="B1" s="340"/>
    </row>
    <row r="2" spans="1:34"/>
    <row r="3" spans="1:34" ht="15.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
      <c r="A4" s="354" t="s">
        <v>898</v>
      </c>
      <c r="C4" s="374">
        <v>1.0249999999999999</v>
      </c>
      <c r="E4" s="354">
        <f>Application!Y799</f>
        <v>4045956</v>
      </c>
      <c r="G4" s="354">
        <f>E4*$C$4</f>
        <v>4147104.8999999994</v>
      </c>
      <c r="I4" s="354">
        <f>G4*$C$4</f>
        <v>4250782.522499999</v>
      </c>
      <c r="K4" s="354">
        <f>I4*$C$4</f>
        <v>4357052.0855624983</v>
      </c>
      <c r="M4" s="354">
        <f>K4*$C$4</f>
        <v>4465978.3877015607</v>
      </c>
      <c r="O4" s="354">
        <f>M4*$C$4</f>
        <v>4577627.8473940995</v>
      </c>
      <c r="Q4" s="354">
        <f>O4*$C$4</f>
        <v>4692068.5435789516</v>
      </c>
      <c r="S4" s="354">
        <f>Q4*$C$4</f>
        <v>4809370.2571684252</v>
      </c>
      <c r="U4" s="354">
        <f>S4*$C$4</f>
        <v>4929604.5135976356</v>
      </c>
      <c r="W4" s="354">
        <f>U4*$C$4</f>
        <v>5052844.6264375756</v>
      </c>
      <c r="Y4" s="354">
        <f>W4*$C$4</f>
        <v>5179165.7420985149</v>
      </c>
      <c r="AA4" s="354">
        <f>Y4*$C$4</f>
        <v>5308644.8856509775</v>
      </c>
      <c r="AC4" s="354">
        <f>AA4*$C$4</f>
        <v>5441361.0077922512</v>
      </c>
      <c r="AE4" s="354">
        <f>AC4*$C$4</f>
        <v>5577395.0329870572</v>
      </c>
      <c r="AG4" s="354">
        <f>AE4*$C$4</f>
        <v>5716829.9088117331</v>
      </c>
    </row>
    <row r="5" spans="1:34" s="339" customFormat="1" ht="14">
      <c r="B5" s="339" t="s">
        <v>899</v>
      </c>
      <c r="C5" s="375">
        <f>IF(Application!$D$210="Special Needs",0.1,0.05)</f>
        <v>0.05</v>
      </c>
      <c r="E5" s="356">
        <f>-E4*$C$5</f>
        <v>-202297.80000000002</v>
      </c>
      <c r="F5" s="356"/>
      <c r="G5" s="356">
        <f>-G4*$C$5</f>
        <v>-207355.245</v>
      </c>
      <c r="H5" s="356"/>
      <c r="I5" s="356">
        <f>-I4*$C$5</f>
        <v>-212539.12612499995</v>
      </c>
      <c r="J5" s="356"/>
      <c r="K5" s="356">
        <f>-K4*$C$5</f>
        <v>-217852.60427812493</v>
      </c>
      <c r="L5" s="356"/>
      <c r="M5" s="356">
        <f>-M4*$C$5</f>
        <v>-223298.91938507804</v>
      </c>
      <c r="N5" s="356"/>
      <c r="O5" s="356">
        <f>-O4*$C$5</f>
        <v>-228881.39236970499</v>
      </c>
      <c r="P5" s="356"/>
      <c r="Q5" s="356">
        <f>-Q4*$C$5</f>
        <v>-234603.4271789476</v>
      </c>
      <c r="R5" s="356"/>
      <c r="S5" s="356">
        <f>-S4*$C$5</f>
        <v>-240468.51285842128</v>
      </c>
      <c r="T5" s="356"/>
      <c r="U5" s="356">
        <f>-U4*$C$5</f>
        <v>-246480.22567988178</v>
      </c>
      <c r="V5" s="356"/>
      <c r="W5" s="356">
        <f>-W4*$C$5</f>
        <v>-252642.23132187879</v>
      </c>
      <c r="X5" s="356"/>
      <c r="Y5" s="356">
        <f>-Y4*$C$5</f>
        <v>-258958.28710492575</v>
      </c>
      <c r="Z5" s="356"/>
      <c r="AA5" s="356">
        <f>-AA4*$C$5</f>
        <v>-265432.2442825489</v>
      </c>
      <c r="AB5" s="356"/>
      <c r="AC5" s="356">
        <f>-AC4*$C$5</f>
        <v>-272068.05038961256</v>
      </c>
      <c r="AD5" s="356"/>
      <c r="AE5" s="356">
        <f>-AE4*$C$5</f>
        <v>-278869.7516493529</v>
      </c>
      <c r="AF5" s="356"/>
      <c r="AG5" s="356">
        <f>-AG4*$C$5</f>
        <v>-285841.49544058664</v>
      </c>
    </row>
    <row r="6" spans="1:34" s="339" customFormat="1" ht="14">
      <c r="A6" s="339" t="s">
        <v>897</v>
      </c>
      <c r="C6" s="374">
        <v>1.0249999999999999</v>
      </c>
      <c r="E6" s="357">
        <f>Application!Z807</f>
        <v>1135992</v>
      </c>
      <c r="F6" s="357"/>
      <c r="G6" s="357">
        <f>E6*$C$6</f>
        <v>1164391.7999999998</v>
      </c>
      <c r="H6" s="357"/>
      <c r="I6" s="357">
        <f>G6*$C$6</f>
        <v>1193501.5949999997</v>
      </c>
      <c r="J6" s="357"/>
      <c r="K6" s="357">
        <f>I6*$C$6</f>
        <v>1223339.1348749995</v>
      </c>
      <c r="L6" s="357"/>
      <c r="M6" s="357">
        <f>K6*$C$6</f>
        <v>1253922.6132468744</v>
      </c>
      <c r="N6" s="357"/>
      <c r="O6" s="357">
        <f>M6*$C$6</f>
        <v>1285270.6785780462</v>
      </c>
      <c r="P6" s="357"/>
      <c r="Q6" s="357">
        <f>O6*$C$6</f>
        <v>1317402.4455424971</v>
      </c>
      <c r="R6" s="357"/>
      <c r="S6" s="357">
        <f>Q6*$C$6</f>
        <v>1350337.5066810595</v>
      </c>
      <c r="T6" s="357"/>
      <c r="U6" s="357">
        <f>S6*$C$6</f>
        <v>1384095.9443480859</v>
      </c>
      <c r="V6" s="357"/>
      <c r="W6" s="357">
        <f>U6*$C$6</f>
        <v>1418698.3429567879</v>
      </c>
      <c r="X6" s="357"/>
      <c r="Y6" s="357">
        <f>W6*$C$6</f>
        <v>1454165.8015307074</v>
      </c>
      <c r="Z6" s="357"/>
      <c r="AA6" s="357">
        <f>Y6*$C$6</f>
        <v>1490519.946568975</v>
      </c>
      <c r="AB6" s="357"/>
      <c r="AC6" s="357">
        <f>AA6*$C$6</f>
        <v>1527782.9452331993</v>
      </c>
      <c r="AD6" s="357"/>
      <c r="AE6" s="357">
        <f>AC6*$C$6</f>
        <v>1565977.5188640291</v>
      </c>
      <c r="AF6" s="357"/>
      <c r="AG6" s="357">
        <f>AE6*$C$6</f>
        <v>1605126.9568356297</v>
      </c>
    </row>
    <row r="7" spans="1:34" s="339" customFormat="1" ht="14">
      <c r="B7" s="339" t="s">
        <v>899</v>
      </c>
      <c r="C7" s="375">
        <f>IF(Application!$D$210="Special Needs",0.1,0.05)</f>
        <v>0.05</v>
      </c>
      <c r="E7" s="356">
        <f>-E6*$C$7</f>
        <v>-56799.600000000006</v>
      </c>
      <c r="F7" s="356"/>
      <c r="G7" s="356">
        <f>-G6*$C$7</f>
        <v>-58219.59</v>
      </c>
      <c r="H7" s="356"/>
      <c r="I7" s="356">
        <f>-I6*$C$7</f>
        <v>-59675.07974999999</v>
      </c>
      <c r="J7" s="356"/>
      <c r="K7" s="356">
        <f>-K6*$C$7</f>
        <v>-61166.956743749979</v>
      </c>
      <c r="L7" s="356"/>
      <c r="M7" s="356">
        <f>-M6*$C$7</f>
        <v>-62696.130662343727</v>
      </c>
      <c r="N7" s="356"/>
      <c r="O7" s="356">
        <f>-O6*$C$7</f>
        <v>-64263.53392890231</v>
      </c>
      <c r="P7" s="356"/>
      <c r="Q7" s="356">
        <f>-Q6*$C$7</f>
        <v>-65870.122277124858</v>
      </c>
      <c r="R7" s="356"/>
      <c r="S7" s="356">
        <f>-S6*$C$7</f>
        <v>-67516.87533405298</v>
      </c>
      <c r="T7" s="356"/>
      <c r="U7" s="356">
        <f>-U6*$C$7</f>
        <v>-69204.797217404295</v>
      </c>
      <c r="V7" s="356"/>
      <c r="W7" s="356">
        <f>-W6*$C$7</f>
        <v>-70934.917147839398</v>
      </c>
      <c r="X7" s="356"/>
      <c r="Y7" s="356">
        <f>-Y6*$C$7</f>
        <v>-72708.29007653537</v>
      </c>
      <c r="Z7" s="356"/>
      <c r="AA7" s="356">
        <f>-AA6*$C$7</f>
        <v>-74525.99732844875</v>
      </c>
      <c r="AB7" s="356"/>
      <c r="AC7" s="356">
        <f>-AC6*$C$7</f>
        <v>-76389.147261659964</v>
      </c>
      <c r="AD7" s="356"/>
      <c r="AE7" s="356">
        <f>-AE6*$C$7</f>
        <v>-78298.875943201463</v>
      </c>
      <c r="AF7" s="356"/>
      <c r="AG7" s="356">
        <f>-AG6*$C$7</f>
        <v>-80256.347841781491</v>
      </c>
    </row>
    <row r="8" spans="1:34" s="339" customFormat="1" ht="14">
      <c r="A8" s="339" t="s">
        <v>296</v>
      </c>
      <c r="C8" s="374">
        <v>1.0249999999999999</v>
      </c>
      <c r="E8" s="357">
        <f>Application!Z815</f>
        <v>27967</v>
      </c>
      <c r="F8" s="357"/>
      <c r="G8" s="357">
        <f>E8*$C$8</f>
        <v>28666.174999999999</v>
      </c>
      <c r="H8" s="357"/>
      <c r="I8" s="357">
        <f>G8*$C$8</f>
        <v>29382.829374999998</v>
      </c>
      <c r="J8" s="357"/>
      <c r="K8" s="357">
        <f>I8*$C$8</f>
        <v>30117.400109374994</v>
      </c>
      <c r="L8" s="357"/>
      <c r="M8" s="357">
        <f>K8*$C$8</f>
        <v>30870.335112109366</v>
      </c>
      <c r="N8" s="357"/>
      <c r="O8" s="357">
        <f>M8*$C$8</f>
        <v>31642.093489912098</v>
      </c>
      <c r="P8" s="357"/>
      <c r="Q8" s="357">
        <f>O8*$C$8</f>
        <v>32433.145827159897</v>
      </c>
      <c r="R8" s="357"/>
      <c r="S8" s="357">
        <f>Q8*$C$8</f>
        <v>33243.974472838891</v>
      </c>
      <c r="T8" s="357"/>
      <c r="U8" s="357">
        <f>S8*$C$8</f>
        <v>34075.073834659859</v>
      </c>
      <c r="V8" s="357"/>
      <c r="W8" s="357">
        <f>U8*$C$8</f>
        <v>34926.950680526352</v>
      </c>
      <c r="X8" s="357"/>
      <c r="Y8" s="357">
        <f>W8*$C$8</f>
        <v>35800.124447539507</v>
      </c>
      <c r="Z8" s="357"/>
      <c r="AA8" s="357">
        <f>Y8*$C$8</f>
        <v>36695.127558727989</v>
      </c>
      <c r="AB8" s="357"/>
      <c r="AC8" s="357">
        <f>AA8*$C$8</f>
        <v>37612.505747696188</v>
      </c>
      <c r="AD8" s="357"/>
      <c r="AE8" s="357">
        <f>AC8*$C$8</f>
        <v>38552.818391388588</v>
      </c>
      <c r="AF8" s="357"/>
      <c r="AG8" s="357">
        <f>AE8*$C$8</f>
        <v>39516.638851173302</v>
      </c>
    </row>
    <row r="9" spans="1:34" s="339" customFormat="1" ht="14">
      <c r="B9" s="339" t="s">
        <v>899</v>
      </c>
      <c r="C9" s="375">
        <f>IF(Application!$D$210="Special Needs",0.1,0.05)</f>
        <v>0.05</v>
      </c>
      <c r="E9" s="373">
        <f>-E8*$C$9</f>
        <v>-1398.3500000000001</v>
      </c>
      <c r="F9" s="356"/>
      <c r="G9" s="373">
        <f>-G8*$C$9</f>
        <v>-1433.3087500000001</v>
      </c>
      <c r="H9" s="356"/>
      <c r="I9" s="373">
        <f>-I8*$C$9</f>
        <v>-1469.1414687500001</v>
      </c>
      <c r="J9" s="356"/>
      <c r="K9" s="373">
        <f>-K8*$C$9</f>
        <v>-1505.8700054687497</v>
      </c>
      <c r="L9" s="356"/>
      <c r="M9" s="373">
        <f>-M8*$C$9</f>
        <v>-1543.5167556054685</v>
      </c>
      <c r="N9" s="356"/>
      <c r="O9" s="373">
        <f>-O8*$C$9</f>
        <v>-1582.104674495605</v>
      </c>
      <c r="P9" s="356"/>
      <c r="Q9" s="373">
        <f>-Q8*$C$9</f>
        <v>-1621.6572913579948</v>
      </c>
      <c r="R9" s="356"/>
      <c r="S9" s="373">
        <f>-S8*$C$9</f>
        <v>-1662.1987236419445</v>
      </c>
      <c r="T9" s="356"/>
      <c r="U9" s="373">
        <f>-U8*$C$9</f>
        <v>-1703.753691732993</v>
      </c>
      <c r="V9" s="356"/>
      <c r="W9" s="373">
        <f>-W8*$C$9</f>
        <v>-1746.3475340263176</v>
      </c>
      <c r="X9" s="356"/>
      <c r="Y9" s="373">
        <f>-Y8*$C$9</f>
        <v>-1790.0062223769755</v>
      </c>
      <c r="Z9" s="356"/>
      <c r="AA9" s="373">
        <f>-AA8*$C$9</f>
        <v>-1834.7563779363995</v>
      </c>
      <c r="AB9" s="356"/>
      <c r="AC9" s="373">
        <f>-AC8*$C$9</f>
        <v>-1880.6252873848096</v>
      </c>
      <c r="AD9" s="356"/>
      <c r="AE9" s="373">
        <f>-AE8*$C$9</f>
        <v>-1927.6409195694296</v>
      </c>
      <c r="AF9" s="356"/>
      <c r="AG9" s="373">
        <f>-AG8*$C$9</f>
        <v>-1975.8319425586651</v>
      </c>
    </row>
    <row r="10" spans="1:34" s="358" customFormat="1" ht="14">
      <c r="A10" s="358" t="s">
        <v>920</v>
      </c>
      <c r="C10" s="349"/>
      <c r="E10" s="358">
        <f>SUM(E4:E9)</f>
        <v>4949419.2500000009</v>
      </c>
      <c r="G10" s="358">
        <f>SUM(G4:G9)</f>
        <v>5073154.7312499993</v>
      </c>
      <c r="I10" s="358">
        <f>SUM(I4:I9)</f>
        <v>5199983.5995312491</v>
      </c>
      <c r="K10" s="358">
        <f>SUM(K4:K9)</f>
        <v>5329983.1895195292</v>
      </c>
      <c r="M10" s="358">
        <f>SUM(M4:M9)</f>
        <v>5463232.7692575185</v>
      </c>
      <c r="O10" s="358">
        <f>SUM(O4:O9)</f>
        <v>5599813.5884889551</v>
      </c>
      <c r="Q10" s="358">
        <f>SUM(Q4:Q9)</f>
        <v>5739808.9282011781</v>
      </c>
      <c r="S10" s="358">
        <f>SUM(S4:S9)</f>
        <v>5883304.1514062062</v>
      </c>
      <c r="U10" s="358">
        <f>SUM(U4:U9)</f>
        <v>6030386.7551913615</v>
      </c>
      <c r="W10" s="358">
        <f>SUM(W4:W9)</f>
        <v>6181146.4240711452</v>
      </c>
      <c r="Y10" s="358">
        <f>SUM(Y4:Y9)</f>
        <v>6335675.0846729241</v>
      </c>
      <c r="AA10" s="358">
        <f>SUM(AA4:AA9)</f>
        <v>6494066.9617897458</v>
      </c>
      <c r="AC10" s="358">
        <f>SUM(AC4:AC9)</f>
        <v>6656418.6358344909</v>
      </c>
      <c r="AE10" s="358">
        <f>SUM(AE4:AE9)</f>
        <v>6822829.1017303504</v>
      </c>
      <c r="AG10" s="358">
        <f>SUM(AG4:AG9)</f>
        <v>6993399.8292736094</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
      <c r="A14" s="354" t="s">
        <v>902</v>
      </c>
      <c r="C14" s="369"/>
      <c r="E14" s="354">
        <f>Application!W845</f>
        <v>243616</v>
      </c>
      <c r="G14" s="354">
        <f>E14*$C$13</f>
        <v>252142.55999999997</v>
      </c>
      <c r="I14" s="354">
        <f>G14*$C$13</f>
        <v>260967.54959999994</v>
      </c>
      <c r="K14" s="354">
        <f>I14*$C$13</f>
        <v>270101.41383599991</v>
      </c>
      <c r="M14" s="354">
        <f>K14*$C$13</f>
        <v>279554.96332025988</v>
      </c>
      <c r="O14" s="354">
        <f>M14*$C$13</f>
        <v>289339.38703646895</v>
      </c>
      <c r="Q14" s="354">
        <f>O14*$C$13</f>
        <v>299466.26558274531</v>
      </c>
      <c r="S14" s="354">
        <f>Q14*$C$13</f>
        <v>309947.58487814135</v>
      </c>
      <c r="U14" s="354">
        <f>S14*$C$13</f>
        <v>320795.75034887629</v>
      </c>
      <c r="W14" s="354">
        <f>U14*$C$13</f>
        <v>332023.60161108692</v>
      </c>
      <c r="Y14" s="354">
        <f>W14*$C$13</f>
        <v>343644.42766747496</v>
      </c>
      <c r="AA14" s="354">
        <f>Y14*$C$13</f>
        <v>355671.98263583652</v>
      </c>
      <c r="AC14" s="354">
        <f>AA14*$C$13</f>
        <v>368120.50202809076</v>
      </c>
      <c r="AE14" s="354">
        <f>AC14*$C$13</f>
        <v>381004.71959907393</v>
      </c>
      <c r="AG14" s="354">
        <f>AE14*$C$13</f>
        <v>394339.8847850415</v>
      </c>
    </row>
    <row r="15" spans="1:34" s="339" customFormat="1" ht="14">
      <c r="A15" s="339" t="s">
        <v>354</v>
      </c>
      <c r="C15" s="368"/>
      <c r="E15" s="357">
        <f>Application!W847</f>
        <v>139620</v>
      </c>
      <c r="F15" s="357"/>
      <c r="G15" s="357">
        <f t="shared" ref="G15:AG20" si="0">E15*$C$13</f>
        <v>144506.69999999998</v>
      </c>
      <c r="H15" s="357"/>
      <c r="I15" s="357">
        <f t="shared" si="0"/>
        <v>149564.43449999997</v>
      </c>
      <c r="J15" s="357"/>
      <c r="K15" s="357">
        <f t="shared" si="0"/>
        <v>154799.18970749996</v>
      </c>
      <c r="L15" s="357"/>
      <c r="M15" s="357">
        <f t="shared" si="0"/>
        <v>160217.16134726244</v>
      </c>
      <c r="N15" s="357"/>
      <c r="O15" s="357">
        <f t="shared" si="0"/>
        <v>165824.76199441662</v>
      </c>
      <c r="P15" s="357"/>
      <c r="Q15" s="357">
        <f t="shared" si="0"/>
        <v>171628.62866422118</v>
      </c>
      <c r="R15" s="357"/>
      <c r="S15" s="357">
        <f t="shared" si="0"/>
        <v>177635.63066746891</v>
      </c>
      <c r="T15" s="357"/>
      <c r="U15" s="357">
        <f t="shared" si="0"/>
        <v>183852.8777408303</v>
      </c>
      <c r="V15" s="357"/>
      <c r="W15" s="357">
        <f t="shared" si="0"/>
        <v>190287.72846175934</v>
      </c>
      <c r="X15" s="357"/>
      <c r="Y15" s="357">
        <f t="shared" si="0"/>
        <v>196947.7989579209</v>
      </c>
      <c r="Z15" s="357"/>
      <c r="AA15" s="357">
        <f t="shared" si="0"/>
        <v>203840.9719214481</v>
      </c>
      <c r="AB15" s="357"/>
      <c r="AC15" s="357">
        <f t="shared" si="0"/>
        <v>210975.40593869876</v>
      </c>
      <c r="AD15" s="357"/>
      <c r="AE15" s="357">
        <f t="shared" si="0"/>
        <v>218359.5451465532</v>
      </c>
      <c r="AF15" s="357"/>
      <c r="AG15" s="357">
        <f t="shared" si="0"/>
        <v>226002.12922668253</v>
      </c>
    </row>
    <row r="16" spans="1:34" s="339" customFormat="1" ht="14">
      <c r="A16" s="339" t="s">
        <v>592</v>
      </c>
      <c r="C16" s="368"/>
      <c r="E16" s="357">
        <f>Application!W853</f>
        <v>247200</v>
      </c>
      <c r="F16" s="357"/>
      <c r="G16" s="357">
        <f t="shared" si="0"/>
        <v>255851.99999999997</v>
      </c>
      <c r="H16" s="357"/>
      <c r="I16" s="357">
        <f t="shared" si="0"/>
        <v>264806.81999999995</v>
      </c>
      <c r="J16" s="357"/>
      <c r="K16" s="357">
        <f t="shared" si="0"/>
        <v>274075.05869999994</v>
      </c>
      <c r="L16" s="357"/>
      <c r="M16" s="357">
        <f t="shared" si="0"/>
        <v>283667.68575449992</v>
      </c>
      <c r="N16" s="357"/>
      <c r="O16" s="357">
        <f t="shared" si="0"/>
        <v>293596.05475590739</v>
      </c>
      <c r="P16" s="357"/>
      <c r="Q16" s="357">
        <f t="shared" si="0"/>
        <v>303871.91667236411</v>
      </c>
      <c r="R16" s="357"/>
      <c r="S16" s="357">
        <f t="shared" si="0"/>
        <v>314507.43375589681</v>
      </c>
      <c r="T16" s="357"/>
      <c r="U16" s="357">
        <f t="shared" si="0"/>
        <v>325515.19393735315</v>
      </c>
      <c r="V16" s="357"/>
      <c r="W16" s="357">
        <f t="shared" si="0"/>
        <v>336908.2257251605</v>
      </c>
      <c r="X16" s="357"/>
      <c r="Y16" s="357">
        <f t="shared" si="0"/>
        <v>348700.01362554112</v>
      </c>
      <c r="Z16" s="357"/>
      <c r="AA16" s="357">
        <f t="shared" si="0"/>
        <v>360904.51410243503</v>
      </c>
      <c r="AB16" s="357"/>
      <c r="AC16" s="357">
        <f t="shared" si="0"/>
        <v>373536.17209602025</v>
      </c>
      <c r="AD16" s="357"/>
      <c r="AE16" s="357">
        <f t="shared" si="0"/>
        <v>386609.93811938091</v>
      </c>
      <c r="AF16" s="357"/>
      <c r="AG16" s="357">
        <f t="shared" si="0"/>
        <v>400141.28595355921</v>
      </c>
    </row>
    <row r="17" spans="1:33" s="339" customFormat="1" ht="14">
      <c r="A17" s="339" t="s">
        <v>903</v>
      </c>
      <c r="C17" s="368"/>
      <c r="E17" s="357">
        <f>Application!W860</f>
        <v>539275</v>
      </c>
      <c r="F17" s="357"/>
      <c r="G17" s="357">
        <f t="shared" si="0"/>
        <v>558149.625</v>
      </c>
      <c r="H17" s="357"/>
      <c r="I17" s="357">
        <f t="shared" si="0"/>
        <v>577684.86187499994</v>
      </c>
      <c r="J17" s="357"/>
      <c r="K17" s="357">
        <f t="shared" si="0"/>
        <v>597903.83204062493</v>
      </c>
      <c r="L17" s="357"/>
      <c r="M17" s="357">
        <f t="shared" si="0"/>
        <v>618830.46616204677</v>
      </c>
      <c r="N17" s="357"/>
      <c r="O17" s="357">
        <f t="shared" si="0"/>
        <v>640489.53247771831</v>
      </c>
      <c r="P17" s="357"/>
      <c r="Q17" s="357">
        <f t="shared" si="0"/>
        <v>662906.66611443844</v>
      </c>
      <c r="R17" s="357"/>
      <c r="S17" s="357">
        <f t="shared" si="0"/>
        <v>686108.39942844375</v>
      </c>
      <c r="T17" s="357"/>
      <c r="U17" s="357">
        <f t="shared" si="0"/>
        <v>710122.19340843917</v>
      </c>
      <c r="V17" s="357"/>
      <c r="W17" s="357">
        <f t="shared" si="0"/>
        <v>734976.4701777345</v>
      </c>
      <c r="X17" s="357"/>
      <c r="Y17" s="357">
        <f t="shared" si="0"/>
        <v>760700.64663395518</v>
      </c>
      <c r="Z17" s="357"/>
      <c r="AA17" s="357">
        <f t="shared" si="0"/>
        <v>787325.16926614358</v>
      </c>
      <c r="AB17" s="357"/>
      <c r="AC17" s="357">
        <f t="shared" si="0"/>
        <v>814881.55019045854</v>
      </c>
      <c r="AD17" s="357"/>
      <c r="AE17" s="357">
        <f t="shared" si="0"/>
        <v>843402.40444712457</v>
      </c>
      <c r="AF17" s="357"/>
      <c r="AG17" s="357">
        <f t="shared" si="0"/>
        <v>872921.48860277387</v>
      </c>
    </row>
    <row r="18" spans="1:33" s="339" customFormat="1" ht="14">
      <c r="A18" s="339" t="s">
        <v>160</v>
      </c>
      <c r="C18" s="368"/>
      <c r="E18" s="357">
        <f>Application!W861</f>
        <v>180000</v>
      </c>
      <c r="F18" s="357"/>
      <c r="G18" s="357">
        <f t="shared" si="0"/>
        <v>186300</v>
      </c>
      <c r="H18" s="357"/>
      <c r="I18" s="357">
        <f t="shared" si="0"/>
        <v>192820.49999999997</v>
      </c>
      <c r="J18" s="357"/>
      <c r="K18" s="357">
        <f t="shared" si="0"/>
        <v>199569.21749999994</v>
      </c>
      <c r="L18" s="357"/>
      <c r="M18" s="357">
        <f t="shared" si="0"/>
        <v>206554.14011249991</v>
      </c>
      <c r="N18" s="357"/>
      <c r="O18" s="357">
        <f t="shared" si="0"/>
        <v>213783.53501643738</v>
      </c>
      <c r="P18" s="357"/>
      <c r="Q18" s="357">
        <f t="shared" si="0"/>
        <v>221265.95874201268</v>
      </c>
      <c r="R18" s="357"/>
      <c r="S18" s="357">
        <f t="shared" si="0"/>
        <v>229010.26729798311</v>
      </c>
      <c r="T18" s="357"/>
      <c r="U18" s="357">
        <f t="shared" si="0"/>
        <v>237025.6266534125</v>
      </c>
      <c r="V18" s="357"/>
      <c r="W18" s="357">
        <f t="shared" si="0"/>
        <v>245321.52358628192</v>
      </c>
      <c r="X18" s="357"/>
      <c r="Y18" s="357">
        <f t="shared" si="0"/>
        <v>253907.77691180177</v>
      </c>
      <c r="Z18" s="357"/>
      <c r="AA18" s="357">
        <f t="shared" si="0"/>
        <v>262794.54910371482</v>
      </c>
      <c r="AB18" s="357"/>
      <c r="AC18" s="357">
        <f t="shared" si="0"/>
        <v>271992.35832234484</v>
      </c>
      <c r="AD18" s="357"/>
      <c r="AE18" s="357">
        <f t="shared" si="0"/>
        <v>281512.09086362686</v>
      </c>
      <c r="AF18" s="357"/>
      <c r="AG18" s="357">
        <f t="shared" si="0"/>
        <v>291365.01404385379</v>
      </c>
    </row>
    <row r="19" spans="1:33" s="339" customFormat="1" ht="14">
      <c r="A19" s="339" t="s">
        <v>409</v>
      </c>
      <c r="C19" s="368"/>
      <c r="E19" s="357">
        <f>Application!W870</f>
        <v>323235</v>
      </c>
      <c r="F19" s="357"/>
      <c r="G19" s="357">
        <f t="shared" si="0"/>
        <v>334548.22499999998</v>
      </c>
      <c r="H19" s="357"/>
      <c r="I19" s="357">
        <f t="shared" si="0"/>
        <v>346257.41287499992</v>
      </c>
      <c r="J19" s="357"/>
      <c r="K19" s="357">
        <f t="shared" si="0"/>
        <v>358376.42232562491</v>
      </c>
      <c r="L19" s="357"/>
      <c r="M19" s="357">
        <f t="shared" si="0"/>
        <v>370919.59710702178</v>
      </c>
      <c r="N19" s="357"/>
      <c r="O19" s="357">
        <f t="shared" si="0"/>
        <v>383901.7830057675</v>
      </c>
      <c r="P19" s="357"/>
      <c r="Q19" s="357">
        <f t="shared" si="0"/>
        <v>397338.34541096934</v>
      </c>
      <c r="R19" s="357"/>
      <c r="S19" s="357">
        <f t="shared" si="0"/>
        <v>411245.18750035326</v>
      </c>
      <c r="T19" s="357"/>
      <c r="U19" s="357">
        <f t="shared" si="0"/>
        <v>425638.76906286558</v>
      </c>
      <c r="V19" s="357"/>
      <c r="W19" s="357">
        <f t="shared" si="0"/>
        <v>440536.12598006584</v>
      </c>
      <c r="X19" s="357"/>
      <c r="Y19" s="357">
        <f t="shared" si="0"/>
        <v>455954.89038936811</v>
      </c>
      <c r="Z19" s="357"/>
      <c r="AA19" s="357">
        <f t="shared" si="0"/>
        <v>471913.31155299593</v>
      </c>
      <c r="AB19" s="357"/>
      <c r="AC19" s="357">
        <f t="shared" si="0"/>
        <v>488430.27745735075</v>
      </c>
      <c r="AD19" s="357"/>
      <c r="AE19" s="357">
        <f t="shared" si="0"/>
        <v>505525.33716835798</v>
      </c>
      <c r="AF19" s="357"/>
      <c r="AG19" s="357">
        <f t="shared" si="0"/>
        <v>523218.72396925045</v>
      </c>
    </row>
    <row r="20" spans="1:33" s="339" customFormat="1" ht="14">
      <c r="A20" s="361" t="s">
        <v>1039</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4">
      <c r="A21" s="358" t="s">
        <v>904</v>
      </c>
      <c r="C21" s="368"/>
      <c r="E21" s="358">
        <f>SUM(E14:E20)</f>
        <v>1672946</v>
      </c>
      <c r="G21" s="358">
        <f>SUM(G14:G20)</f>
        <v>1731499.1099999999</v>
      </c>
      <c r="I21" s="358">
        <f>SUM(I14:I20)</f>
        <v>1792101.5788499997</v>
      </c>
      <c r="K21" s="358">
        <f>SUM(K14:K20)</f>
        <v>1854825.1341097495</v>
      </c>
      <c r="M21" s="358">
        <f>SUM(M14:M20)</f>
        <v>1919744.0138035908</v>
      </c>
      <c r="O21" s="358">
        <f>SUM(O14:O20)</f>
        <v>1986935.054286716</v>
      </c>
      <c r="Q21" s="358">
        <f>SUM(Q14:Q20)</f>
        <v>2056477.7811867511</v>
      </c>
      <c r="S21" s="358">
        <f>SUM(S14:S20)</f>
        <v>2128454.5035282872</v>
      </c>
      <c r="U21" s="358">
        <f>SUM(U14:U20)</f>
        <v>2202950.411151777</v>
      </c>
      <c r="W21" s="358">
        <f>SUM(W14:W20)</f>
        <v>2280053.6755420887</v>
      </c>
      <c r="Y21" s="358">
        <f>SUM(Y14:Y20)</f>
        <v>2359855.554186062</v>
      </c>
      <c r="AA21" s="358">
        <f>SUM(AA14:AA20)</f>
        <v>2442450.4985825741</v>
      </c>
      <c r="AC21" s="358">
        <f>SUM(AC14:AC20)</f>
        <v>2527936.266032964</v>
      </c>
      <c r="AE21" s="358">
        <f>SUM(AE14:AE20)</f>
        <v>2616414.0353441173</v>
      </c>
      <c r="AG21" s="358">
        <f>SUM(AG14:AG20)</f>
        <v>2707988.5265811612</v>
      </c>
    </row>
    <row r="22" spans="1:33" s="339" customFormat="1" ht="14">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
      <c r="A23" s="339" t="s">
        <v>2096</v>
      </c>
      <c r="C23" s="368"/>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
      <c r="A25" s="339" t="s">
        <v>1349</v>
      </c>
      <c r="C25" s="376">
        <v>1.0349999999999999</v>
      </c>
      <c r="E25" s="357">
        <f>Application!AC885</f>
        <v>30000</v>
      </c>
      <c r="F25" s="357"/>
      <c r="G25" s="357">
        <f>E25*$C$25</f>
        <v>31049.999999999996</v>
      </c>
      <c r="H25" s="357"/>
      <c r="I25" s="357">
        <f>G25*$C$25</f>
        <v>32136.749999999993</v>
      </c>
      <c r="J25" s="357"/>
      <c r="K25" s="357">
        <f>I25*$C$25</f>
        <v>33261.53624999999</v>
      </c>
      <c r="L25" s="357"/>
      <c r="M25" s="357">
        <f>K25*$C$25</f>
        <v>34425.690018749985</v>
      </c>
      <c r="N25" s="357"/>
      <c r="O25" s="357">
        <f>M25*$C$25</f>
        <v>35630.58916940623</v>
      </c>
      <c r="P25" s="357"/>
      <c r="Q25" s="357">
        <f>O25*$C$25</f>
        <v>36877.659790335449</v>
      </c>
      <c r="R25" s="357"/>
      <c r="S25" s="357">
        <f>Q25*$C$25</f>
        <v>38168.377882997185</v>
      </c>
      <c r="T25" s="357"/>
      <c r="U25" s="357">
        <f>S25*$C$25</f>
        <v>39504.271108902081</v>
      </c>
      <c r="V25" s="357"/>
      <c r="W25" s="357">
        <f>U25*$C$25</f>
        <v>40886.920597713652</v>
      </c>
      <c r="X25" s="357"/>
      <c r="Y25" s="357">
        <f>W25*$C$25</f>
        <v>42317.962818633627</v>
      </c>
      <c r="Z25" s="357"/>
      <c r="AA25" s="357">
        <f>Y25*$C$25</f>
        <v>43799.0915172858</v>
      </c>
      <c r="AB25" s="357"/>
      <c r="AC25" s="357">
        <f>AA25*$C$25</f>
        <v>45332.059720390796</v>
      </c>
      <c r="AD25" s="357"/>
      <c r="AE25" s="357">
        <f>AC25*$C$25</f>
        <v>46918.681810604474</v>
      </c>
      <c r="AF25" s="357"/>
      <c r="AG25" s="357">
        <f>AE25*$C$25</f>
        <v>48560.835673975627</v>
      </c>
    </row>
    <row r="26" spans="1:33" s="339" customFormat="1" ht="14">
      <c r="A26" s="339" t="s">
        <v>906</v>
      </c>
      <c r="C26" s="376">
        <v>1.0349999999999999</v>
      </c>
      <c r="E26" s="357">
        <f>Application!AC886</f>
        <v>260122</v>
      </c>
      <c r="F26" s="357"/>
      <c r="G26" s="357">
        <f>E26*$C$26</f>
        <v>269226.26999999996</v>
      </c>
      <c r="H26" s="357"/>
      <c r="I26" s="357">
        <f>G26*$C$26</f>
        <v>278649.18944999995</v>
      </c>
      <c r="J26" s="357"/>
      <c r="K26" s="357">
        <f>I26*$C$26</f>
        <v>288401.91108074994</v>
      </c>
      <c r="L26" s="357"/>
      <c r="M26" s="357">
        <f>K26*$C$26</f>
        <v>298495.97796857619</v>
      </c>
      <c r="N26" s="357"/>
      <c r="O26" s="357">
        <f>M26*$C$26</f>
        <v>308943.33719747636</v>
      </c>
      <c r="P26" s="357"/>
      <c r="Q26" s="357">
        <f>O26*$C$26</f>
        <v>319756.353999388</v>
      </c>
      <c r="R26" s="357"/>
      <c r="S26" s="357">
        <f>Q26*$C$26</f>
        <v>330947.82638936653</v>
      </c>
      <c r="T26" s="357"/>
      <c r="U26" s="357">
        <f>S26*$C$26</f>
        <v>342531.00031299435</v>
      </c>
      <c r="V26" s="357"/>
      <c r="W26" s="357">
        <f>U26*$C$26</f>
        <v>354519.58532394911</v>
      </c>
      <c r="X26" s="357"/>
      <c r="Y26" s="357">
        <f>W26*$C$26</f>
        <v>366927.77081028733</v>
      </c>
      <c r="Z26" s="357"/>
      <c r="AA26" s="357">
        <f>Y26*$C$26</f>
        <v>379770.24278864736</v>
      </c>
      <c r="AB26" s="357"/>
      <c r="AC26" s="357">
        <f>AA26*$C$26</f>
        <v>393062.20128624997</v>
      </c>
      <c r="AD26" s="357"/>
      <c r="AE26" s="357">
        <f>AC26*$C$26</f>
        <v>406819.37833126867</v>
      </c>
      <c r="AF26" s="357"/>
      <c r="AG26" s="357">
        <f>AE26*$C$26</f>
        <v>421058.05657286302</v>
      </c>
    </row>
    <row r="27" spans="1:33" s="339" customFormat="1" ht="14">
      <c r="A27" s="339" t="s">
        <v>907</v>
      </c>
      <c r="C27" s="376"/>
      <c r="E27" s="357">
        <f>Application!AC887</f>
        <v>89500</v>
      </c>
      <c r="F27" s="357"/>
      <c r="G27" s="357">
        <f>$E$27</f>
        <v>89500</v>
      </c>
      <c r="H27" s="357"/>
      <c r="I27" s="357">
        <f>$E$27</f>
        <v>89500</v>
      </c>
      <c r="J27" s="357"/>
      <c r="K27" s="357">
        <f>$E$27</f>
        <v>89500</v>
      </c>
      <c r="L27" s="357"/>
      <c r="M27" s="357">
        <f>$E$27</f>
        <v>89500</v>
      </c>
      <c r="N27" s="357"/>
      <c r="O27" s="357">
        <f>$E$27</f>
        <v>89500</v>
      </c>
      <c r="P27" s="357"/>
      <c r="Q27" s="357">
        <f>$E$27</f>
        <v>89500</v>
      </c>
      <c r="R27" s="357"/>
      <c r="S27" s="357">
        <f>$E$27</f>
        <v>89500</v>
      </c>
      <c r="T27" s="357"/>
      <c r="U27" s="357">
        <f>$E$27</f>
        <v>89500</v>
      </c>
      <c r="V27" s="357"/>
      <c r="W27" s="357">
        <f>$E$27</f>
        <v>89500</v>
      </c>
      <c r="X27" s="357"/>
      <c r="Y27" s="357">
        <f>$E$27</f>
        <v>89500</v>
      </c>
      <c r="Z27" s="357"/>
      <c r="AA27" s="357">
        <f>$E$27</f>
        <v>89500</v>
      </c>
      <c r="AB27" s="357"/>
      <c r="AC27" s="357">
        <f>$E$27</f>
        <v>89500</v>
      </c>
      <c r="AD27" s="357"/>
      <c r="AE27" s="357">
        <f>$E$27</f>
        <v>89500</v>
      </c>
      <c r="AF27" s="357"/>
      <c r="AG27" s="357">
        <f>$E$27</f>
        <v>89500</v>
      </c>
    </row>
    <row r="28" spans="1:33" s="339" customFormat="1" ht="14">
      <c r="A28" s="339" t="s">
        <v>2094</v>
      </c>
      <c r="C28" s="374"/>
      <c r="E28" s="357">
        <f>Application!AC888</f>
        <v>14600</v>
      </c>
      <c r="F28" s="357"/>
      <c r="G28" s="357">
        <f>$E$28</f>
        <v>14600</v>
      </c>
      <c r="H28" s="357"/>
      <c r="I28" s="357">
        <f>$E$28</f>
        <v>14600</v>
      </c>
      <c r="J28" s="357"/>
      <c r="K28" s="357">
        <f>$E$28</f>
        <v>14600</v>
      </c>
      <c r="L28" s="357"/>
      <c r="M28" s="357">
        <f>$E$28</f>
        <v>14600</v>
      </c>
      <c r="N28" s="357"/>
      <c r="O28" s="357">
        <f>$E$28</f>
        <v>14600</v>
      </c>
      <c r="P28" s="357"/>
      <c r="Q28" s="357">
        <f>$E$28</f>
        <v>14600</v>
      </c>
      <c r="R28" s="357"/>
      <c r="S28" s="357">
        <f>$E$28</f>
        <v>14600</v>
      </c>
      <c r="T28" s="357"/>
      <c r="U28" s="357">
        <f>$E$28</f>
        <v>14600</v>
      </c>
      <c r="V28" s="357"/>
      <c r="W28" s="357">
        <f>$E$28</f>
        <v>14600</v>
      </c>
      <c r="X28" s="357"/>
      <c r="Y28" s="357">
        <f>$E$28</f>
        <v>14600</v>
      </c>
      <c r="Z28" s="357"/>
      <c r="AA28" s="357">
        <f>$E$28</f>
        <v>14600</v>
      </c>
      <c r="AB28" s="357"/>
      <c r="AC28" s="357">
        <f>$E$28</f>
        <v>14600</v>
      </c>
      <c r="AD28" s="357"/>
      <c r="AE28" s="357">
        <f>$E$28</f>
        <v>14600</v>
      </c>
      <c r="AF28" s="357"/>
      <c r="AG28" s="357">
        <f>$E$28</f>
        <v>14600</v>
      </c>
    </row>
    <row r="29" spans="1:33" s="339" customFormat="1" ht="14">
      <c r="A29" s="339" t="s">
        <v>905</v>
      </c>
      <c r="C29" s="374">
        <v>1.02</v>
      </c>
      <c r="E29" s="357">
        <f>Application!AC889</f>
        <v>5000</v>
      </c>
      <c r="F29" s="357"/>
      <c r="G29" s="357">
        <f>E29*$C$29</f>
        <v>5100</v>
      </c>
      <c r="H29" s="357"/>
      <c r="I29" s="357">
        <f>G29*$C$29</f>
        <v>5202</v>
      </c>
      <c r="J29" s="357"/>
      <c r="K29" s="357">
        <f>I29*$C$29</f>
        <v>5306.04</v>
      </c>
      <c r="L29" s="357"/>
      <c r="M29" s="357">
        <f>K29*$C$29</f>
        <v>5412.1607999999997</v>
      </c>
      <c r="N29" s="357"/>
      <c r="O29" s="357">
        <f>M29*$C$29</f>
        <v>5520.4040159999995</v>
      </c>
      <c r="P29" s="357"/>
      <c r="Q29" s="357">
        <f>O29*$C$29</f>
        <v>5630.8120963199999</v>
      </c>
      <c r="R29" s="357"/>
      <c r="S29" s="357">
        <f>Q29*$C$29</f>
        <v>5743.4283382464</v>
      </c>
      <c r="T29" s="357"/>
      <c r="U29" s="357">
        <f>S29*$C$29</f>
        <v>5858.2969050113279</v>
      </c>
      <c r="V29" s="357"/>
      <c r="W29" s="357">
        <f>U29*$C$29</f>
        <v>5975.4628431115543</v>
      </c>
      <c r="X29" s="357"/>
      <c r="Y29" s="357">
        <f>W29*$C$29</f>
        <v>6094.9720999737856</v>
      </c>
      <c r="Z29" s="357"/>
      <c r="AA29" s="357">
        <f>Y29*$C$29</f>
        <v>6216.8715419732616</v>
      </c>
      <c r="AB29" s="357"/>
      <c r="AC29" s="357">
        <f>AA29*$C$29</f>
        <v>6341.2089728127266</v>
      </c>
      <c r="AD29" s="357"/>
      <c r="AE29" s="357">
        <f>AC29*$C$29</f>
        <v>6468.0331522689812</v>
      </c>
      <c r="AF29" s="357"/>
      <c r="AG29" s="357">
        <f>AE29*$C$29</f>
        <v>6597.3938153143608</v>
      </c>
    </row>
    <row r="30" spans="1:33" s="339" customFormat="1" ht="14">
      <c r="A30" s="339" t="s">
        <v>2095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
      <c r="A31" s="361">
        <f>Application!E891</f>
        <v>0</v>
      </c>
      <c r="B31" s="361"/>
      <c r="C31" s="491">
        <v>1.0349999999999999</v>
      </c>
      <c r="E31" s="357">
        <f>Application!AC891</f>
        <v>20500.45</v>
      </c>
      <c r="F31" s="357"/>
      <c r="G31" s="357">
        <f>E31*$C$31</f>
        <v>21217.965749999999</v>
      </c>
      <c r="H31" s="357"/>
      <c r="I31" s="357">
        <f>G31*$C$31</f>
        <v>21960.594551249997</v>
      </c>
      <c r="J31" s="357"/>
      <c r="K31" s="357">
        <f>I31*$C$31</f>
        <v>22729.215360543745</v>
      </c>
      <c r="L31" s="357"/>
      <c r="M31" s="357">
        <f>K31*$C$31</f>
        <v>23524.737898162773</v>
      </c>
      <c r="N31" s="357"/>
      <c r="O31" s="357">
        <f>M31*$C$31</f>
        <v>24348.10372459847</v>
      </c>
      <c r="P31" s="357"/>
      <c r="Q31" s="357">
        <f>O31*$C$31</f>
        <v>25200.287354959415</v>
      </c>
      <c r="R31" s="357"/>
      <c r="S31" s="357">
        <f>Q31*$C$31</f>
        <v>26082.297412382992</v>
      </c>
      <c r="T31" s="357"/>
      <c r="U31" s="357">
        <f>S31*$C$31</f>
        <v>26995.177821816393</v>
      </c>
      <c r="V31" s="357"/>
      <c r="W31" s="357">
        <f>U31*$C$31</f>
        <v>27940.009045579965</v>
      </c>
      <c r="X31" s="357"/>
      <c r="Y31" s="357">
        <f>W31*$C$31</f>
        <v>28917.909362175262</v>
      </c>
      <c r="Z31" s="357"/>
      <c r="AA31" s="357">
        <f>Y31*$C$31</f>
        <v>29930.036189851395</v>
      </c>
      <c r="AB31" s="357"/>
      <c r="AC31" s="357">
        <f>AA31*$C$31</f>
        <v>30977.587456496192</v>
      </c>
      <c r="AD31" s="357"/>
      <c r="AE31" s="357">
        <f>AC31*$C$31</f>
        <v>32061.803017473558</v>
      </c>
      <c r="AF31" s="357"/>
      <c r="AG31" s="357">
        <f>AE31*$C$31</f>
        <v>33183.966123085127</v>
      </c>
    </row>
    <row r="32" spans="1:33" s="339" customFormat="1" ht="14">
      <c r="A32" s="361">
        <f>Application!E892</f>
        <v>0</v>
      </c>
      <c r="B32" s="361"/>
      <c r="C32" s="491">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2092668.45</v>
      </c>
      <c r="G34" s="358">
        <f>SUM(G21:G32)</f>
        <v>2162193.3457499999</v>
      </c>
      <c r="I34" s="358">
        <f>SUM(I21:I32)</f>
        <v>2234150.1128512495</v>
      </c>
      <c r="K34" s="358">
        <f>SUM(K21:K32)</f>
        <v>2308623.8368010428</v>
      </c>
      <c r="M34" s="358">
        <f>SUM(M21:M32)</f>
        <v>2385702.5804890799</v>
      </c>
      <c r="O34" s="358">
        <f>SUM(O21:O32)</f>
        <v>2465477.4883941975</v>
      </c>
      <c r="Q34" s="358">
        <f>SUM(Q21:Q32)</f>
        <v>2548042.8944277545</v>
      </c>
      <c r="S34" s="358">
        <f>SUM(S21:S32)</f>
        <v>2633496.4335512803</v>
      </c>
      <c r="U34" s="358">
        <f>SUM(U21:U32)</f>
        <v>2721939.1573005011</v>
      </c>
      <c r="W34" s="358">
        <f>SUM(W21:W32)</f>
        <v>2813475.6533524427</v>
      </c>
      <c r="Y34" s="358">
        <f>SUM(Y21:Y32)</f>
        <v>2908214.169277132</v>
      </c>
      <c r="AA34" s="358">
        <f>SUM(AA21:AA32)</f>
        <v>3006266.7406203318</v>
      </c>
      <c r="AC34" s="358">
        <f>SUM(AC21:AC32)</f>
        <v>3107749.3234689133</v>
      </c>
      <c r="AE34" s="358">
        <f>SUM(AE21:AE32)</f>
        <v>3212781.9316557334</v>
      </c>
      <c r="AG34" s="358">
        <f>SUM(AG21:AG32)</f>
        <v>3321488.7787663992</v>
      </c>
    </row>
    <row r="35" spans="1:33" s="339" customFormat="1" ht="14">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908</v>
      </c>
      <c r="C36" s="359"/>
      <c r="E36" s="358">
        <f>E10-E34</f>
        <v>2856750.8000000007</v>
      </c>
      <c r="G36" s="358">
        <f>G10-G34</f>
        <v>2910961.3854999994</v>
      </c>
      <c r="I36" s="358">
        <f>I10-I34</f>
        <v>2965833.4866799996</v>
      </c>
      <c r="K36" s="358">
        <f>K10-K34</f>
        <v>3021359.3527184865</v>
      </c>
      <c r="M36" s="358">
        <f>M10-M34</f>
        <v>3077530.1887684385</v>
      </c>
      <c r="O36" s="358">
        <f>O10-O34</f>
        <v>3134336.1000947575</v>
      </c>
      <c r="Q36" s="358">
        <f>Q10-Q34</f>
        <v>3191766.0337734236</v>
      </c>
      <c r="S36" s="358">
        <f>S10-S34</f>
        <v>3249807.7178549259</v>
      </c>
      <c r="U36" s="358">
        <f>U10-U34</f>
        <v>3308447.5978908604</v>
      </c>
      <c r="W36" s="358">
        <f>W10-W34</f>
        <v>3367670.7707187026</v>
      </c>
      <c r="Y36" s="358">
        <f>Y10-Y34</f>
        <v>3427460.9153957921</v>
      </c>
      <c r="AA36" s="358">
        <f>AA10-AA34</f>
        <v>3487800.221169414</v>
      </c>
      <c r="AC36" s="358">
        <f>AC10-AC34</f>
        <v>3548669.3123655776</v>
      </c>
      <c r="AE36" s="358">
        <f>AE10-AE34</f>
        <v>3610047.170074617</v>
      </c>
      <c r="AG36" s="358">
        <f>AG10-AG34</f>
        <v>3671911.0505072102</v>
      </c>
    </row>
    <row r="37" spans="1:33" s="339" customFormat="1" ht="14">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
      <c r="A39" s="360" t="str">
        <f>Application!C637</f>
        <v>Permanent Mortgage</v>
      </c>
      <c r="B39" s="361"/>
      <c r="C39" s="355"/>
      <c r="E39" s="357">
        <f>Application!AF637</f>
        <v>2420716.0786510892</v>
      </c>
      <c r="F39" s="357"/>
      <c r="G39" s="357">
        <f>$E$39</f>
        <v>2420716.0786510892</v>
      </c>
      <c r="H39" s="357"/>
      <c r="I39" s="357">
        <f>$E$39</f>
        <v>2420716.0786510892</v>
      </c>
      <c r="J39" s="357"/>
      <c r="K39" s="357">
        <f>$E$39</f>
        <v>2420716.0786510892</v>
      </c>
      <c r="L39" s="357"/>
      <c r="M39" s="357">
        <f>$E$39</f>
        <v>2420716.0786510892</v>
      </c>
      <c r="N39" s="357"/>
      <c r="O39" s="357">
        <f>$E$39</f>
        <v>2420716.0786510892</v>
      </c>
      <c r="P39" s="357"/>
      <c r="Q39" s="357">
        <f>$E$39</f>
        <v>2420716.0786510892</v>
      </c>
      <c r="R39" s="357"/>
      <c r="S39" s="357">
        <f>$E$39</f>
        <v>2420716.0786510892</v>
      </c>
      <c r="T39" s="357"/>
      <c r="U39" s="357">
        <f>$E$39</f>
        <v>2420716.0786510892</v>
      </c>
      <c r="V39" s="357"/>
      <c r="W39" s="357">
        <f>$E$39</f>
        <v>2420716.0786510892</v>
      </c>
      <c r="X39" s="357"/>
      <c r="Y39" s="357">
        <f>$E$39</f>
        <v>2420716.0786510892</v>
      </c>
      <c r="Z39" s="357"/>
      <c r="AA39" s="357">
        <f>$E$39</f>
        <v>2420716.0786510892</v>
      </c>
      <c r="AB39" s="357"/>
      <c r="AC39" s="357">
        <f>$E$39</f>
        <v>2420716.0786510892</v>
      </c>
      <c r="AD39" s="357"/>
      <c r="AE39" s="357">
        <f>$E$39</f>
        <v>2420716.0786510892</v>
      </c>
      <c r="AF39" s="357"/>
      <c r="AG39" s="357">
        <f>$E$39</f>
        <v>2420716.0786510892</v>
      </c>
    </row>
    <row r="40" spans="1:33" s="339" customFormat="1" ht="14">
      <c r="A40" s="360" t="str">
        <f>Application!C638</f>
        <v>HCD - AHSC</v>
      </c>
      <c r="B40" s="361"/>
      <c r="C40" s="355"/>
      <c r="E40" s="357">
        <f>Application!AF638</f>
        <v>62411.999999999993</v>
      </c>
      <c r="F40" s="357"/>
      <c r="G40" s="357">
        <f>$E$40</f>
        <v>62411.999999999993</v>
      </c>
      <c r="H40" s="357"/>
      <c r="I40" s="357">
        <f>$E$40</f>
        <v>62411.999999999993</v>
      </c>
      <c r="J40" s="357"/>
      <c r="K40" s="357">
        <f>$E$40</f>
        <v>62411.999999999993</v>
      </c>
      <c r="L40" s="357"/>
      <c r="M40" s="357">
        <f>$E$40</f>
        <v>62411.999999999993</v>
      </c>
      <c r="N40" s="357"/>
      <c r="O40" s="357">
        <f>$E$40</f>
        <v>62411.999999999993</v>
      </c>
      <c r="P40" s="357"/>
      <c r="Q40" s="357">
        <f>$E$40</f>
        <v>62411.999999999993</v>
      </c>
      <c r="R40" s="357"/>
      <c r="S40" s="357">
        <f>$E$40</f>
        <v>62411.999999999993</v>
      </c>
      <c r="T40" s="357"/>
      <c r="U40" s="357">
        <f>$E$40</f>
        <v>62411.999999999993</v>
      </c>
      <c r="V40" s="357"/>
      <c r="W40" s="357">
        <f>$E$40</f>
        <v>62411.999999999993</v>
      </c>
      <c r="X40" s="357"/>
      <c r="Y40" s="357">
        <f>$E$40</f>
        <v>62411.999999999993</v>
      </c>
      <c r="Z40" s="357"/>
      <c r="AA40" s="357">
        <f>$E$40</f>
        <v>62411.999999999993</v>
      </c>
      <c r="AB40" s="357"/>
      <c r="AC40" s="357">
        <f>$E$40</f>
        <v>62411.999999999993</v>
      </c>
      <c r="AD40" s="357"/>
      <c r="AE40" s="357">
        <f>$E$40</f>
        <v>62411.999999999993</v>
      </c>
      <c r="AF40" s="357"/>
      <c r="AG40" s="357">
        <f>$E$40</f>
        <v>62411.999999999993</v>
      </c>
    </row>
    <row r="41" spans="1:33" s="339" customFormat="1" ht="14">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909</v>
      </c>
      <c r="C42" s="359"/>
      <c r="E42" s="358">
        <f>SUM(E39:E41)</f>
        <v>2483128.0786510892</v>
      </c>
      <c r="G42" s="358">
        <f>SUM(G39:G41)</f>
        <v>2483128.0786510892</v>
      </c>
      <c r="I42" s="358">
        <f>SUM(I39:I41)</f>
        <v>2483128.0786510892</v>
      </c>
      <c r="K42" s="358">
        <f>SUM(K39:K41)</f>
        <v>2483128.0786510892</v>
      </c>
      <c r="M42" s="358">
        <f>SUM(M39:M41)</f>
        <v>2483128.0786510892</v>
      </c>
      <c r="O42" s="358">
        <f>SUM(O39:O41)</f>
        <v>2483128.0786510892</v>
      </c>
      <c r="Q42" s="358">
        <f>SUM(Q39:Q41)</f>
        <v>2483128.0786510892</v>
      </c>
      <c r="S42" s="358">
        <f>SUM(S39:S41)</f>
        <v>2483128.0786510892</v>
      </c>
      <c r="U42" s="358">
        <f>SUM(U39:U41)</f>
        <v>2483128.0786510892</v>
      </c>
      <c r="W42" s="358">
        <f>SUM(W39:W41)</f>
        <v>2483128.0786510892</v>
      </c>
      <c r="Y42" s="358">
        <f>SUM(Y39:Y41)</f>
        <v>2483128.0786510892</v>
      </c>
      <c r="AA42" s="358">
        <f>SUM(AA39:AA41)</f>
        <v>2483128.0786510892</v>
      </c>
      <c r="AC42" s="358">
        <f>SUM(AC39:AC41)</f>
        <v>2483128.0786510892</v>
      </c>
      <c r="AE42" s="358">
        <f>SUM(AE39:AE41)</f>
        <v>2483128.0786510892</v>
      </c>
      <c r="AG42" s="358">
        <f>SUM(AG39:AG41)</f>
        <v>2483128.0786510892</v>
      </c>
    </row>
    <row r="43" spans="1:33" s="339" customFormat="1" ht="14">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910</v>
      </c>
      <c r="C44" s="359"/>
      <c r="E44" s="358">
        <f>E36-E42</f>
        <v>373622.72134891152</v>
      </c>
      <c r="G44" s="358">
        <f>G36-G42</f>
        <v>427833.30684891017</v>
      </c>
      <c r="I44" s="358">
        <f>I36-I42</f>
        <v>482705.4080289104</v>
      </c>
      <c r="K44" s="358">
        <f>K36-K42</f>
        <v>538231.27406739723</v>
      </c>
      <c r="M44" s="358">
        <f>M36-M42</f>
        <v>594402.11011734931</v>
      </c>
      <c r="O44" s="358">
        <f>O36-O42</f>
        <v>651208.02144366829</v>
      </c>
      <c r="Q44" s="358">
        <f>Q36-Q42</f>
        <v>708637.95512233442</v>
      </c>
      <c r="S44" s="358">
        <f>S36-S42</f>
        <v>766679.63920383668</v>
      </c>
      <c r="U44" s="358">
        <f>U36-U42</f>
        <v>825319.51923977118</v>
      </c>
      <c r="W44" s="358">
        <f>W36-W42</f>
        <v>884542.69206761336</v>
      </c>
      <c r="Y44" s="358">
        <f>Y36-Y42</f>
        <v>944332.83674470289</v>
      </c>
      <c r="AA44" s="358">
        <f>AA36-AA42</f>
        <v>1004672.1425183248</v>
      </c>
      <c r="AC44" s="358">
        <f>AC36-AC42</f>
        <v>1065541.2337144883</v>
      </c>
      <c r="AE44" s="358">
        <f>AE36-AE42</f>
        <v>1126919.0914235278</v>
      </c>
      <c r="AG44" s="358">
        <f>AG36-AG42</f>
        <v>1188782.971856121</v>
      </c>
    </row>
    <row r="45" spans="1:33" s="339" customFormat="1" ht="14">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
      <c r="A46" s="362" t="s">
        <v>912</v>
      </c>
      <c r="C46" s="355"/>
      <c r="E46" s="362">
        <f>E44/(E4+E6+E8)</f>
        <v>7.1713784456927138E-2</v>
      </c>
      <c r="G46" s="362">
        <f>G44/(G4+G6+G8)</f>
        <v>8.0116153170498611E-2</v>
      </c>
      <c r="I46" s="362">
        <f>I44/(I4+I6+I8)</f>
        <v>8.8186843064044007E-2</v>
      </c>
      <c r="K46" s="362">
        <f>K44/(K4+K6+K8)</f>
        <v>9.5932706011052207E-2</v>
      </c>
      <c r="M46" s="362">
        <f>M44/(M4+M6+M8)</f>
        <v>0.10336041469604547</v>
      </c>
      <c r="O46" s="362">
        <f>O44/(O4+O6+O8)</f>
        <v>0.11047646686725152</v>
      </c>
      <c r="Q46" s="362">
        <f>Q44/(Q4+Q6+Q8)</f>
        <v>0.11728718948440614</v>
      </c>
      <c r="S46" s="362">
        <f>S44/(S4+S6+S8)</f>
        <v>0.12379874276422682</v>
      </c>
      <c r="U46" s="362">
        <f>U44/(U4+U6+U8)</f>
        <v>0.1300171241260466</v>
      </c>
      <c r="W46" s="362">
        <f>W44/(W4+W6+W8)</f>
        <v>0.13594817204002876</v>
      </c>
      <c r="Y46" s="362">
        <f>Y44/(Y4+Y6+Y8)</f>
        <v>0.14159756978032925</v>
      </c>
      <c r="AA46" s="362">
        <f>AA44/(AA4+AA6+AA8)</f>
        <v>0.14697084908551172</v>
      </c>
      <c r="AC46" s="362">
        <f>AC44/(AC4+AC6+AC8)</f>
        <v>0.15207339372846704</v>
      </c>
      <c r="AE46" s="362">
        <f>AE44/(AE4+AE6+AE8)</f>
        <v>0.15691044299802867</v>
      </c>
      <c r="AG46" s="362">
        <f>AG44/(AG4+AG6+AG8)</f>
        <v>0.16148709509443532</v>
      </c>
    </row>
    <row r="47" spans="1:33" s="362" customFormat="1" ht="14">
      <c r="A47" s="362" t="s">
        <v>913</v>
      </c>
      <c r="C47" s="355"/>
      <c r="E47" s="362">
        <f>E44/E42</f>
        <v>0.15046453888591793</v>
      </c>
      <c r="G47" s="362">
        <f>G44/G42</f>
        <v>0.17229610930150741</v>
      </c>
      <c r="I47" s="362">
        <f>I44/I42</f>
        <v>0.19439408388919296</v>
      </c>
      <c r="K47" s="362">
        <f>K44/K42</f>
        <v>0.21675534125480184</v>
      </c>
      <c r="M47" s="362">
        <f>M44/M42</f>
        <v>0.23937633955645438</v>
      </c>
      <c r="O47" s="362">
        <f>O44/O42</f>
        <v>0.26225309400770996</v>
      </c>
      <c r="Q47" s="362">
        <f>Q44/Q42</f>
        <v>0.28538115339877601</v>
      </c>
      <c r="S47" s="362">
        <f>S44/S42</f>
        <v>0.30875557559653566</v>
      </c>
      <c r="U47" s="362">
        <f>U44/U42</f>
        <v>0.33237090198267577</v>
      </c>
      <c r="W47" s="362">
        <f>W44/W42</f>
        <v>0.35622113078763296</v>
      </c>
      <c r="Y47" s="362">
        <f>Y44/Y42</f>
        <v>0.38029968927647634</v>
      </c>
      <c r="AA47" s="362">
        <f>AA44/AA42</f>
        <v>0.40459940474117362</v>
      </c>
      <c r="AC47" s="362">
        <f>AC44/AC42</f>
        <v>0.42911247425196158</v>
      </c>
      <c r="AE47" s="362">
        <f>AE44/AE42</f>
        <v>0.45383043311873972</v>
      </c>
      <c r="AG47" s="362">
        <f>AG44/AG42</f>
        <v>0.47874412201158151</v>
      </c>
    </row>
    <row r="48" spans="1:33" s="363" customFormat="1" ht="14">
      <c r="A48" s="363" t="s">
        <v>911</v>
      </c>
      <c r="C48" s="364"/>
      <c r="E48" s="363">
        <f>E36/E42</f>
        <v>1.150464538885918</v>
      </c>
      <c r="G48" s="363">
        <f>G36/G42</f>
        <v>1.1722961093015074</v>
      </c>
      <c r="I48" s="363">
        <f>I36/I42</f>
        <v>1.1943940838891929</v>
      </c>
      <c r="K48" s="363">
        <f>K36/K42</f>
        <v>1.2167553412548018</v>
      </c>
      <c r="M48" s="363">
        <f>M36/M42</f>
        <v>1.2393763395564543</v>
      </c>
      <c r="O48" s="363">
        <f>O36/O42</f>
        <v>1.2622530940077099</v>
      </c>
      <c r="Q48" s="363">
        <f>Q36/Q42</f>
        <v>1.285381153398776</v>
      </c>
      <c r="S48" s="363">
        <f>S36/S42</f>
        <v>1.3087555755965357</v>
      </c>
      <c r="U48" s="363">
        <f>U36/U42</f>
        <v>1.3323709019826757</v>
      </c>
      <c r="W48" s="363">
        <f>W36/W42</f>
        <v>1.3562211307876328</v>
      </c>
      <c r="Y48" s="363">
        <f>Y36/Y42</f>
        <v>1.3802996892764763</v>
      </c>
      <c r="AA48" s="363">
        <f>AA36/AA42</f>
        <v>1.4045994047411736</v>
      </c>
      <c r="AC48" s="363">
        <f>AC36/AC42</f>
        <v>1.4291124742519616</v>
      </c>
      <c r="AE48" s="363">
        <f>AE36/AE42</f>
        <v>1.4538304331187397</v>
      </c>
      <c r="AG48" s="363">
        <f>AG36/AG42</f>
        <v>1.4787441220115816</v>
      </c>
    </row>
    <row r="49" spans="1:1023 1025:2047 2049:3071 3073:4095 4097:5119 5121:6143 6145:7167 7169:8191 8193:9215 9217:10239 10241:11263 11265:12287 12289:13311 13313:14335 14337:15359 15361:16383" s="339" customFormat="1" ht="14">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1023 1025:2047 2049:3071 3073:4095 4097:5119 5121:6143 6145:7167 7169:8191 8193:9215 9217:10239 10241:11263 11265:12287 12289:13311 13313:14335 14337:15359 15361:16383" s="339" customFormat="1" ht="14">
      <c r="A50" s="1819" t="s">
        <v>2620</v>
      </c>
      <c r="B50" s="1816"/>
      <c r="C50" s="1817"/>
      <c r="D50" s="1816"/>
      <c r="E50" s="1818"/>
      <c r="F50" s="1818"/>
      <c r="G50" s="1818"/>
      <c r="H50" s="1818"/>
      <c r="I50" s="1818"/>
      <c r="J50" s="1818"/>
      <c r="K50" s="1818"/>
      <c r="L50" s="1818"/>
      <c r="M50" s="1818"/>
      <c r="N50" s="1818"/>
      <c r="O50" s="1818"/>
      <c r="P50" s="1818"/>
      <c r="Q50" s="1818"/>
      <c r="R50" s="1818"/>
      <c r="S50" s="1818"/>
      <c r="T50" s="1818"/>
      <c r="U50" s="1818"/>
      <c r="V50" s="1818"/>
      <c r="W50" s="1818"/>
      <c r="X50" s="1818"/>
      <c r="Y50" s="1818"/>
      <c r="Z50" s="1818"/>
      <c r="AA50" s="1818"/>
      <c r="AB50" s="1818"/>
      <c r="AC50" s="1818"/>
      <c r="AD50" s="1818"/>
      <c r="AE50" s="1818"/>
      <c r="AF50" s="1818"/>
      <c r="AG50" s="1818"/>
    </row>
    <row r="51" spans="1:1023 1025:2047 2049:3071 3073:4095 4097:5119 5121:6143 6145:7167 7169:8191 8193:9215 9217:10239 10241:11263 11265:12287 12289:13311 13313:14335 14337:15359 15361:16383" s="1818" customFormat="1" ht="14">
      <c r="A51" s="1816" t="s">
        <v>898</v>
      </c>
      <c r="B51" s="1816"/>
      <c r="C51" s="1820">
        <f>C4</f>
        <v>1.0249999999999999</v>
      </c>
      <c r="D51" s="1816"/>
      <c r="E51" s="1818">
        <f>Application!Z896</f>
        <v>17475</v>
      </c>
      <c r="G51" s="1818">
        <f>E51*$C$51</f>
        <v>17911.875</v>
      </c>
      <c r="I51" s="1818">
        <f t="shared" ref="I51" si="1">G51*$C$51</f>
        <v>18359.671875</v>
      </c>
      <c r="K51" s="1818">
        <f t="shared" ref="K51" si="2">I51*$C$51</f>
        <v>18818.663671874998</v>
      </c>
      <c r="M51" s="1818">
        <f t="shared" ref="M51" si="3">K51*$C$51</f>
        <v>19289.130263671872</v>
      </c>
      <c r="O51" s="1818">
        <f t="shared" ref="O51" si="4">M51*$C$51</f>
        <v>19771.358520263668</v>
      </c>
      <c r="Q51" s="1818">
        <f t="shared" ref="Q51" si="5">O51*$C$51</f>
        <v>20265.642483270258</v>
      </c>
      <c r="S51" s="1818">
        <f t="shared" ref="S51" si="6">Q51*$C$51</f>
        <v>20772.283545352013</v>
      </c>
      <c r="U51" s="1818">
        <f t="shared" ref="U51" si="7">S51*$C$51</f>
        <v>21291.590633985812</v>
      </c>
      <c r="W51" s="1818">
        <f t="shared" ref="W51" si="8">U51*$C$51</f>
        <v>21823.880399835456</v>
      </c>
      <c r="Y51" s="1818">
        <f t="shared" ref="Y51" si="9">W51*$C$51</f>
        <v>22369.477409831339</v>
      </c>
      <c r="AA51" s="1818">
        <f t="shared" ref="AA51" si="10">Y51*$C$51</f>
        <v>22928.714345077122</v>
      </c>
      <c r="AC51" s="1818">
        <f t="shared" ref="AC51" si="11">AA51*$C$51</f>
        <v>23501.932203704047</v>
      </c>
      <c r="AE51" s="1818">
        <f t="shared" ref="AE51" si="12">AC51*$C$51</f>
        <v>24089.480508796645</v>
      </c>
      <c r="AG51" s="1818">
        <f t="shared" ref="AG51" si="13">AE51*$C$51</f>
        <v>24691.717521516559</v>
      </c>
      <c r="AI51" s="1818">
        <f t="shared" ref="AI51" si="14">AG51*$C$51</f>
        <v>25309.010459554469</v>
      </c>
      <c r="AK51" s="1818">
        <f t="shared" ref="AK51" si="15">AI51*$C$51</f>
        <v>25941.735721043329</v>
      </c>
      <c r="AM51" s="1818">
        <f t="shared" ref="AM51" si="16">AK51*$C$51</f>
        <v>26590.27911406941</v>
      </c>
      <c r="AO51" s="1818">
        <f t="shared" ref="AO51" si="17">AM51*$C$51</f>
        <v>27255.036091921142</v>
      </c>
      <c r="AQ51" s="1818">
        <f t="shared" ref="AQ51" si="18">AO51*$C$51</f>
        <v>27936.411994219168</v>
      </c>
      <c r="AS51" s="1818">
        <f t="shared" ref="AS51" si="19">AQ51*$C$51</f>
        <v>28634.822294074645</v>
      </c>
      <c r="AU51" s="1818">
        <f t="shared" ref="AU51" si="20">AS51*$C$51</f>
        <v>29350.692851426509</v>
      </c>
      <c r="AW51" s="1818">
        <f t="shared" ref="AW51" si="21">AU51*$C$51</f>
        <v>30084.46017271217</v>
      </c>
      <c r="AY51" s="1818">
        <f t="shared" ref="AY51" si="22">AW51*$C$51</f>
        <v>30836.571677029973</v>
      </c>
      <c r="BA51" s="1818">
        <f t="shared" ref="BA51" si="23">AY51*$C$51</f>
        <v>31607.48596895572</v>
      </c>
      <c r="BC51" s="1818">
        <f t="shared" ref="BC51" si="24">BA51*$C$51</f>
        <v>32397.673118179609</v>
      </c>
      <c r="BE51" s="1818">
        <f t="shared" ref="BE51" si="25">BC51*$C$51</f>
        <v>33207.614946134097</v>
      </c>
      <c r="BG51" s="1818">
        <f t="shared" ref="BG51" si="26">BE51*$C$51</f>
        <v>34037.805319787447</v>
      </c>
      <c r="BI51" s="1818">
        <f t="shared" ref="BI51" si="27">BG51*$C$51</f>
        <v>34888.750452782129</v>
      </c>
      <c r="BK51" s="1818">
        <f t="shared" ref="BK51" si="28">BI51*$C$51</f>
        <v>35760.969214101679</v>
      </c>
      <c r="BM51" s="1818">
        <f t="shared" ref="BM51" si="29">BK51*$C$51</f>
        <v>36654.993444454216</v>
      </c>
      <c r="BO51" s="1818">
        <f t="shared" ref="BO51" si="30">BM51*$C$51</f>
        <v>37571.36828056557</v>
      </c>
      <c r="BQ51" s="1818">
        <f t="shared" ref="BQ51" si="31">BO51*$C$51</f>
        <v>38510.652487579704</v>
      </c>
      <c r="BS51" s="1818">
        <f t="shared" ref="BS51" si="32">BQ51*$C$51</f>
        <v>39473.418799769192</v>
      </c>
      <c r="BU51" s="1818">
        <f t="shared" ref="BU51" si="33">BS51*$C$51</f>
        <v>40460.25426976342</v>
      </c>
      <c r="BW51" s="1818">
        <f t="shared" ref="BW51" si="34">BU51*$C$51</f>
        <v>41471.760626507501</v>
      </c>
      <c r="BY51" s="1818">
        <f t="shared" ref="BY51" si="35">BW51*$C$51</f>
        <v>42508.554642170187</v>
      </c>
      <c r="CA51" s="1818">
        <f t="shared" ref="CA51" si="36">BY51*$C$51</f>
        <v>43571.268508224435</v>
      </c>
      <c r="CC51" s="1818">
        <f t="shared" ref="CC51" si="37">CA51*$C$51</f>
        <v>44660.550220930039</v>
      </c>
      <c r="CE51" s="1818">
        <f t="shared" ref="CE51" si="38">CC51*$C$51</f>
        <v>45777.06397645329</v>
      </c>
      <c r="CG51" s="1818">
        <f t="shared" ref="CG51" si="39">CE51*$C$51</f>
        <v>46921.49057586462</v>
      </c>
      <c r="CI51" s="1818">
        <f t="shared" ref="CI51" si="40">CG51*$C$51</f>
        <v>48094.527840261231</v>
      </c>
      <c r="CK51" s="1818">
        <f t="shared" ref="CK51" si="41">CI51*$C$51</f>
        <v>49296.891036267756</v>
      </c>
      <c r="CM51" s="1818">
        <f t="shared" ref="CM51" si="42">CK51*$C$51</f>
        <v>50529.313312174447</v>
      </c>
      <c r="CO51" s="1818">
        <f t="shared" ref="CO51" si="43">CM51*$C$51</f>
        <v>51792.546144978805</v>
      </c>
      <c r="CQ51" s="1818">
        <f t="shared" ref="CQ51" si="44">CO51*$C$51</f>
        <v>53087.359798603269</v>
      </c>
      <c r="CS51" s="1818">
        <f t="shared" ref="CS51" si="45">CQ51*$C$51</f>
        <v>54414.543793568344</v>
      </c>
      <c r="CU51" s="1818">
        <f t="shared" ref="CU51" si="46">CS51*$C$51</f>
        <v>55774.907388407548</v>
      </c>
      <c r="CW51" s="1818">
        <f t="shared" ref="CW51" si="47">CU51*$C$51</f>
        <v>57169.280073117734</v>
      </c>
      <c r="CY51" s="1818">
        <f t="shared" ref="CY51" si="48">CW51*$C$51</f>
        <v>58598.512074945669</v>
      </c>
      <c r="DA51" s="1818">
        <f t="shared" ref="DA51" si="49">CY51*$C$51</f>
        <v>60063.474876819302</v>
      </c>
      <c r="DC51" s="1818">
        <f t="shared" ref="DC51" si="50">DA51*$C$51</f>
        <v>61565.061748739776</v>
      </c>
      <c r="DE51" s="1818">
        <f t="shared" ref="DE51" si="51">DC51*$C$51</f>
        <v>63104.188292458268</v>
      </c>
      <c r="DG51" s="1818">
        <f t="shared" ref="DG51" si="52">DE51*$C$51</f>
        <v>64681.792999769721</v>
      </c>
      <c r="DI51" s="1818">
        <f t="shared" ref="DI51" si="53">DG51*$C$51</f>
        <v>66298.837824763963</v>
      </c>
      <c r="DK51" s="1818">
        <f t="shared" ref="DK51" si="54">DI51*$C$51</f>
        <v>67956.308770383053</v>
      </c>
      <c r="DM51" s="1818">
        <f t="shared" ref="DM51" si="55">DK51*$C$51</f>
        <v>69655.216489642626</v>
      </c>
      <c r="DO51" s="1818">
        <f t="shared" ref="DO51" si="56">DM51*$C$51</f>
        <v>71396.596901883691</v>
      </c>
      <c r="DQ51" s="1818">
        <f t="shared" ref="DQ51" si="57">DO51*$C$51</f>
        <v>73181.511824430781</v>
      </c>
      <c r="DS51" s="1818">
        <f t="shared" ref="DS51" si="58">DQ51*$C$51</f>
        <v>75011.049620041551</v>
      </c>
      <c r="DU51" s="1818">
        <f t="shared" ref="DU51" si="59">DS51*$C$51</f>
        <v>76886.32586054258</v>
      </c>
      <c r="DW51" s="1818">
        <f t="shared" ref="DW51" si="60">DU51*$C$51</f>
        <v>78808.484007056133</v>
      </c>
      <c r="DY51" s="1818">
        <f t="shared" ref="DY51" si="61">DW51*$C$51</f>
        <v>80778.696107232536</v>
      </c>
      <c r="EA51" s="1818">
        <f t="shared" ref="EA51" si="62">DY51*$C$51</f>
        <v>82798.163509913342</v>
      </c>
      <c r="EC51" s="1818">
        <f t="shared" ref="EC51" si="63">EA51*$C$51</f>
        <v>84868.11759766117</v>
      </c>
      <c r="EE51" s="1818">
        <f t="shared" ref="EE51" si="64">EC51*$C$51</f>
        <v>86989.820537602689</v>
      </c>
      <c r="EG51" s="1818">
        <f t="shared" ref="EG51" si="65">EE51*$C$51</f>
        <v>89164.566051042755</v>
      </c>
      <c r="EI51" s="1818">
        <f t="shared" ref="EI51" si="66">EG51*$C$51</f>
        <v>91393.680202318821</v>
      </c>
      <c r="EK51" s="1818">
        <f t="shared" ref="EK51" si="67">EI51*$C$51</f>
        <v>93678.52220737678</v>
      </c>
      <c r="EM51" s="1818">
        <f t="shared" ref="EM51" si="68">EK51*$C$51</f>
        <v>96020.485262561197</v>
      </c>
      <c r="EO51" s="1818">
        <f t="shared" ref="EO51" si="69">EM51*$C$51</f>
        <v>98420.997394125225</v>
      </c>
      <c r="EQ51" s="1818">
        <f t="shared" ref="EQ51" si="70">EO51*$C$51</f>
        <v>100881.52232897835</v>
      </c>
      <c r="ES51" s="1818">
        <f t="shared" ref="ES51" si="71">EQ51*$C$51</f>
        <v>103403.5603872028</v>
      </c>
      <c r="EU51" s="1818">
        <f t="shared" ref="EU51" si="72">ES51*$C$51</f>
        <v>105988.64939688286</v>
      </c>
      <c r="EW51" s="1818">
        <f t="shared" ref="EW51" si="73">EU51*$C$51</f>
        <v>108638.36563180492</v>
      </c>
      <c r="EY51" s="1818">
        <f t="shared" ref="EY51" si="74">EW51*$C$51</f>
        <v>111354.32477260003</v>
      </c>
      <c r="FA51" s="1818">
        <f t="shared" ref="FA51" si="75">EY51*$C$51</f>
        <v>114138.18289191501</v>
      </c>
      <c r="FC51" s="1818">
        <f t="shared" ref="FC51" si="76">FA51*$C$51</f>
        <v>116991.63746421288</v>
      </c>
      <c r="FE51" s="1818">
        <f t="shared" ref="FE51" si="77">FC51*$C$51</f>
        <v>119916.42840081819</v>
      </c>
      <c r="FG51" s="1818">
        <f t="shared" ref="FG51" si="78">FE51*$C$51</f>
        <v>122914.33911083863</v>
      </c>
      <c r="FI51" s="1818">
        <f t="shared" ref="FI51" si="79">FG51*$C$51</f>
        <v>125987.19758860959</v>
      </c>
      <c r="FK51" s="1818">
        <f t="shared" ref="FK51" si="80">FI51*$C$51</f>
        <v>129136.87752832483</v>
      </c>
      <c r="FM51" s="1818">
        <f t="shared" ref="FM51" si="81">FK51*$C$51</f>
        <v>132365.29946653295</v>
      </c>
      <c r="FO51" s="1818">
        <f t="shared" ref="FO51" si="82">FM51*$C$51</f>
        <v>135674.43195319627</v>
      </c>
      <c r="FQ51" s="1818">
        <f t="shared" ref="FQ51" si="83">FO51*$C$51</f>
        <v>139066.29275202617</v>
      </c>
      <c r="FS51" s="1818">
        <f t="shared" ref="FS51" si="84">FQ51*$C$51</f>
        <v>142542.9500708268</v>
      </c>
      <c r="FU51" s="1818">
        <f t="shared" ref="FU51" si="85">FS51*$C$51</f>
        <v>146106.52382259746</v>
      </c>
      <c r="FW51" s="1818">
        <f t="shared" ref="FW51" si="86">FU51*$C$51</f>
        <v>149759.18691816239</v>
      </c>
      <c r="FY51" s="1818">
        <f t="shared" ref="FY51" si="87">FW51*$C$51</f>
        <v>153503.16659111643</v>
      </c>
      <c r="GA51" s="1818">
        <f t="shared" ref="GA51" si="88">FY51*$C$51</f>
        <v>157340.74575589434</v>
      </c>
      <c r="GC51" s="1818">
        <f t="shared" ref="GC51" si="89">GA51*$C$51</f>
        <v>161274.26439979169</v>
      </c>
      <c r="GE51" s="1818">
        <f t="shared" ref="GE51" si="90">GC51*$C$51</f>
        <v>165306.12100978647</v>
      </c>
      <c r="GG51" s="1818">
        <f t="shared" ref="GG51" si="91">GE51*$C$51</f>
        <v>169438.77403503112</v>
      </c>
      <c r="GI51" s="1818">
        <f t="shared" ref="GI51" si="92">GG51*$C$51</f>
        <v>173674.74338590688</v>
      </c>
      <c r="GK51" s="1818">
        <f t="shared" ref="GK51" si="93">GI51*$C$51</f>
        <v>178016.61197055454</v>
      </c>
      <c r="GM51" s="1818">
        <f t="shared" ref="GM51" si="94">GK51*$C$51</f>
        <v>182467.02726981838</v>
      </c>
      <c r="GO51" s="1818">
        <f t="shared" ref="GO51" si="95">GM51*$C$51</f>
        <v>187028.70295156381</v>
      </c>
      <c r="GQ51" s="1818">
        <f t="shared" ref="GQ51" si="96">GO51*$C$51</f>
        <v>191704.42052535288</v>
      </c>
      <c r="GS51" s="1818">
        <f t="shared" ref="GS51" si="97">GQ51*$C$51</f>
        <v>196497.03103848669</v>
      </c>
      <c r="GU51" s="1818">
        <f t="shared" ref="GU51" si="98">GS51*$C$51</f>
        <v>201409.45681444884</v>
      </c>
      <c r="GW51" s="1818">
        <f t="shared" ref="GW51" si="99">GU51*$C$51</f>
        <v>206444.69323481005</v>
      </c>
      <c r="GY51" s="1818">
        <f t="shared" ref="GY51" si="100">GW51*$C$51</f>
        <v>211605.81056568029</v>
      </c>
      <c r="HA51" s="1818">
        <f t="shared" ref="HA51" si="101">GY51*$C$51</f>
        <v>216895.95582982228</v>
      </c>
      <c r="HC51" s="1818">
        <f t="shared" ref="HC51" si="102">HA51*$C$51</f>
        <v>222318.35472556783</v>
      </c>
      <c r="HE51" s="1818">
        <f t="shared" ref="HE51" si="103">HC51*$C$51</f>
        <v>227876.31359370699</v>
      </c>
      <c r="HG51" s="1818">
        <f t="shared" ref="HG51" si="104">HE51*$C$51</f>
        <v>233573.22143354965</v>
      </c>
      <c r="HI51" s="1818">
        <f t="shared" ref="HI51" si="105">HG51*$C$51</f>
        <v>239412.55196938838</v>
      </c>
      <c r="HK51" s="1818">
        <f t="shared" ref="HK51" si="106">HI51*$C$51</f>
        <v>245397.86576862307</v>
      </c>
      <c r="HM51" s="1818">
        <f t="shared" ref="HM51" si="107">HK51*$C$51</f>
        <v>251532.81241283863</v>
      </c>
      <c r="HO51" s="1818">
        <f t="shared" ref="HO51" si="108">HM51*$C$51</f>
        <v>257821.13272315956</v>
      </c>
      <c r="HQ51" s="1818">
        <f t="shared" ref="HQ51" si="109">HO51*$C$51</f>
        <v>264266.66104123852</v>
      </c>
      <c r="HS51" s="1818">
        <f t="shared" ref="HS51" si="110">HQ51*$C$51</f>
        <v>270873.32756726944</v>
      </c>
      <c r="HU51" s="1818">
        <f t="shared" ref="HU51" si="111">HS51*$C$51</f>
        <v>277645.16075645114</v>
      </c>
      <c r="HW51" s="1818">
        <f t="shared" ref="HW51" si="112">HU51*$C$51</f>
        <v>284586.28977536241</v>
      </c>
      <c r="HY51" s="1818">
        <f t="shared" ref="HY51" si="113">HW51*$C$51</f>
        <v>291700.94701974647</v>
      </c>
      <c r="IA51" s="1818">
        <f t="shared" ref="IA51" si="114">HY51*$C$51</f>
        <v>298993.47069524013</v>
      </c>
      <c r="IC51" s="1818">
        <f t="shared" ref="IC51" si="115">IA51*$C$51</f>
        <v>306468.30746262113</v>
      </c>
      <c r="IE51" s="1818">
        <f t="shared" ref="IE51" si="116">IC51*$C$51</f>
        <v>314130.01514918666</v>
      </c>
      <c r="IG51" s="1818">
        <f t="shared" ref="IG51" si="117">IE51*$C$51</f>
        <v>321983.26552791632</v>
      </c>
      <c r="II51" s="1818">
        <f t="shared" ref="II51" si="118">IG51*$C$51</f>
        <v>330032.8471661142</v>
      </c>
      <c r="IK51" s="1818">
        <f t="shared" ref="IK51" si="119">II51*$C$51</f>
        <v>338283.66834526701</v>
      </c>
      <c r="IM51" s="1818">
        <f t="shared" ref="IM51" si="120">IK51*$C$51</f>
        <v>346740.76005389867</v>
      </c>
      <c r="IO51" s="1818">
        <f t="shared" ref="IO51" si="121">IM51*$C$51</f>
        <v>355409.27905524609</v>
      </c>
      <c r="IQ51" s="1818">
        <f t="shared" ref="IQ51" si="122">IO51*$C$51</f>
        <v>364294.51103162719</v>
      </c>
      <c r="IS51" s="1818">
        <f t="shared" ref="IS51" si="123">IQ51*$C$51</f>
        <v>373401.87380741781</v>
      </c>
      <c r="IU51" s="1818">
        <f t="shared" ref="IU51" si="124">IS51*$C$51</f>
        <v>382736.92065260321</v>
      </c>
      <c r="IW51" s="1818">
        <f t="shared" ref="IW51" si="125">IU51*$C$51</f>
        <v>392305.34366891824</v>
      </c>
      <c r="IY51" s="1818">
        <f t="shared" ref="IY51" si="126">IW51*$C$51</f>
        <v>402112.97726064117</v>
      </c>
      <c r="JA51" s="1818">
        <f t="shared" ref="JA51" si="127">IY51*$C$51</f>
        <v>412165.80169215717</v>
      </c>
      <c r="JC51" s="1818">
        <f t="shared" ref="JC51" si="128">JA51*$C$51</f>
        <v>422469.94673446106</v>
      </c>
      <c r="JE51" s="1818">
        <f t="shared" ref="JE51" si="129">JC51*$C$51</f>
        <v>433031.69540282257</v>
      </c>
      <c r="JG51" s="1818">
        <f t="shared" ref="JG51" si="130">JE51*$C$51</f>
        <v>443857.4877878931</v>
      </c>
      <c r="JI51" s="1818">
        <f t="shared" ref="JI51" si="131">JG51*$C$51</f>
        <v>454953.92498259037</v>
      </c>
      <c r="JK51" s="1818">
        <f t="shared" ref="JK51" si="132">JI51*$C$51</f>
        <v>466327.77310715511</v>
      </c>
      <c r="JM51" s="1818">
        <f t="shared" ref="JM51" si="133">JK51*$C$51</f>
        <v>477985.96743483393</v>
      </c>
      <c r="JO51" s="1818">
        <f t="shared" ref="JO51" si="134">JM51*$C$51</f>
        <v>489935.61662070476</v>
      </c>
      <c r="JQ51" s="1818">
        <f t="shared" ref="JQ51" si="135">JO51*$C$51</f>
        <v>502184.00703622232</v>
      </c>
      <c r="JS51" s="1818">
        <f t="shared" ref="JS51" si="136">JQ51*$C$51</f>
        <v>514738.60721212783</v>
      </c>
      <c r="JU51" s="1818">
        <f t="shared" ref="JU51" si="137">JS51*$C$51</f>
        <v>527607.07239243097</v>
      </c>
      <c r="JW51" s="1818">
        <f t="shared" ref="JW51" si="138">JU51*$C$51</f>
        <v>540797.24920224166</v>
      </c>
      <c r="JY51" s="1818">
        <f t="shared" ref="JY51" si="139">JW51*$C$51</f>
        <v>554317.18043229764</v>
      </c>
      <c r="KA51" s="1818">
        <f t="shared" ref="KA51" si="140">JY51*$C$51</f>
        <v>568175.10994310502</v>
      </c>
      <c r="KC51" s="1818">
        <f t="shared" ref="KC51" si="141">KA51*$C$51</f>
        <v>582379.48769168265</v>
      </c>
      <c r="KE51" s="1818">
        <f t="shared" ref="KE51" si="142">KC51*$C$51</f>
        <v>596938.97488397465</v>
      </c>
      <c r="KG51" s="1818">
        <f t="shared" ref="KG51" si="143">KE51*$C$51</f>
        <v>611862.44925607392</v>
      </c>
      <c r="KI51" s="1818">
        <f t="shared" ref="KI51" si="144">KG51*$C$51</f>
        <v>627159.01048747567</v>
      </c>
      <c r="KK51" s="1818">
        <f t="shared" ref="KK51" si="145">KI51*$C$51</f>
        <v>642837.9857496625</v>
      </c>
      <c r="KM51" s="1818">
        <f t="shared" ref="KM51" si="146">KK51*$C$51</f>
        <v>658908.93539340398</v>
      </c>
      <c r="KO51" s="1818">
        <f t="shared" ref="KO51" si="147">KM51*$C$51</f>
        <v>675381.65877823904</v>
      </c>
      <c r="KQ51" s="1818">
        <f t="shared" ref="KQ51" si="148">KO51*$C$51</f>
        <v>692266.20024769497</v>
      </c>
      <c r="KS51" s="1818">
        <f t="shared" ref="KS51" si="149">KQ51*$C$51</f>
        <v>709572.85525388725</v>
      </c>
      <c r="KU51" s="1818">
        <f t="shared" ref="KU51" si="150">KS51*$C$51</f>
        <v>727312.17663523438</v>
      </c>
      <c r="KW51" s="1818">
        <f t="shared" ref="KW51" si="151">KU51*$C$51</f>
        <v>745494.9810511152</v>
      </c>
      <c r="KY51" s="1818">
        <f t="shared" ref="KY51" si="152">KW51*$C$51</f>
        <v>764132.35557739297</v>
      </c>
      <c r="LA51" s="1818">
        <f t="shared" ref="LA51" si="153">KY51*$C$51</f>
        <v>783235.66446682776</v>
      </c>
      <c r="LC51" s="1818">
        <f t="shared" ref="LC51" si="154">LA51*$C$51</f>
        <v>802816.55607849837</v>
      </c>
      <c r="LE51" s="1818">
        <f t="shared" ref="LE51" si="155">LC51*$C$51</f>
        <v>822886.96998046071</v>
      </c>
      <c r="LG51" s="1818">
        <f t="shared" ref="LG51" si="156">LE51*$C$51</f>
        <v>843459.14422997215</v>
      </c>
      <c r="LI51" s="1818">
        <f t="shared" ref="LI51" si="157">LG51*$C$51</f>
        <v>864545.62283572135</v>
      </c>
      <c r="LK51" s="1818">
        <f t="shared" ref="LK51" si="158">LI51*$C$51</f>
        <v>886159.26340661431</v>
      </c>
      <c r="LM51" s="1818">
        <f t="shared" ref="LM51" si="159">LK51*$C$51</f>
        <v>908313.24499177956</v>
      </c>
      <c r="LO51" s="1818">
        <f t="shared" ref="LO51" si="160">LM51*$C$51</f>
        <v>931021.076116574</v>
      </c>
      <c r="LQ51" s="1818">
        <f t="shared" ref="LQ51" si="161">LO51*$C$51</f>
        <v>954296.60301948828</v>
      </c>
      <c r="LS51" s="1818">
        <f t="shared" ref="LS51" si="162">LQ51*$C$51</f>
        <v>978154.01809497538</v>
      </c>
      <c r="LU51" s="1818">
        <f t="shared" ref="LU51" si="163">LS51*$C$51</f>
        <v>1002607.8685473497</v>
      </c>
      <c r="LW51" s="1818">
        <f t="shared" ref="LW51" si="164">LU51*$C$51</f>
        <v>1027673.0652610334</v>
      </c>
      <c r="LY51" s="1818">
        <f t="shared" ref="LY51" si="165">LW51*$C$51</f>
        <v>1053364.8918925591</v>
      </c>
      <c r="MA51" s="1818">
        <f t="shared" ref="MA51" si="166">LY51*$C$51</f>
        <v>1079699.0141898731</v>
      </c>
      <c r="MC51" s="1818">
        <f t="shared" ref="MC51" si="167">MA51*$C$51</f>
        <v>1106691.4895446198</v>
      </c>
      <c r="ME51" s="1818">
        <f t="shared" ref="ME51" si="168">MC51*$C$51</f>
        <v>1134358.7767832351</v>
      </c>
      <c r="MG51" s="1818">
        <f t="shared" ref="MG51" si="169">ME51*$C$51</f>
        <v>1162717.746202816</v>
      </c>
      <c r="MI51" s="1818">
        <f t="shared" ref="MI51" si="170">MG51*$C$51</f>
        <v>1191785.6898578864</v>
      </c>
      <c r="MK51" s="1818">
        <f t="shared" ref="MK51" si="171">MI51*$C$51</f>
        <v>1221580.3321043334</v>
      </c>
      <c r="MM51" s="1818">
        <f t="shared" ref="MM51" si="172">MK51*$C$51</f>
        <v>1252119.8404069417</v>
      </c>
      <c r="MO51" s="1818">
        <f t="shared" ref="MO51" si="173">MM51*$C$51</f>
        <v>1283422.8364171151</v>
      </c>
      <c r="MQ51" s="1818">
        <f t="shared" ref="MQ51" si="174">MO51*$C$51</f>
        <v>1315508.4073275428</v>
      </c>
      <c r="MS51" s="1818">
        <f t="shared" ref="MS51" si="175">MQ51*$C$51</f>
        <v>1348396.1175107313</v>
      </c>
      <c r="MU51" s="1818">
        <f t="shared" ref="MU51" si="176">MS51*$C$51</f>
        <v>1382106.0204484996</v>
      </c>
      <c r="MW51" s="1818">
        <f t="shared" ref="MW51" si="177">MU51*$C$51</f>
        <v>1416658.670959712</v>
      </c>
      <c r="MY51" s="1818">
        <f t="shared" ref="MY51" si="178">MW51*$C$51</f>
        <v>1452075.1377337046</v>
      </c>
      <c r="NA51" s="1818">
        <f t="shared" ref="NA51" si="179">MY51*$C$51</f>
        <v>1488377.016177047</v>
      </c>
      <c r="NC51" s="1818">
        <f t="shared" ref="NC51" si="180">NA51*$C$51</f>
        <v>1525586.441581473</v>
      </c>
      <c r="NE51" s="1818">
        <f t="shared" ref="NE51" si="181">NC51*$C$51</f>
        <v>1563726.1026210096</v>
      </c>
      <c r="NG51" s="1818">
        <f t="shared" ref="NG51" si="182">NE51*$C$51</f>
        <v>1602819.2551865347</v>
      </c>
      <c r="NI51" s="1818">
        <f t="shared" ref="NI51" si="183">NG51*$C$51</f>
        <v>1642889.7365661981</v>
      </c>
      <c r="NK51" s="1818">
        <f t="shared" ref="NK51" si="184">NI51*$C$51</f>
        <v>1683961.9799803528</v>
      </c>
      <c r="NM51" s="1818">
        <f t="shared" ref="NM51" si="185">NK51*$C$51</f>
        <v>1726061.0294798615</v>
      </c>
      <c r="NO51" s="1818">
        <f t="shared" ref="NO51" si="186">NM51*$C$51</f>
        <v>1769212.5552168579</v>
      </c>
      <c r="NQ51" s="1818">
        <f t="shared" ref="NQ51" si="187">NO51*$C$51</f>
        <v>1813442.8690972792</v>
      </c>
      <c r="NS51" s="1818">
        <f t="shared" ref="NS51" si="188">NQ51*$C$51</f>
        <v>1858778.940824711</v>
      </c>
      <c r="NU51" s="1818">
        <f t="shared" ref="NU51" si="189">NS51*$C$51</f>
        <v>1905248.4143453287</v>
      </c>
      <c r="NW51" s="1818">
        <f t="shared" ref="NW51" si="190">NU51*$C$51</f>
        <v>1952879.6247039617</v>
      </c>
      <c r="NY51" s="1818">
        <f t="shared" ref="NY51" si="191">NW51*$C$51</f>
        <v>2001701.6153215605</v>
      </c>
      <c r="OA51" s="1818">
        <f t="shared" ref="OA51" si="192">NY51*$C$51</f>
        <v>2051744.1557045993</v>
      </c>
      <c r="OC51" s="1818">
        <f t="shared" ref="OC51" si="193">OA51*$C$51</f>
        <v>2103037.7595972139</v>
      </c>
      <c r="OE51" s="1818">
        <f t="shared" ref="OE51" si="194">OC51*$C$51</f>
        <v>2155613.7035871441</v>
      </c>
      <c r="OG51" s="1818">
        <f t="shared" ref="OG51" si="195">OE51*$C$51</f>
        <v>2209504.0461768224</v>
      </c>
      <c r="OI51" s="1818">
        <f t="shared" ref="OI51" si="196">OG51*$C$51</f>
        <v>2264741.6473312429</v>
      </c>
      <c r="OK51" s="1818">
        <f t="shared" ref="OK51" si="197">OI51*$C$51</f>
        <v>2321360.1885145237</v>
      </c>
      <c r="OM51" s="1818">
        <f t="shared" ref="OM51" si="198">OK51*$C$51</f>
        <v>2379394.1932273866</v>
      </c>
      <c r="OO51" s="1818">
        <f t="shared" ref="OO51" si="199">OM51*$C$51</f>
        <v>2438879.0480580712</v>
      </c>
      <c r="OQ51" s="1818">
        <f t="shared" ref="OQ51" si="200">OO51*$C$51</f>
        <v>2499851.0242595226</v>
      </c>
      <c r="OS51" s="1818">
        <f t="shared" ref="OS51" si="201">OQ51*$C$51</f>
        <v>2562347.2998660104</v>
      </c>
      <c r="OU51" s="1818">
        <f t="shared" ref="OU51" si="202">OS51*$C$51</f>
        <v>2626405.9823626606</v>
      </c>
      <c r="OW51" s="1818">
        <f t="shared" ref="OW51" si="203">OU51*$C$51</f>
        <v>2692066.1319217267</v>
      </c>
      <c r="OY51" s="1818">
        <f t="shared" ref="OY51" si="204">OW51*$C$51</f>
        <v>2759367.7852197695</v>
      </c>
      <c r="PA51" s="1818">
        <f t="shared" ref="PA51" si="205">OY51*$C$51</f>
        <v>2828351.9798502633</v>
      </c>
      <c r="PC51" s="1818">
        <f t="shared" ref="PC51" si="206">PA51*$C$51</f>
        <v>2899060.7793465196</v>
      </c>
      <c r="PE51" s="1818">
        <f t="shared" ref="PE51" si="207">PC51*$C$51</f>
        <v>2971537.2988301823</v>
      </c>
      <c r="PG51" s="1818">
        <f t="shared" ref="PG51" si="208">PE51*$C$51</f>
        <v>3045825.7313009365</v>
      </c>
      <c r="PI51" s="1818">
        <f t="shared" ref="PI51" si="209">PG51*$C$51</f>
        <v>3121971.3745834595</v>
      </c>
      <c r="PK51" s="1818">
        <f t="shared" ref="PK51" si="210">PI51*$C$51</f>
        <v>3200020.6589480457</v>
      </c>
      <c r="PM51" s="1818">
        <f t="shared" ref="PM51" si="211">PK51*$C$51</f>
        <v>3280021.1754217464</v>
      </c>
      <c r="PO51" s="1818">
        <f t="shared" ref="PO51" si="212">PM51*$C$51</f>
        <v>3362021.7048072899</v>
      </c>
      <c r="PQ51" s="1818">
        <f t="shared" ref="PQ51" si="213">PO51*$C$51</f>
        <v>3446072.2474274719</v>
      </c>
      <c r="PS51" s="1818">
        <f t="shared" ref="PS51" si="214">PQ51*$C$51</f>
        <v>3532224.0536131584</v>
      </c>
      <c r="PU51" s="1818">
        <f t="shared" ref="PU51" si="215">PS51*$C$51</f>
        <v>3620529.6549534872</v>
      </c>
      <c r="PW51" s="1818">
        <f t="shared" ref="PW51" si="216">PU51*$C$51</f>
        <v>3711042.8963273242</v>
      </c>
      <c r="PY51" s="1818">
        <f t="shared" ref="PY51" si="217">PW51*$C$51</f>
        <v>3803818.9687355068</v>
      </c>
      <c r="QA51" s="1818">
        <f t="shared" ref="QA51" si="218">PY51*$C$51</f>
        <v>3898914.4429538939</v>
      </c>
      <c r="QC51" s="1818">
        <f t="shared" ref="QC51" si="219">QA51*$C$51</f>
        <v>3996387.3040277408</v>
      </c>
      <c r="QE51" s="1818">
        <f t="shared" ref="QE51" si="220">QC51*$C$51</f>
        <v>4096296.9866284342</v>
      </c>
      <c r="QG51" s="1818">
        <f t="shared" ref="QG51" si="221">QE51*$C$51</f>
        <v>4198704.4112941446</v>
      </c>
      <c r="QI51" s="1818">
        <f t="shared" ref="QI51" si="222">QG51*$C$51</f>
        <v>4303672.0215764977</v>
      </c>
      <c r="QK51" s="1818">
        <f t="shared" ref="QK51" si="223">QI51*$C$51</f>
        <v>4411263.8221159093</v>
      </c>
      <c r="QM51" s="1818">
        <f t="shared" ref="QM51" si="224">QK51*$C$51</f>
        <v>4521545.4176688064</v>
      </c>
      <c r="QO51" s="1818">
        <f t="shared" ref="QO51" si="225">QM51*$C$51</f>
        <v>4634584.0531105259</v>
      </c>
      <c r="QQ51" s="1818">
        <f t="shared" ref="QQ51" si="226">QO51*$C$51</f>
        <v>4750448.6544382889</v>
      </c>
      <c r="QS51" s="1818">
        <f t="shared" ref="QS51" si="227">QQ51*$C$51</f>
        <v>4869209.8707992453</v>
      </c>
      <c r="QU51" s="1818">
        <f t="shared" ref="QU51" si="228">QS51*$C$51</f>
        <v>4990940.1175692258</v>
      </c>
      <c r="QW51" s="1818">
        <f t="shared" ref="QW51" si="229">QU51*$C$51</f>
        <v>5115713.6205084557</v>
      </c>
      <c r="QY51" s="1818">
        <f t="shared" ref="QY51" si="230">QW51*$C$51</f>
        <v>5243606.4610211663</v>
      </c>
      <c r="RA51" s="1818">
        <f t="shared" ref="RA51" si="231">QY51*$C$51</f>
        <v>5374696.6225466952</v>
      </c>
      <c r="RC51" s="1818">
        <f t="shared" ref="RC51" si="232">RA51*$C$51</f>
        <v>5509064.0381103624</v>
      </c>
      <c r="RE51" s="1818">
        <f t="shared" ref="RE51" si="233">RC51*$C$51</f>
        <v>5646790.6390631208</v>
      </c>
      <c r="RG51" s="1818">
        <f t="shared" ref="RG51" si="234">RE51*$C$51</f>
        <v>5787960.4050396979</v>
      </c>
      <c r="RI51" s="1818">
        <f t="shared" ref="RI51" si="235">RG51*$C$51</f>
        <v>5932659.4151656898</v>
      </c>
      <c r="RK51" s="1818">
        <f t="shared" ref="RK51" si="236">RI51*$C$51</f>
        <v>6080975.9005448315</v>
      </c>
      <c r="RM51" s="1818">
        <f t="shared" ref="RM51" si="237">RK51*$C$51</f>
        <v>6233000.2980584521</v>
      </c>
      <c r="RO51" s="1818">
        <f t="shared" ref="RO51" si="238">RM51*$C$51</f>
        <v>6388825.3055099128</v>
      </c>
      <c r="RQ51" s="1818">
        <f t="shared" ref="RQ51" si="239">RO51*$C$51</f>
        <v>6548545.9381476603</v>
      </c>
      <c r="RS51" s="1818">
        <f t="shared" ref="RS51" si="240">RQ51*$C$51</f>
        <v>6712259.5866013514</v>
      </c>
      <c r="RU51" s="1818">
        <f t="shared" ref="RU51" si="241">RS51*$C$51</f>
        <v>6880066.0762663847</v>
      </c>
      <c r="RW51" s="1818">
        <f t="shared" ref="RW51" si="242">RU51*$C$51</f>
        <v>7052067.7281730436</v>
      </c>
      <c r="RY51" s="1818">
        <f t="shared" ref="RY51" si="243">RW51*$C$51</f>
        <v>7228369.4213773692</v>
      </c>
      <c r="SA51" s="1818">
        <f t="shared" ref="SA51" si="244">RY51*$C$51</f>
        <v>7409078.6569118025</v>
      </c>
      <c r="SC51" s="1818">
        <f t="shared" ref="SC51" si="245">SA51*$C$51</f>
        <v>7594305.6233345969</v>
      </c>
      <c r="SE51" s="1818">
        <f t="shared" ref="SE51" si="246">SC51*$C$51</f>
        <v>7784163.2639179612</v>
      </c>
      <c r="SG51" s="1818">
        <f t="shared" ref="SG51" si="247">SE51*$C$51</f>
        <v>7978767.3455159096</v>
      </c>
      <c r="SI51" s="1818">
        <f t="shared" ref="SI51" si="248">SG51*$C$51</f>
        <v>8178236.5291538071</v>
      </c>
      <c r="SK51" s="1818">
        <f t="shared" ref="SK51" si="249">SI51*$C$51</f>
        <v>8382692.4423826514</v>
      </c>
      <c r="SM51" s="1818">
        <f t="shared" ref="SM51" si="250">SK51*$C$51</f>
        <v>8592259.7534422167</v>
      </c>
      <c r="SO51" s="1818">
        <f t="shared" ref="SO51" si="251">SM51*$C$51</f>
        <v>8807066.2472782712</v>
      </c>
      <c r="SQ51" s="1818">
        <f t="shared" ref="SQ51" si="252">SO51*$C$51</f>
        <v>9027242.903460227</v>
      </c>
      <c r="SS51" s="1818">
        <f t="shared" ref="SS51" si="253">SQ51*$C$51</f>
        <v>9252923.9760467317</v>
      </c>
      <c r="SU51" s="1818">
        <f t="shared" ref="SU51" si="254">SS51*$C$51</f>
        <v>9484247.0754478984</v>
      </c>
      <c r="SW51" s="1818">
        <f t="shared" ref="SW51" si="255">SU51*$C$51</f>
        <v>9721353.2523340955</v>
      </c>
      <c r="SY51" s="1818">
        <f t="shared" ref="SY51" si="256">SW51*$C$51</f>
        <v>9964387.0836424474</v>
      </c>
      <c r="TA51" s="1818">
        <f t="shared" ref="TA51" si="257">SY51*$C$51</f>
        <v>10213496.760733508</v>
      </c>
      <c r="TC51" s="1818">
        <f t="shared" ref="TC51" si="258">TA51*$C$51</f>
        <v>10468834.179751845</v>
      </c>
      <c r="TE51" s="1818">
        <f t="shared" ref="TE51" si="259">TC51*$C$51</f>
        <v>10730555.03424564</v>
      </c>
      <c r="TG51" s="1818">
        <f t="shared" ref="TG51" si="260">TE51*$C$51</f>
        <v>10998818.910101781</v>
      </c>
      <c r="TI51" s="1818">
        <f t="shared" ref="TI51" si="261">TG51*$C$51</f>
        <v>11273789.382854324</v>
      </c>
      <c r="TK51" s="1818">
        <f t="shared" ref="TK51" si="262">TI51*$C$51</f>
        <v>11555634.11742568</v>
      </c>
      <c r="TM51" s="1818">
        <f t="shared" ref="TM51" si="263">TK51*$C$51</f>
        <v>11844524.97036132</v>
      </c>
      <c r="TO51" s="1818">
        <f t="shared" ref="TO51" si="264">TM51*$C$51</f>
        <v>12140638.094620353</v>
      </c>
      <c r="TQ51" s="1818">
        <f t="shared" ref="TQ51" si="265">TO51*$C$51</f>
        <v>12444154.046985861</v>
      </c>
      <c r="TS51" s="1818">
        <f t="shared" ref="TS51" si="266">TQ51*$C$51</f>
        <v>12755257.898160506</v>
      </c>
      <c r="TU51" s="1818">
        <f t="shared" ref="TU51" si="267">TS51*$C$51</f>
        <v>13074139.345614517</v>
      </c>
      <c r="TW51" s="1818">
        <f t="shared" ref="TW51" si="268">TU51*$C$51</f>
        <v>13400992.829254879</v>
      </c>
      <c r="TY51" s="1818">
        <f t="shared" ref="TY51" si="269">TW51*$C$51</f>
        <v>13736017.64998625</v>
      </c>
      <c r="UA51" s="1818">
        <f t="shared" ref="UA51" si="270">TY51*$C$51</f>
        <v>14079418.091235906</v>
      </c>
      <c r="UC51" s="1818">
        <f t="shared" ref="UC51" si="271">UA51*$C$51</f>
        <v>14431403.543516802</v>
      </c>
      <c r="UE51" s="1818">
        <f t="shared" ref="UE51" si="272">UC51*$C$51</f>
        <v>14792188.632104721</v>
      </c>
      <c r="UG51" s="1818">
        <f t="shared" ref="UG51" si="273">UE51*$C$51</f>
        <v>15161993.347907338</v>
      </c>
      <c r="UI51" s="1818">
        <f t="shared" ref="UI51" si="274">UG51*$C$51</f>
        <v>15541043.181605021</v>
      </c>
      <c r="UK51" s="1818">
        <f t="shared" ref="UK51" si="275">UI51*$C$51</f>
        <v>15929569.261145145</v>
      </c>
      <c r="UM51" s="1818">
        <f t="shared" ref="UM51" si="276">UK51*$C$51</f>
        <v>16327808.492673771</v>
      </c>
      <c r="UO51" s="1818">
        <f t="shared" ref="UO51" si="277">UM51*$C$51</f>
        <v>16736003.704990614</v>
      </c>
      <c r="UQ51" s="1818">
        <f t="shared" ref="UQ51" si="278">UO51*$C$51</f>
        <v>17154403.797615379</v>
      </c>
      <c r="US51" s="1818">
        <f t="shared" ref="US51" si="279">UQ51*$C$51</f>
        <v>17583263.892555762</v>
      </c>
      <c r="UU51" s="1818">
        <f t="shared" ref="UU51" si="280">US51*$C$51</f>
        <v>18022845.489869654</v>
      </c>
      <c r="UW51" s="1818">
        <f t="shared" ref="UW51" si="281">UU51*$C$51</f>
        <v>18473416.627116393</v>
      </c>
      <c r="UY51" s="1818">
        <f t="shared" ref="UY51" si="282">UW51*$C$51</f>
        <v>18935252.042794302</v>
      </c>
      <c r="VA51" s="1818">
        <f t="shared" ref="VA51" si="283">UY51*$C$51</f>
        <v>19408633.343864158</v>
      </c>
      <c r="VC51" s="1818">
        <f t="shared" ref="VC51" si="284">VA51*$C$51</f>
        <v>19893849.17746076</v>
      </c>
      <c r="VE51" s="1818">
        <f t="shared" ref="VE51" si="285">VC51*$C$51</f>
        <v>20391195.406897277</v>
      </c>
      <c r="VG51" s="1818">
        <f t="shared" ref="VG51" si="286">VE51*$C$51</f>
        <v>20900975.292069707</v>
      </c>
      <c r="VI51" s="1818">
        <f t="shared" ref="VI51" si="287">VG51*$C$51</f>
        <v>21423499.674371447</v>
      </c>
      <c r="VK51" s="1818">
        <f t="shared" ref="VK51" si="288">VI51*$C$51</f>
        <v>21959087.166230731</v>
      </c>
      <c r="VM51" s="1818">
        <f t="shared" ref="VM51" si="289">VK51*$C$51</f>
        <v>22508064.345386498</v>
      </c>
      <c r="VO51" s="1818">
        <f t="shared" ref="VO51" si="290">VM51*$C$51</f>
        <v>23070765.95402116</v>
      </c>
      <c r="VQ51" s="1818">
        <f t="shared" ref="VQ51" si="291">VO51*$C$51</f>
        <v>23647535.102871686</v>
      </c>
      <c r="VS51" s="1818">
        <f t="shared" ref="VS51" si="292">VQ51*$C$51</f>
        <v>24238723.480443478</v>
      </c>
      <c r="VU51" s="1818">
        <f t="shared" ref="VU51" si="293">VS51*$C$51</f>
        <v>24844691.567454562</v>
      </c>
      <c r="VW51" s="1818">
        <f t="shared" ref="VW51" si="294">VU51*$C$51</f>
        <v>25465808.856640924</v>
      </c>
      <c r="VY51" s="1818">
        <f t="shared" ref="VY51" si="295">VW51*$C$51</f>
        <v>26102454.078056946</v>
      </c>
      <c r="WA51" s="1818">
        <f t="shared" ref="WA51" si="296">VY51*$C$51</f>
        <v>26755015.430008367</v>
      </c>
      <c r="WC51" s="1818">
        <f t="shared" ref="WC51" si="297">WA51*$C$51</f>
        <v>27423890.815758575</v>
      </c>
      <c r="WE51" s="1818">
        <f t="shared" ref="WE51" si="298">WC51*$C$51</f>
        <v>28109488.086152535</v>
      </c>
      <c r="WG51" s="1818">
        <f t="shared" ref="WG51" si="299">WE51*$C$51</f>
        <v>28812225.288306344</v>
      </c>
      <c r="WI51" s="1818">
        <f t="shared" ref="WI51" si="300">WG51*$C$51</f>
        <v>29532530.920513999</v>
      </c>
      <c r="WK51" s="1818">
        <f t="shared" ref="WK51" si="301">WI51*$C$51</f>
        <v>30270844.193526845</v>
      </c>
      <c r="WM51" s="1818">
        <f t="shared" ref="WM51" si="302">WK51*$C$51</f>
        <v>31027615.298365016</v>
      </c>
      <c r="WO51" s="1818">
        <f t="shared" ref="WO51" si="303">WM51*$C$51</f>
        <v>31803305.680824138</v>
      </c>
      <c r="WQ51" s="1818">
        <f t="shared" ref="WQ51" si="304">WO51*$C$51</f>
        <v>32598388.32284474</v>
      </c>
      <c r="WS51" s="1818">
        <f t="shared" ref="WS51" si="305">WQ51*$C$51</f>
        <v>33413348.030915856</v>
      </c>
      <c r="WU51" s="1818">
        <f t="shared" ref="WU51" si="306">WS51*$C$51</f>
        <v>34248681.731688753</v>
      </c>
      <c r="WW51" s="1818">
        <f t="shared" ref="WW51" si="307">WU51*$C$51</f>
        <v>35104898.77498097</v>
      </c>
      <c r="WY51" s="1818">
        <f t="shared" ref="WY51" si="308">WW51*$C$51</f>
        <v>35982521.244355492</v>
      </c>
      <c r="XA51" s="1818">
        <f t="shared" ref="XA51" si="309">WY51*$C$51</f>
        <v>36882084.275464378</v>
      </c>
      <c r="XC51" s="1818">
        <f t="shared" ref="XC51" si="310">XA51*$C$51</f>
        <v>37804136.382350981</v>
      </c>
      <c r="XE51" s="1818">
        <f t="shared" ref="XE51" si="311">XC51*$C$51</f>
        <v>38749239.791909754</v>
      </c>
      <c r="XG51" s="1818">
        <f t="shared" ref="XG51" si="312">XE51*$C$51</f>
        <v>39717970.786707498</v>
      </c>
      <c r="XI51" s="1818">
        <f t="shared" ref="XI51" si="313">XG51*$C$51</f>
        <v>40710920.056375183</v>
      </c>
      <c r="XK51" s="1818">
        <f t="shared" ref="XK51" si="314">XI51*$C$51</f>
        <v>41728693.057784557</v>
      </c>
      <c r="XM51" s="1818">
        <f t="shared" ref="XM51" si="315">XK51*$C$51</f>
        <v>42771910.384229168</v>
      </c>
      <c r="XO51" s="1818">
        <f t="shared" ref="XO51" si="316">XM51*$C$51</f>
        <v>43841208.143834896</v>
      </c>
      <c r="XQ51" s="1818">
        <f t="shared" ref="XQ51" si="317">XO51*$C$51</f>
        <v>44937238.347430766</v>
      </c>
      <c r="XS51" s="1818">
        <f t="shared" ref="XS51" si="318">XQ51*$C$51</f>
        <v>46060669.306116529</v>
      </c>
      <c r="XU51" s="1818">
        <f t="shared" ref="XU51" si="319">XS51*$C$51</f>
        <v>47212186.038769439</v>
      </c>
      <c r="XW51" s="1818">
        <f t="shared" ref="XW51" si="320">XU51*$C$51</f>
        <v>48392490.689738669</v>
      </c>
      <c r="XY51" s="1818">
        <f t="shared" ref="XY51" si="321">XW51*$C$51</f>
        <v>49602302.956982128</v>
      </c>
      <c r="YA51" s="1818">
        <f t="shared" ref="YA51" si="322">XY51*$C$51</f>
        <v>50842360.530906677</v>
      </c>
      <c r="YC51" s="1818">
        <f t="shared" ref="YC51" si="323">YA51*$C$51</f>
        <v>52113419.544179343</v>
      </c>
      <c r="YE51" s="1818">
        <f t="shared" ref="YE51" si="324">YC51*$C$51</f>
        <v>53416255.032783821</v>
      </c>
      <c r="YG51" s="1818">
        <f t="shared" ref="YG51" si="325">YE51*$C$51</f>
        <v>54751661.408603415</v>
      </c>
      <c r="YI51" s="1818">
        <f t="shared" ref="YI51" si="326">YG51*$C$51</f>
        <v>56120452.943818495</v>
      </c>
      <c r="YK51" s="1818">
        <f t="shared" ref="YK51" si="327">YI51*$C$51</f>
        <v>57523464.267413951</v>
      </c>
      <c r="YM51" s="1818">
        <f t="shared" ref="YM51" si="328">YK51*$C$51</f>
        <v>58961550.874099292</v>
      </c>
      <c r="YO51" s="1818">
        <f t="shared" ref="YO51" si="329">YM51*$C$51</f>
        <v>60435589.64595177</v>
      </c>
      <c r="YQ51" s="1818">
        <f t="shared" ref="YQ51" si="330">YO51*$C$51</f>
        <v>61946479.387100562</v>
      </c>
      <c r="YS51" s="1818">
        <f t="shared" ref="YS51" si="331">YQ51*$C$51</f>
        <v>63495141.371778071</v>
      </c>
      <c r="YU51" s="1818">
        <f t="shared" ref="YU51" si="332">YS51*$C$51</f>
        <v>65082519.90607252</v>
      </c>
      <c r="YW51" s="1818">
        <f t="shared" ref="YW51" si="333">YU51*$C$51</f>
        <v>66709582.903724328</v>
      </c>
      <c r="YY51" s="1818">
        <f t="shared" ref="YY51" si="334">YW51*$C$51</f>
        <v>68377322.476317436</v>
      </c>
      <c r="ZA51" s="1818">
        <f t="shared" ref="ZA51" si="335">YY51*$C$51</f>
        <v>70086755.538225368</v>
      </c>
      <c r="ZC51" s="1818">
        <f t="shared" ref="ZC51" si="336">ZA51*$C$51</f>
        <v>71838924.426680997</v>
      </c>
      <c r="ZE51" s="1818">
        <f t="shared" ref="ZE51" si="337">ZC51*$C$51</f>
        <v>73634897.537348017</v>
      </c>
      <c r="ZG51" s="1818">
        <f t="shared" ref="ZG51" si="338">ZE51*$C$51</f>
        <v>75475769.975781709</v>
      </c>
      <c r="ZI51" s="1818">
        <f t="shared" ref="ZI51" si="339">ZG51*$C$51</f>
        <v>77362664.225176245</v>
      </c>
      <c r="ZK51" s="1818">
        <f t="shared" ref="ZK51" si="340">ZI51*$C$51</f>
        <v>79296730.830805644</v>
      </c>
      <c r="ZM51" s="1818">
        <f t="shared" ref="ZM51" si="341">ZK51*$C$51</f>
        <v>81279149.101575777</v>
      </c>
      <c r="ZO51" s="1818">
        <f t="shared" ref="ZO51" si="342">ZM51*$C$51</f>
        <v>83311127.829115167</v>
      </c>
      <c r="ZQ51" s="1818">
        <f t="shared" ref="ZQ51" si="343">ZO51*$C$51</f>
        <v>85393906.024843037</v>
      </c>
      <c r="ZS51" s="1818">
        <f t="shared" ref="ZS51" si="344">ZQ51*$C$51</f>
        <v>87528753.675464109</v>
      </c>
      <c r="ZU51" s="1818">
        <f t="shared" ref="ZU51" si="345">ZS51*$C$51</f>
        <v>89716972.517350703</v>
      </c>
      <c r="ZW51" s="1818">
        <f t="shared" ref="ZW51" si="346">ZU51*$C$51</f>
        <v>91959896.830284461</v>
      </c>
      <c r="ZY51" s="1818">
        <f t="shared" ref="ZY51" si="347">ZW51*$C$51</f>
        <v>94258894.251041561</v>
      </c>
      <c r="AAA51" s="1818">
        <f t="shared" ref="AAA51" si="348">ZY51*$C$51</f>
        <v>96615366.607317597</v>
      </c>
      <c r="AAC51" s="1818">
        <f t="shared" ref="AAC51" si="349">AAA51*$C$51</f>
        <v>99030750.77250053</v>
      </c>
      <c r="AAE51" s="1818">
        <f t="shared" ref="AAE51" si="350">AAC51*$C$51</f>
        <v>101506519.54181303</v>
      </c>
      <c r="AAG51" s="1818">
        <f t="shared" ref="AAG51" si="351">AAE51*$C$51</f>
        <v>104044182.53035834</v>
      </c>
      <c r="AAI51" s="1818">
        <f t="shared" ref="AAI51" si="352">AAG51*$C$51</f>
        <v>106645287.09361729</v>
      </c>
      <c r="AAK51" s="1818">
        <f t="shared" ref="AAK51" si="353">AAI51*$C$51</f>
        <v>109311419.27095771</v>
      </c>
      <c r="AAM51" s="1818">
        <f t="shared" ref="AAM51" si="354">AAK51*$C$51</f>
        <v>112044204.75273164</v>
      </c>
      <c r="AAO51" s="1818">
        <f t="shared" ref="AAO51" si="355">AAM51*$C$51</f>
        <v>114845309.87154992</v>
      </c>
      <c r="AAQ51" s="1818">
        <f t="shared" ref="AAQ51" si="356">AAO51*$C$51</f>
        <v>117716442.61833866</v>
      </c>
      <c r="AAS51" s="1818">
        <f t="shared" ref="AAS51" si="357">AAQ51*$C$51</f>
        <v>120659353.68379712</v>
      </c>
      <c r="AAU51" s="1818">
        <f t="shared" ref="AAU51" si="358">AAS51*$C$51</f>
        <v>123675837.52589203</v>
      </c>
      <c r="AAW51" s="1818">
        <f t="shared" ref="AAW51" si="359">AAU51*$C$51</f>
        <v>126767733.46403933</v>
      </c>
      <c r="AAY51" s="1818">
        <f t="shared" ref="AAY51" si="360">AAW51*$C$51</f>
        <v>129936926.8006403</v>
      </c>
      <c r="ABA51" s="1818">
        <f t="shared" ref="ABA51" si="361">AAY51*$C$51</f>
        <v>133185349.97065629</v>
      </c>
      <c r="ABC51" s="1818">
        <f t="shared" ref="ABC51" si="362">ABA51*$C$51</f>
        <v>136514983.71992269</v>
      </c>
      <c r="ABE51" s="1818">
        <f t="shared" ref="ABE51" si="363">ABC51*$C$51</f>
        <v>139927858.31292075</v>
      </c>
      <c r="ABG51" s="1818">
        <f t="shared" ref="ABG51" si="364">ABE51*$C$51</f>
        <v>143426054.77074376</v>
      </c>
      <c r="ABI51" s="1818">
        <f t="shared" ref="ABI51" si="365">ABG51*$C$51</f>
        <v>147011706.14001232</v>
      </c>
      <c r="ABK51" s="1818">
        <f t="shared" ref="ABK51" si="366">ABI51*$C$51</f>
        <v>150686998.79351261</v>
      </c>
      <c r="ABM51" s="1818">
        <f t="shared" ref="ABM51" si="367">ABK51*$C$51</f>
        <v>154454173.76335043</v>
      </c>
      <c r="ABO51" s="1818">
        <f t="shared" ref="ABO51" si="368">ABM51*$C$51</f>
        <v>158315528.10743418</v>
      </c>
      <c r="ABQ51" s="1818">
        <f t="shared" ref="ABQ51" si="369">ABO51*$C$51</f>
        <v>162273416.31012002</v>
      </c>
      <c r="ABS51" s="1818">
        <f t="shared" ref="ABS51" si="370">ABQ51*$C$51</f>
        <v>166330251.71787301</v>
      </c>
      <c r="ABU51" s="1818">
        <f t="shared" ref="ABU51" si="371">ABS51*$C$51</f>
        <v>170488508.01081982</v>
      </c>
      <c r="ABW51" s="1818">
        <f t="shared" ref="ABW51" si="372">ABU51*$C$51</f>
        <v>174750720.7110903</v>
      </c>
      <c r="ABY51" s="1818">
        <f t="shared" ref="ABY51" si="373">ABW51*$C$51</f>
        <v>179119488.72886753</v>
      </c>
      <c r="ACA51" s="1818">
        <f t="shared" ref="ACA51" si="374">ABY51*$C$51</f>
        <v>183597475.9470892</v>
      </c>
      <c r="ACC51" s="1818">
        <f t="shared" ref="ACC51" si="375">ACA51*$C$51</f>
        <v>188187412.8457664</v>
      </c>
      <c r="ACE51" s="1818">
        <f t="shared" ref="ACE51" si="376">ACC51*$C$51</f>
        <v>192892098.16691053</v>
      </c>
      <c r="ACG51" s="1818">
        <f t="shared" ref="ACG51" si="377">ACE51*$C$51</f>
        <v>197714400.62108329</v>
      </c>
      <c r="ACI51" s="1818">
        <f t="shared" ref="ACI51" si="378">ACG51*$C$51</f>
        <v>202657260.63661036</v>
      </c>
      <c r="ACK51" s="1818">
        <f t="shared" ref="ACK51" si="379">ACI51*$C$51</f>
        <v>207723692.1525256</v>
      </c>
      <c r="ACM51" s="1818">
        <f t="shared" ref="ACM51" si="380">ACK51*$C$51</f>
        <v>212916784.45633873</v>
      </c>
      <c r="ACO51" s="1818">
        <f t="shared" ref="ACO51" si="381">ACM51*$C$51</f>
        <v>218239704.06774718</v>
      </c>
      <c r="ACQ51" s="1818">
        <f t="shared" ref="ACQ51" si="382">ACO51*$C$51</f>
        <v>223695696.66944084</v>
      </c>
      <c r="ACS51" s="1818">
        <f t="shared" ref="ACS51" si="383">ACQ51*$C$51</f>
        <v>229288089.08617684</v>
      </c>
      <c r="ACU51" s="1818">
        <f t="shared" ref="ACU51" si="384">ACS51*$C$51</f>
        <v>235020291.31333125</v>
      </c>
      <c r="ACW51" s="1818">
        <f t="shared" ref="ACW51" si="385">ACU51*$C$51</f>
        <v>240895798.59616449</v>
      </c>
      <c r="ACY51" s="1818">
        <f t="shared" ref="ACY51" si="386">ACW51*$C$51</f>
        <v>246918193.56106859</v>
      </c>
      <c r="ADA51" s="1818">
        <f t="shared" ref="ADA51" si="387">ACY51*$C$51</f>
        <v>253091148.40009528</v>
      </c>
      <c r="ADC51" s="1818">
        <f t="shared" ref="ADC51" si="388">ADA51*$C$51</f>
        <v>259418427.11009765</v>
      </c>
      <c r="ADE51" s="1818">
        <f t="shared" ref="ADE51" si="389">ADC51*$C$51</f>
        <v>265903887.78785005</v>
      </c>
      <c r="ADG51" s="1818">
        <f t="shared" ref="ADG51" si="390">ADE51*$C$51</f>
        <v>272551484.98254627</v>
      </c>
      <c r="ADI51" s="1818">
        <f t="shared" ref="ADI51" si="391">ADG51*$C$51</f>
        <v>279365272.1071099</v>
      </c>
      <c r="ADK51" s="1818">
        <f t="shared" ref="ADK51" si="392">ADI51*$C$51</f>
        <v>286349403.90978765</v>
      </c>
      <c r="ADM51" s="1818">
        <f t="shared" ref="ADM51" si="393">ADK51*$C$51</f>
        <v>293508139.0075323</v>
      </c>
      <c r="ADO51" s="1818">
        <f t="shared" ref="ADO51" si="394">ADM51*$C$51</f>
        <v>300845842.48272055</v>
      </c>
      <c r="ADQ51" s="1818">
        <f t="shared" ref="ADQ51" si="395">ADO51*$C$51</f>
        <v>308366988.54478854</v>
      </c>
      <c r="ADS51" s="1818">
        <f t="shared" ref="ADS51" si="396">ADQ51*$C$51</f>
        <v>316076163.25840825</v>
      </c>
      <c r="ADU51" s="1818">
        <f t="shared" ref="ADU51" si="397">ADS51*$C$51</f>
        <v>323978067.33986843</v>
      </c>
      <c r="ADW51" s="1818">
        <f t="shared" ref="ADW51" si="398">ADU51*$C$51</f>
        <v>332077519.02336508</v>
      </c>
      <c r="ADY51" s="1818">
        <f t="shared" ref="ADY51" si="399">ADW51*$C$51</f>
        <v>340379456.99894917</v>
      </c>
      <c r="AEA51" s="1818">
        <f t="shared" ref="AEA51" si="400">ADY51*$C$51</f>
        <v>348888943.4239229</v>
      </c>
      <c r="AEC51" s="1818">
        <f t="shared" ref="AEC51" si="401">AEA51*$C$51</f>
        <v>357611167.00952095</v>
      </c>
      <c r="AEE51" s="1818">
        <f t="shared" ref="AEE51" si="402">AEC51*$C$51</f>
        <v>366551446.18475896</v>
      </c>
      <c r="AEG51" s="1818">
        <f t="shared" ref="AEG51" si="403">AEE51*$C$51</f>
        <v>375715232.33937788</v>
      </c>
      <c r="AEI51" s="1818">
        <f t="shared" ref="AEI51" si="404">AEG51*$C$51</f>
        <v>385108113.14786232</v>
      </c>
      <c r="AEK51" s="1818">
        <f t="shared" ref="AEK51" si="405">AEI51*$C$51</f>
        <v>394735815.97655886</v>
      </c>
      <c r="AEM51" s="1818">
        <f t="shared" ref="AEM51" si="406">AEK51*$C$51</f>
        <v>404604211.37597281</v>
      </c>
      <c r="AEO51" s="1818">
        <f t="shared" ref="AEO51" si="407">AEM51*$C$51</f>
        <v>414719316.66037208</v>
      </c>
      <c r="AEQ51" s="1818">
        <f t="shared" ref="AEQ51" si="408">AEO51*$C$51</f>
        <v>425087299.57688135</v>
      </c>
      <c r="AES51" s="1818">
        <f t="shared" ref="AES51" si="409">AEQ51*$C$51</f>
        <v>435714482.06630337</v>
      </c>
      <c r="AEU51" s="1818">
        <f t="shared" ref="AEU51" si="410">AES51*$C$51</f>
        <v>446607344.11796093</v>
      </c>
      <c r="AEW51" s="1818">
        <f t="shared" ref="AEW51" si="411">AEU51*$C$51</f>
        <v>457772527.72090989</v>
      </c>
      <c r="AEY51" s="1818">
        <f t="shared" ref="AEY51" si="412">AEW51*$C$51</f>
        <v>469216840.91393262</v>
      </c>
      <c r="AFA51" s="1818">
        <f t="shared" ref="AFA51" si="413">AEY51*$C$51</f>
        <v>480947261.93678087</v>
      </c>
      <c r="AFC51" s="1818">
        <f t="shared" ref="AFC51" si="414">AFA51*$C$51</f>
        <v>492970943.48520035</v>
      </c>
      <c r="AFE51" s="1818">
        <f t="shared" ref="AFE51" si="415">AFC51*$C$51</f>
        <v>505295217.0723303</v>
      </c>
      <c r="AFG51" s="1818">
        <f t="shared" ref="AFG51" si="416">AFE51*$C$51</f>
        <v>517927597.49913853</v>
      </c>
      <c r="AFI51" s="1818">
        <f t="shared" ref="AFI51" si="417">AFG51*$C$51</f>
        <v>530875787.43661696</v>
      </c>
      <c r="AFK51" s="1818">
        <f t="shared" ref="AFK51" si="418">AFI51*$C$51</f>
        <v>544147682.12253237</v>
      </c>
      <c r="AFM51" s="1818">
        <f t="shared" ref="AFM51" si="419">AFK51*$C$51</f>
        <v>557751374.17559564</v>
      </c>
      <c r="AFO51" s="1818">
        <f t="shared" ref="AFO51" si="420">AFM51*$C$51</f>
        <v>571695158.52998543</v>
      </c>
      <c r="AFQ51" s="1818">
        <f t="shared" ref="AFQ51" si="421">AFO51*$C$51</f>
        <v>585987537.49323499</v>
      </c>
      <c r="AFS51" s="1818">
        <f t="shared" ref="AFS51" si="422">AFQ51*$C$51</f>
        <v>600637225.93056583</v>
      </c>
      <c r="AFU51" s="1818">
        <f t="shared" ref="AFU51" si="423">AFS51*$C$51</f>
        <v>615653156.57882988</v>
      </c>
      <c r="AFW51" s="1818">
        <f t="shared" ref="AFW51" si="424">AFU51*$C$51</f>
        <v>631044485.49330056</v>
      </c>
      <c r="AFY51" s="1818">
        <f t="shared" ref="AFY51" si="425">AFW51*$C$51</f>
        <v>646820597.630633</v>
      </c>
      <c r="AGA51" s="1818">
        <f t="shared" ref="AGA51" si="426">AFY51*$C$51</f>
        <v>662991112.57139874</v>
      </c>
      <c r="AGC51" s="1818">
        <f t="shared" ref="AGC51" si="427">AGA51*$C$51</f>
        <v>679565890.38568366</v>
      </c>
      <c r="AGE51" s="1818">
        <f t="shared" ref="AGE51" si="428">AGC51*$C$51</f>
        <v>696555037.64532566</v>
      </c>
      <c r="AGG51" s="1818">
        <f t="shared" ref="AGG51" si="429">AGE51*$C$51</f>
        <v>713968913.58645868</v>
      </c>
      <c r="AGI51" s="1818">
        <f t="shared" ref="AGI51" si="430">AGG51*$C$51</f>
        <v>731818136.42612004</v>
      </c>
      <c r="AGK51" s="1818">
        <f t="shared" ref="AGK51" si="431">AGI51*$C$51</f>
        <v>750113589.83677304</v>
      </c>
      <c r="AGM51" s="1818">
        <f t="shared" ref="AGM51" si="432">AGK51*$C$51</f>
        <v>768866429.58269227</v>
      </c>
      <c r="AGO51" s="1818">
        <f t="shared" ref="AGO51" si="433">AGM51*$C$51</f>
        <v>788088090.32225955</v>
      </c>
      <c r="AGQ51" s="1818">
        <f t="shared" ref="AGQ51" si="434">AGO51*$C$51</f>
        <v>807790292.58031595</v>
      </c>
      <c r="AGS51" s="1818">
        <f t="shared" ref="AGS51" si="435">AGQ51*$C$51</f>
        <v>827985049.89482379</v>
      </c>
      <c r="AGU51" s="1818">
        <f t="shared" ref="AGU51" si="436">AGS51*$C$51</f>
        <v>848684676.14219427</v>
      </c>
      <c r="AGW51" s="1818">
        <f t="shared" ref="AGW51" si="437">AGU51*$C$51</f>
        <v>869901793.04574907</v>
      </c>
      <c r="AGY51" s="1818">
        <f t="shared" ref="AGY51" si="438">AGW51*$C$51</f>
        <v>891649337.87189269</v>
      </c>
      <c r="AHA51" s="1818">
        <f t="shared" ref="AHA51" si="439">AGY51*$C$51</f>
        <v>913940571.31868994</v>
      </c>
      <c r="AHC51" s="1818">
        <f t="shared" ref="AHC51" si="440">AHA51*$C$51</f>
        <v>936789085.60165715</v>
      </c>
      <c r="AHE51" s="1818">
        <f t="shared" ref="AHE51" si="441">AHC51*$C$51</f>
        <v>960208812.7416985</v>
      </c>
      <c r="AHG51" s="1818">
        <f t="shared" ref="AHG51" si="442">AHE51*$C$51</f>
        <v>984214033.06024086</v>
      </c>
      <c r="AHI51" s="1818">
        <f t="shared" ref="AHI51" si="443">AHG51*$C$51</f>
        <v>1008819383.8867468</v>
      </c>
      <c r="AHK51" s="1818">
        <f t="shared" ref="AHK51" si="444">AHI51*$C$51</f>
        <v>1034039868.4839153</v>
      </c>
      <c r="AHM51" s="1818">
        <f t="shared" ref="AHM51" si="445">AHK51*$C$51</f>
        <v>1059890865.1960131</v>
      </c>
      <c r="AHO51" s="1818">
        <f t="shared" ref="AHO51" si="446">AHM51*$C$51</f>
        <v>1086388136.8259134</v>
      </c>
      <c r="AHQ51" s="1818">
        <f t="shared" ref="AHQ51" si="447">AHO51*$C$51</f>
        <v>1113547840.2465611</v>
      </c>
      <c r="AHS51" s="1818">
        <f t="shared" ref="AHS51" si="448">AHQ51*$C$51</f>
        <v>1141386536.2527249</v>
      </c>
      <c r="AHU51" s="1818">
        <f t="shared" ref="AHU51" si="449">AHS51*$C$51</f>
        <v>1169921199.6590428</v>
      </c>
      <c r="AHW51" s="1818">
        <f t="shared" ref="AHW51" si="450">AHU51*$C$51</f>
        <v>1199169229.6505189</v>
      </c>
      <c r="AHY51" s="1818">
        <f t="shared" ref="AHY51" si="451">AHW51*$C$51</f>
        <v>1229148460.3917818</v>
      </c>
      <c r="AIA51" s="1818">
        <f t="shared" ref="AIA51" si="452">AHY51*$C$51</f>
        <v>1259877171.9015763</v>
      </c>
      <c r="AIC51" s="1818">
        <f t="shared" ref="AIC51" si="453">AIA51*$C$51</f>
        <v>1291374101.1991155</v>
      </c>
      <c r="AIE51" s="1818">
        <f t="shared" ref="AIE51" si="454">AIC51*$C$51</f>
        <v>1323658453.7290933</v>
      </c>
      <c r="AIG51" s="1818">
        <f t="shared" ref="AIG51" si="455">AIE51*$C$51</f>
        <v>1356749915.0723205</v>
      </c>
      <c r="AII51" s="1818">
        <f t="shared" ref="AII51" si="456">AIG51*$C$51</f>
        <v>1390668662.9491284</v>
      </c>
      <c r="AIK51" s="1818">
        <f t="shared" ref="AIK51" si="457">AII51*$C$51</f>
        <v>1425435379.5228565</v>
      </c>
      <c r="AIM51" s="1818">
        <f t="shared" ref="AIM51" si="458">AIK51*$C$51</f>
        <v>1461071264.0109277</v>
      </c>
      <c r="AIO51" s="1818">
        <f t="shared" ref="AIO51" si="459">AIM51*$C$51</f>
        <v>1497598045.6112008</v>
      </c>
      <c r="AIQ51" s="1818">
        <f t="shared" ref="AIQ51" si="460">AIO51*$C$51</f>
        <v>1535037996.7514806</v>
      </c>
      <c r="AIS51" s="1818">
        <f t="shared" ref="AIS51" si="461">AIQ51*$C$51</f>
        <v>1573413946.6702673</v>
      </c>
      <c r="AIU51" s="1818">
        <f t="shared" ref="AIU51" si="462">AIS51*$C$51</f>
        <v>1612749295.337024</v>
      </c>
      <c r="AIW51" s="1818">
        <f t="shared" ref="AIW51" si="463">AIU51*$C$51</f>
        <v>1653068027.7204494</v>
      </c>
      <c r="AIY51" s="1818">
        <f t="shared" ref="AIY51" si="464">AIW51*$C$51</f>
        <v>1694394728.4134605</v>
      </c>
      <c r="AJA51" s="1818">
        <f t="shared" ref="AJA51" si="465">AIY51*$C$51</f>
        <v>1736754596.6237969</v>
      </c>
      <c r="AJC51" s="1818">
        <f t="shared" ref="AJC51" si="466">AJA51*$C$51</f>
        <v>1780173461.5393918</v>
      </c>
      <c r="AJE51" s="1818">
        <f t="shared" ref="AJE51" si="467">AJC51*$C$51</f>
        <v>1824677798.0778763</v>
      </c>
      <c r="AJG51" s="1818">
        <f t="shared" ref="AJG51" si="468">AJE51*$C$51</f>
        <v>1870294743.0298231</v>
      </c>
      <c r="AJI51" s="1818">
        <f t="shared" ref="AJI51" si="469">AJG51*$C$51</f>
        <v>1917052111.6055684</v>
      </c>
      <c r="AJK51" s="1818">
        <f t="shared" ref="AJK51" si="470">AJI51*$C$51</f>
        <v>1964978414.3957074</v>
      </c>
      <c r="AJM51" s="1818">
        <f t="shared" ref="AJM51" si="471">AJK51*$C$51</f>
        <v>2014102874.7556</v>
      </c>
      <c r="AJO51" s="1818">
        <f t="shared" ref="AJO51" si="472">AJM51*$C$51</f>
        <v>2064455446.6244898</v>
      </c>
      <c r="AJQ51" s="1818">
        <f t="shared" ref="AJQ51" si="473">AJO51*$C$51</f>
        <v>2116066832.7901018</v>
      </c>
      <c r="AJS51" s="1818">
        <f t="shared" ref="AJS51" si="474">AJQ51*$C$51</f>
        <v>2168968503.6098542</v>
      </c>
      <c r="AJU51" s="1818">
        <f t="shared" ref="AJU51" si="475">AJS51*$C$51</f>
        <v>2223192716.2001004</v>
      </c>
      <c r="AJW51" s="1818">
        <f t="shared" ref="AJW51" si="476">AJU51*$C$51</f>
        <v>2278772534.1051025</v>
      </c>
      <c r="AJY51" s="1818">
        <f t="shared" ref="AJY51" si="477">AJW51*$C$51</f>
        <v>2335741847.4577298</v>
      </c>
      <c r="AKA51" s="1818">
        <f t="shared" ref="AKA51" si="478">AJY51*$C$51</f>
        <v>2394135393.6441727</v>
      </c>
      <c r="AKC51" s="1818">
        <f t="shared" ref="AKC51" si="479">AKA51*$C$51</f>
        <v>2453988778.4852767</v>
      </c>
      <c r="AKE51" s="1818">
        <f t="shared" ref="AKE51" si="480">AKC51*$C$51</f>
        <v>2515338497.9474082</v>
      </c>
      <c r="AKG51" s="1818">
        <f t="shared" ref="AKG51" si="481">AKE51*$C$51</f>
        <v>2578221960.3960934</v>
      </c>
      <c r="AKI51" s="1818">
        <f t="shared" ref="AKI51" si="482">AKG51*$C$51</f>
        <v>2642677509.4059954</v>
      </c>
      <c r="AKK51" s="1818">
        <f t="shared" ref="AKK51" si="483">AKI51*$C$51</f>
        <v>2708744447.1411452</v>
      </c>
      <c r="AKM51" s="1818">
        <f t="shared" ref="AKM51" si="484">AKK51*$C$51</f>
        <v>2776463058.3196735</v>
      </c>
      <c r="AKO51" s="1818">
        <f t="shared" ref="AKO51" si="485">AKM51*$C$51</f>
        <v>2845874634.7776651</v>
      </c>
      <c r="AKQ51" s="1818">
        <f t="shared" ref="AKQ51" si="486">AKO51*$C$51</f>
        <v>2917021500.6471066</v>
      </c>
      <c r="AKS51" s="1818">
        <f t="shared" ref="AKS51" si="487">AKQ51*$C$51</f>
        <v>2989947038.1632838</v>
      </c>
      <c r="AKU51" s="1818">
        <f t="shared" ref="AKU51" si="488">AKS51*$C$51</f>
        <v>3064695714.1173658</v>
      </c>
      <c r="AKW51" s="1818">
        <f t="shared" ref="AKW51" si="489">AKU51*$C$51</f>
        <v>3141313106.9702997</v>
      </c>
      <c r="AKY51" s="1818">
        <f t="shared" ref="AKY51" si="490">AKW51*$C$51</f>
        <v>3219845934.644557</v>
      </c>
      <c r="ALA51" s="1818">
        <f t="shared" ref="ALA51" si="491">AKY51*$C$51</f>
        <v>3300342083.0106707</v>
      </c>
      <c r="ALC51" s="1818">
        <f t="shared" ref="ALC51" si="492">ALA51*$C$51</f>
        <v>3382850635.085937</v>
      </c>
      <c r="ALE51" s="1818">
        <f t="shared" ref="ALE51" si="493">ALC51*$C$51</f>
        <v>3467421900.9630852</v>
      </c>
      <c r="ALG51" s="1818">
        <f t="shared" ref="ALG51" si="494">ALE51*$C$51</f>
        <v>3554107448.4871621</v>
      </c>
      <c r="ALI51" s="1818">
        <f t="shared" ref="ALI51" si="495">ALG51*$C$51</f>
        <v>3642960134.6993408</v>
      </c>
      <c r="ALK51" s="1818">
        <f t="shared" ref="ALK51" si="496">ALI51*$C$51</f>
        <v>3734034138.066824</v>
      </c>
      <c r="ALM51" s="1818">
        <f t="shared" ref="ALM51" si="497">ALK51*$C$51</f>
        <v>3827384991.5184941</v>
      </c>
      <c r="ALO51" s="1818">
        <f t="shared" ref="ALO51" si="498">ALM51*$C$51</f>
        <v>3923069616.3064561</v>
      </c>
      <c r="ALQ51" s="1818">
        <f t="shared" ref="ALQ51" si="499">ALO51*$C$51</f>
        <v>4021146356.7141171</v>
      </c>
      <c r="ALS51" s="1818">
        <f t="shared" ref="ALS51" si="500">ALQ51*$C$51</f>
        <v>4121675015.6319695</v>
      </c>
      <c r="ALU51" s="1818">
        <f t="shared" ref="ALU51" si="501">ALS51*$C$51</f>
        <v>4224716891.0227685</v>
      </c>
      <c r="ALW51" s="1818">
        <f t="shared" ref="ALW51" si="502">ALU51*$C$51</f>
        <v>4330334813.298337</v>
      </c>
      <c r="ALY51" s="1818">
        <f t="shared" ref="ALY51" si="503">ALW51*$C$51</f>
        <v>4438593183.6307955</v>
      </c>
      <c r="AMA51" s="1818">
        <f t="shared" ref="AMA51" si="504">ALY51*$C$51</f>
        <v>4549558013.2215652</v>
      </c>
      <c r="AMC51" s="1818">
        <f t="shared" ref="AMC51" si="505">AMA51*$C$51</f>
        <v>4663296963.552104</v>
      </c>
      <c r="AME51" s="1818">
        <f t="shared" ref="AME51" si="506">AMC51*$C$51</f>
        <v>4779879387.6409063</v>
      </c>
      <c r="AMG51" s="1818">
        <f t="shared" ref="AMG51" si="507">AME51*$C$51</f>
        <v>4899376372.3319283</v>
      </c>
      <c r="AMI51" s="1818">
        <f t="shared" ref="AMI51" si="508">AMG51*$C$51</f>
        <v>5021860781.6402264</v>
      </c>
      <c r="AMK51" s="1818">
        <f t="shared" ref="AMK51" si="509">AMI51*$C$51</f>
        <v>5147407301.1812315</v>
      </c>
      <c r="AMM51" s="1818">
        <f t="shared" ref="AMM51" si="510">AMK51*$C$51</f>
        <v>5276092483.710762</v>
      </c>
      <c r="AMO51" s="1818">
        <f t="shared" ref="AMO51" si="511">AMM51*$C$51</f>
        <v>5407994795.8035307</v>
      </c>
      <c r="AMQ51" s="1818">
        <f t="shared" ref="AMQ51" si="512">AMO51*$C$51</f>
        <v>5543194665.6986189</v>
      </c>
      <c r="AMS51" s="1818">
        <f t="shared" ref="AMS51" si="513">AMQ51*$C$51</f>
        <v>5681774532.3410835</v>
      </c>
      <c r="AMU51" s="1818">
        <f t="shared" ref="AMU51" si="514">AMS51*$C$51</f>
        <v>5823818895.6496105</v>
      </c>
      <c r="AMW51" s="1818">
        <f t="shared" ref="AMW51" si="515">AMU51*$C$51</f>
        <v>5969414368.0408506</v>
      </c>
      <c r="AMY51" s="1818">
        <f t="shared" ref="AMY51" si="516">AMW51*$C$51</f>
        <v>6118649727.2418718</v>
      </c>
      <c r="ANA51" s="1818">
        <f t="shared" ref="ANA51" si="517">AMY51*$C$51</f>
        <v>6271615970.4229183</v>
      </c>
      <c r="ANC51" s="1818">
        <f t="shared" ref="ANC51" si="518">ANA51*$C$51</f>
        <v>6428406369.6834908</v>
      </c>
      <c r="ANE51" s="1818">
        <f t="shared" ref="ANE51" si="519">ANC51*$C$51</f>
        <v>6589116528.9255772</v>
      </c>
      <c r="ANG51" s="1818">
        <f t="shared" ref="ANG51" si="520">ANE51*$C$51</f>
        <v>6753844442.148716</v>
      </c>
      <c r="ANI51" s="1818">
        <f t="shared" ref="ANI51" si="521">ANG51*$C$51</f>
        <v>6922690553.2024336</v>
      </c>
      <c r="ANK51" s="1818">
        <f t="shared" ref="ANK51" si="522">ANI51*$C$51</f>
        <v>7095757817.0324936</v>
      </c>
      <c r="ANM51" s="1818">
        <f t="shared" ref="ANM51" si="523">ANK51*$C$51</f>
        <v>7273151762.4583054</v>
      </c>
      <c r="ANO51" s="1818">
        <f t="shared" ref="ANO51" si="524">ANM51*$C$51</f>
        <v>7454980556.519762</v>
      </c>
      <c r="ANQ51" s="1818">
        <f t="shared" ref="ANQ51" si="525">ANO51*$C$51</f>
        <v>7641355070.4327555</v>
      </c>
      <c r="ANS51" s="1818">
        <f t="shared" ref="ANS51" si="526">ANQ51*$C$51</f>
        <v>7832388947.193574</v>
      </c>
      <c r="ANU51" s="1818">
        <f t="shared" ref="ANU51" si="527">ANS51*$C$51</f>
        <v>8028198670.8734121</v>
      </c>
      <c r="ANW51" s="1818">
        <f t="shared" ref="ANW51" si="528">ANU51*$C$51</f>
        <v>8228903637.6452465</v>
      </c>
      <c r="ANY51" s="1818">
        <f t="shared" ref="ANY51" si="529">ANW51*$C$51</f>
        <v>8434626228.5863771</v>
      </c>
      <c r="AOA51" s="1818">
        <f t="shared" ref="AOA51" si="530">ANY51*$C$51</f>
        <v>8645491884.3010349</v>
      </c>
      <c r="AOC51" s="1818">
        <f t="shared" ref="AOC51" si="531">AOA51*$C$51</f>
        <v>8861629181.4085598</v>
      </c>
      <c r="AOE51" s="1818">
        <f t="shared" ref="AOE51" si="532">AOC51*$C$51</f>
        <v>9083169910.9437733</v>
      </c>
      <c r="AOG51" s="1818">
        <f t="shared" ref="AOG51" si="533">AOE51*$C$51</f>
        <v>9310249158.7173672</v>
      </c>
      <c r="AOI51" s="1818">
        <f t="shared" ref="AOI51" si="534">AOG51*$C$51</f>
        <v>9543005387.6853008</v>
      </c>
      <c r="AOK51" s="1818">
        <f t="shared" ref="AOK51" si="535">AOI51*$C$51</f>
        <v>9781580522.3774319</v>
      </c>
      <c r="AOM51" s="1818">
        <f t="shared" ref="AOM51" si="536">AOK51*$C$51</f>
        <v>10026120035.436867</v>
      </c>
      <c r="AOO51" s="1818">
        <f t="shared" ref="AOO51" si="537">AOM51*$C$51</f>
        <v>10276773036.322788</v>
      </c>
      <c r="AOQ51" s="1818">
        <f t="shared" ref="AOQ51" si="538">AOO51*$C$51</f>
        <v>10533692362.230858</v>
      </c>
      <c r="AOS51" s="1818">
        <f t="shared" ref="AOS51" si="539">AOQ51*$C$51</f>
        <v>10797034671.286629</v>
      </c>
      <c r="AOU51" s="1818">
        <f t="shared" ref="AOU51" si="540">AOS51*$C$51</f>
        <v>11066960538.068794</v>
      </c>
      <c r="AOW51" s="1818">
        <f t="shared" ref="AOW51" si="541">AOU51*$C$51</f>
        <v>11343634551.520514</v>
      </c>
      <c r="AOY51" s="1818">
        <f t="shared" ref="AOY51" si="542">AOW51*$C$51</f>
        <v>11627225415.308525</v>
      </c>
      <c r="APA51" s="1818">
        <f t="shared" ref="APA51" si="543">AOY51*$C$51</f>
        <v>11917906050.691236</v>
      </c>
      <c r="APC51" s="1818">
        <f t="shared" ref="APC51" si="544">APA51*$C$51</f>
        <v>12215853701.958517</v>
      </c>
      <c r="APE51" s="1818">
        <f t="shared" ref="APE51" si="545">APC51*$C$51</f>
        <v>12521250044.507479</v>
      </c>
      <c r="APG51" s="1818">
        <f t="shared" ref="APG51" si="546">APE51*$C$51</f>
        <v>12834281295.620165</v>
      </c>
      <c r="API51" s="1818">
        <f t="shared" ref="API51" si="547">APG51*$C$51</f>
        <v>13155138328.010668</v>
      </c>
      <c r="APK51" s="1818">
        <f t="shared" ref="APK51" si="548">API51*$C$51</f>
        <v>13484016786.210934</v>
      </c>
      <c r="APM51" s="1818">
        <f t="shared" ref="APM51" si="549">APK51*$C$51</f>
        <v>13821117205.866205</v>
      </c>
      <c r="APO51" s="1818">
        <f t="shared" ref="APO51" si="550">APM51*$C$51</f>
        <v>14166645136.012859</v>
      </c>
      <c r="APQ51" s="1818">
        <f t="shared" ref="APQ51" si="551">APO51*$C$51</f>
        <v>14520811264.413179</v>
      </c>
      <c r="APS51" s="1818">
        <f t="shared" ref="APS51" si="552">APQ51*$C$51</f>
        <v>14883831546.023508</v>
      </c>
      <c r="APU51" s="1818">
        <f t="shared" ref="APU51" si="553">APS51*$C$51</f>
        <v>15255927334.674095</v>
      </c>
      <c r="APW51" s="1818">
        <f t="shared" ref="APW51" si="554">APU51*$C$51</f>
        <v>15637325518.040947</v>
      </c>
      <c r="APY51" s="1818">
        <f t="shared" ref="APY51" si="555">APW51*$C$51</f>
        <v>16028258655.99197</v>
      </c>
      <c r="AQA51" s="1818">
        <f t="shared" ref="AQA51" si="556">APY51*$C$51</f>
        <v>16428965122.391768</v>
      </c>
      <c r="AQC51" s="1818">
        <f t="shared" ref="AQC51" si="557">AQA51*$C$51</f>
        <v>16839689250.451561</v>
      </c>
      <c r="AQE51" s="1818">
        <f t="shared" ref="AQE51" si="558">AQC51*$C$51</f>
        <v>17260681481.712849</v>
      </c>
      <c r="AQG51" s="1818">
        <f t="shared" ref="AQG51" si="559">AQE51*$C$51</f>
        <v>17692198518.755669</v>
      </c>
      <c r="AQI51" s="1818">
        <f t="shared" ref="AQI51" si="560">AQG51*$C$51</f>
        <v>18134503481.72456</v>
      </c>
      <c r="AQK51" s="1818">
        <f t="shared" ref="AQK51" si="561">AQI51*$C$51</f>
        <v>18587866068.767673</v>
      </c>
      <c r="AQM51" s="1818">
        <f t="shared" ref="AQM51" si="562">AQK51*$C$51</f>
        <v>19052562720.486862</v>
      </c>
      <c r="AQO51" s="1818">
        <f t="shared" ref="AQO51" si="563">AQM51*$C$51</f>
        <v>19528876788.499031</v>
      </c>
      <c r="AQQ51" s="1818">
        <f t="shared" ref="AQQ51" si="564">AQO51*$C$51</f>
        <v>20017098708.211506</v>
      </c>
      <c r="AQS51" s="1818">
        <f t="shared" ref="AQS51" si="565">AQQ51*$C$51</f>
        <v>20517526175.91679</v>
      </c>
      <c r="AQU51" s="1818">
        <f t="shared" ref="AQU51" si="566">AQS51*$C$51</f>
        <v>21030464330.314709</v>
      </c>
      <c r="AQW51" s="1818">
        <f t="shared" ref="AQW51" si="567">AQU51*$C$51</f>
        <v>21556225938.572575</v>
      </c>
      <c r="AQY51" s="1818">
        <f t="shared" ref="AQY51" si="568">AQW51*$C$51</f>
        <v>22095131587.036888</v>
      </c>
      <c r="ARA51" s="1818">
        <f t="shared" ref="ARA51" si="569">AQY51*$C$51</f>
        <v>22647509876.712807</v>
      </c>
      <c r="ARC51" s="1818">
        <f t="shared" ref="ARC51" si="570">ARA51*$C$51</f>
        <v>23213697623.630627</v>
      </c>
      <c r="ARE51" s="1818">
        <f t="shared" ref="ARE51" si="571">ARC51*$C$51</f>
        <v>23794040064.22139</v>
      </c>
      <c r="ARG51" s="1818">
        <f t="shared" ref="ARG51" si="572">ARE51*$C$51</f>
        <v>24388891065.826923</v>
      </c>
      <c r="ARI51" s="1818">
        <f t="shared" ref="ARI51" si="573">ARG51*$C$51</f>
        <v>24998613342.472595</v>
      </c>
      <c r="ARK51" s="1818">
        <f t="shared" ref="ARK51" si="574">ARI51*$C$51</f>
        <v>25623578676.034409</v>
      </c>
      <c r="ARM51" s="1818">
        <f t="shared" ref="ARM51" si="575">ARK51*$C$51</f>
        <v>26264168142.935268</v>
      </c>
      <c r="ARO51" s="1818">
        <f t="shared" ref="ARO51" si="576">ARM51*$C$51</f>
        <v>26920772346.508648</v>
      </c>
      <c r="ARQ51" s="1818">
        <f t="shared" ref="ARQ51" si="577">ARO51*$C$51</f>
        <v>27593791655.17136</v>
      </c>
      <c r="ARS51" s="1818">
        <f t="shared" ref="ARS51" si="578">ARQ51*$C$51</f>
        <v>28283636446.55064</v>
      </c>
      <c r="ARU51" s="1818">
        <f t="shared" ref="ARU51" si="579">ARS51*$C$51</f>
        <v>28990727357.714405</v>
      </c>
      <c r="ARW51" s="1818">
        <f t="shared" ref="ARW51" si="580">ARU51*$C$51</f>
        <v>29715495541.657261</v>
      </c>
      <c r="ARY51" s="1818">
        <f t="shared" ref="ARY51" si="581">ARW51*$C$51</f>
        <v>30458382930.198689</v>
      </c>
      <c r="ASA51" s="1818">
        <f t="shared" ref="ASA51" si="582">ARY51*$C$51</f>
        <v>31219842503.453651</v>
      </c>
      <c r="ASC51" s="1818">
        <f t="shared" ref="ASC51" si="583">ASA51*$C$51</f>
        <v>32000338566.039989</v>
      </c>
      <c r="ASE51" s="1818">
        <f t="shared" ref="ASE51" si="584">ASC51*$C$51</f>
        <v>32800347030.190987</v>
      </c>
      <c r="ASG51" s="1818">
        <f t="shared" ref="ASG51" si="585">ASE51*$C$51</f>
        <v>33620355705.945759</v>
      </c>
      <c r="ASI51" s="1818">
        <f t="shared" ref="ASI51" si="586">ASG51*$C$51</f>
        <v>34460864598.594398</v>
      </c>
      <c r="ASK51" s="1818">
        <f t="shared" ref="ASK51" si="587">ASI51*$C$51</f>
        <v>35322386213.559258</v>
      </c>
      <c r="ASM51" s="1818">
        <f t="shared" ref="ASM51" si="588">ASK51*$C$51</f>
        <v>36205445868.898239</v>
      </c>
      <c r="ASO51" s="1818">
        <f t="shared" ref="ASO51" si="589">ASM51*$C$51</f>
        <v>37110582015.620689</v>
      </c>
      <c r="ASQ51" s="1818">
        <f t="shared" ref="ASQ51" si="590">ASO51*$C$51</f>
        <v>38038346566.0112</v>
      </c>
      <c r="ASS51" s="1818">
        <f t="shared" ref="ASS51" si="591">ASQ51*$C$51</f>
        <v>38989305230.161476</v>
      </c>
      <c r="ASU51" s="1818">
        <f t="shared" ref="ASU51" si="592">ASS51*$C$51</f>
        <v>39964037860.915512</v>
      </c>
      <c r="ASW51" s="1818">
        <f t="shared" ref="ASW51" si="593">ASU51*$C$51</f>
        <v>40963138807.438393</v>
      </c>
      <c r="ASY51" s="1818">
        <f t="shared" ref="ASY51" si="594">ASW51*$C$51</f>
        <v>41987217277.624352</v>
      </c>
      <c r="ATA51" s="1818">
        <f t="shared" ref="ATA51" si="595">ASY51*$C$51</f>
        <v>43036897709.564957</v>
      </c>
      <c r="ATC51" s="1818">
        <f t="shared" ref="ATC51" si="596">ATA51*$C$51</f>
        <v>44112820152.304077</v>
      </c>
      <c r="ATE51" s="1818">
        <f t="shared" ref="ATE51" si="597">ATC51*$C$51</f>
        <v>45215640656.111671</v>
      </c>
      <c r="ATG51" s="1818">
        <f t="shared" ref="ATG51" si="598">ATE51*$C$51</f>
        <v>46346031672.514458</v>
      </c>
      <c r="ATI51" s="1818">
        <f t="shared" ref="ATI51" si="599">ATG51*$C$51</f>
        <v>47504682464.327316</v>
      </c>
      <c r="ATK51" s="1818">
        <f t="shared" ref="ATK51" si="600">ATI51*$C$51</f>
        <v>48692299525.935493</v>
      </c>
      <c r="ATM51" s="1818">
        <f t="shared" ref="ATM51" si="601">ATK51*$C$51</f>
        <v>49909607014.083878</v>
      </c>
      <c r="ATO51" s="1818">
        <f t="shared" ref="ATO51" si="602">ATM51*$C$51</f>
        <v>51157347189.435966</v>
      </c>
      <c r="ATQ51" s="1818">
        <f t="shared" ref="ATQ51" si="603">ATO51*$C$51</f>
        <v>52436280869.17186</v>
      </c>
      <c r="ATS51" s="1818">
        <f t="shared" ref="ATS51" si="604">ATQ51*$C$51</f>
        <v>53747187890.901154</v>
      </c>
      <c r="ATU51" s="1818">
        <f t="shared" ref="ATU51" si="605">ATS51*$C$51</f>
        <v>55090867588.173676</v>
      </c>
      <c r="ATW51" s="1818">
        <f t="shared" ref="ATW51" si="606">ATU51*$C$51</f>
        <v>56468139277.878014</v>
      </c>
      <c r="ATY51" s="1818">
        <f t="shared" ref="ATY51" si="607">ATW51*$C$51</f>
        <v>57879842759.824959</v>
      </c>
      <c r="AUA51" s="1818">
        <f t="shared" ref="AUA51" si="608">ATY51*$C$51</f>
        <v>59326838828.82058</v>
      </c>
      <c r="AUC51" s="1818">
        <f t="shared" ref="AUC51" si="609">AUA51*$C$51</f>
        <v>60810009799.541092</v>
      </c>
      <c r="AUE51" s="1818">
        <f t="shared" ref="AUE51" si="610">AUC51*$C$51</f>
        <v>62330260044.529617</v>
      </c>
      <c r="AUG51" s="1818">
        <f t="shared" ref="AUG51" si="611">AUE51*$C$51</f>
        <v>63888516545.642853</v>
      </c>
      <c r="AUI51" s="1818">
        <f t="shared" ref="AUI51" si="612">AUG51*$C$51</f>
        <v>65485729459.28392</v>
      </c>
      <c r="AUK51" s="1818">
        <f t="shared" ref="AUK51" si="613">AUI51*$C$51</f>
        <v>67122872695.766014</v>
      </c>
      <c r="AUM51" s="1818">
        <f t="shared" ref="AUM51" si="614">AUK51*$C$51</f>
        <v>68800944513.160156</v>
      </c>
      <c r="AUO51" s="1818">
        <f t="shared" ref="AUO51" si="615">AUM51*$C$51</f>
        <v>70520968125.989151</v>
      </c>
      <c r="AUQ51" s="1818">
        <f t="shared" ref="AUQ51" si="616">AUO51*$C$51</f>
        <v>72283992329.13887</v>
      </c>
      <c r="AUS51" s="1818">
        <f t="shared" ref="AUS51" si="617">AUQ51*$C$51</f>
        <v>74091092137.36734</v>
      </c>
      <c r="AUU51" s="1818">
        <f t="shared" ref="AUU51" si="618">AUS51*$C$51</f>
        <v>75943369440.801514</v>
      </c>
      <c r="AUW51" s="1818">
        <f t="shared" ref="AUW51" si="619">AUU51*$C$51</f>
        <v>77841953676.821548</v>
      </c>
      <c r="AUY51" s="1818">
        <f t="shared" ref="AUY51" si="620">AUW51*$C$51</f>
        <v>79788002518.742081</v>
      </c>
      <c r="AVA51" s="1818">
        <f t="shared" ref="AVA51" si="621">AUY51*$C$51</f>
        <v>81782702581.710632</v>
      </c>
      <c r="AVC51" s="1818">
        <f t="shared" ref="AVC51" si="622">AVA51*$C$51</f>
        <v>83827270146.253387</v>
      </c>
      <c r="AVE51" s="1818">
        <f t="shared" ref="AVE51" si="623">AVC51*$C$51</f>
        <v>85922951899.909714</v>
      </c>
      <c r="AVG51" s="1818">
        <f t="shared" ref="AVG51" si="624">AVE51*$C$51</f>
        <v>88071025697.407455</v>
      </c>
      <c r="AVI51" s="1818">
        <f t="shared" ref="AVI51" si="625">AVG51*$C$51</f>
        <v>90272801339.842636</v>
      </c>
      <c r="AVK51" s="1818">
        <f t="shared" ref="AVK51" si="626">AVI51*$C$51</f>
        <v>92529621373.338699</v>
      </c>
      <c r="AVM51" s="1818">
        <f t="shared" ref="AVM51" si="627">AVK51*$C$51</f>
        <v>94842861907.672165</v>
      </c>
      <c r="AVO51" s="1818">
        <f t="shared" ref="AVO51" si="628">AVM51*$C$51</f>
        <v>97213933455.363968</v>
      </c>
      <c r="AVQ51" s="1818">
        <f t="shared" ref="AVQ51" si="629">AVO51*$C$51</f>
        <v>99644281791.748062</v>
      </c>
      <c r="AVS51" s="1818">
        <f t="shared" ref="AVS51" si="630">AVQ51*$C$51</f>
        <v>102135388836.54175</v>
      </c>
      <c r="AVU51" s="1818">
        <f t="shared" ref="AVU51" si="631">AVS51*$C$51</f>
        <v>104688773557.45528</v>
      </c>
      <c r="AVW51" s="1818">
        <f t="shared" ref="AVW51" si="632">AVU51*$C$51</f>
        <v>107305992896.39165</v>
      </c>
      <c r="AVY51" s="1818">
        <f t="shared" ref="AVY51" si="633">AVW51*$C$51</f>
        <v>109988642718.80142</v>
      </c>
      <c r="AWA51" s="1818">
        <f t="shared" ref="AWA51" si="634">AVY51*$C$51</f>
        <v>112738358786.77145</v>
      </c>
      <c r="AWC51" s="1818">
        <f t="shared" ref="AWC51" si="635">AWA51*$C$51</f>
        <v>115556817756.44073</v>
      </c>
      <c r="AWE51" s="1818">
        <f t="shared" ref="AWE51" si="636">AWC51*$C$51</f>
        <v>118445738200.35175</v>
      </c>
      <c r="AWG51" s="1818">
        <f t="shared" ref="AWG51" si="637">AWE51*$C$51</f>
        <v>121406881655.36053</v>
      </c>
      <c r="AWI51" s="1818">
        <f t="shared" ref="AWI51" si="638">AWG51*$C$51</f>
        <v>124442053696.74454</v>
      </c>
      <c r="AWK51" s="1818">
        <f t="shared" ref="AWK51" si="639">AWI51*$C$51</f>
        <v>127553105039.16315</v>
      </c>
      <c r="AWM51" s="1818">
        <f t="shared" ref="AWM51" si="640">AWK51*$C$51</f>
        <v>130741932665.14221</v>
      </c>
      <c r="AWO51" s="1818">
        <f t="shared" ref="AWO51" si="641">AWM51*$C$51</f>
        <v>134010480981.77075</v>
      </c>
      <c r="AWQ51" s="1818">
        <f t="shared" ref="AWQ51" si="642">AWO51*$C$51</f>
        <v>137360743006.315</v>
      </c>
      <c r="AWS51" s="1818">
        <f t="shared" ref="AWS51" si="643">AWQ51*$C$51</f>
        <v>140794761581.47287</v>
      </c>
      <c r="AWU51" s="1818">
        <f t="shared" ref="AWU51" si="644">AWS51*$C$51</f>
        <v>144314630621.00967</v>
      </c>
      <c r="AWW51" s="1818">
        <f t="shared" ref="AWW51" si="645">AWU51*$C$51</f>
        <v>147922496386.53491</v>
      </c>
      <c r="AWY51" s="1818">
        <f t="shared" ref="AWY51" si="646">AWW51*$C$51</f>
        <v>151620558796.19827</v>
      </c>
      <c r="AXA51" s="1818">
        <f t="shared" ref="AXA51" si="647">AWY51*$C$51</f>
        <v>155411072766.10321</v>
      </c>
      <c r="AXC51" s="1818">
        <f t="shared" ref="AXC51" si="648">AXA51*$C$51</f>
        <v>159296349585.25577</v>
      </c>
      <c r="AXE51" s="1818">
        <f t="shared" ref="AXE51" si="649">AXC51*$C$51</f>
        <v>163278758324.88715</v>
      </c>
      <c r="AXG51" s="1818">
        <f t="shared" ref="AXG51" si="650">AXE51*$C$51</f>
        <v>167360727283.00931</v>
      </c>
      <c r="AXI51" s="1818">
        <f t="shared" ref="AXI51" si="651">AXG51*$C$51</f>
        <v>171544745465.08453</v>
      </c>
      <c r="AXK51" s="1818">
        <f t="shared" ref="AXK51" si="652">AXI51*$C$51</f>
        <v>175833364101.71164</v>
      </c>
      <c r="AXM51" s="1818">
        <f t="shared" ref="AXM51" si="653">AXK51*$C$51</f>
        <v>180229198204.25443</v>
      </c>
      <c r="AXO51" s="1818">
        <f t="shared" ref="AXO51" si="654">AXM51*$C$51</f>
        <v>184734928159.36078</v>
      </c>
      <c r="AXQ51" s="1818">
        <f t="shared" ref="AXQ51" si="655">AXO51*$C$51</f>
        <v>189353301363.34479</v>
      </c>
      <c r="AXS51" s="1818">
        <f t="shared" ref="AXS51" si="656">AXQ51*$C$51</f>
        <v>194087133897.42838</v>
      </c>
      <c r="AXU51" s="1818">
        <f t="shared" ref="AXU51" si="657">AXS51*$C$51</f>
        <v>198939312244.86407</v>
      </c>
      <c r="AXW51" s="1818">
        <f t="shared" ref="AXW51" si="658">AXU51*$C$51</f>
        <v>203912795050.98566</v>
      </c>
      <c r="AXY51" s="1818">
        <f t="shared" ref="AXY51" si="659">AXW51*$C$51</f>
        <v>209010614927.26028</v>
      </c>
      <c r="AYA51" s="1818">
        <f t="shared" ref="AYA51" si="660">AXY51*$C$51</f>
        <v>214235880300.44177</v>
      </c>
      <c r="AYC51" s="1818">
        <f t="shared" ref="AYC51" si="661">AYA51*$C$51</f>
        <v>219591777307.95279</v>
      </c>
      <c r="AYE51" s="1818">
        <f t="shared" ref="AYE51" si="662">AYC51*$C$51</f>
        <v>225081571740.65158</v>
      </c>
      <c r="AYG51" s="1818">
        <f t="shared" ref="AYG51" si="663">AYE51*$C$51</f>
        <v>230708611034.16785</v>
      </c>
      <c r="AYI51" s="1818">
        <f t="shared" ref="AYI51" si="664">AYG51*$C$51</f>
        <v>236476326310.02203</v>
      </c>
      <c r="AYK51" s="1818">
        <f t="shared" ref="AYK51" si="665">AYI51*$C$51</f>
        <v>242388234467.77255</v>
      </c>
      <c r="AYM51" s="1818">
        <f t="shared" ref="AYM51" si="666">AYK51*$C$51</f>
        <v>248447940329.46686</v>
      </c>
      <c r="AYO51" s="1818">
        <f t="shared" ref="AYO51" si="667">AYM51*$C$51</f>
        <v>254659138837.70352</v>
      </c>
      <c r="AYQ51" s="1818">
        <f t="shared" ref="AYQ51" si="668">AYO51*$C$51</f>
        <v>261025617308.64609</v>
      </c>
      <c r="AYS51" s="1818">
        <f t="shared" ref="AYS51" si="669">AYQ51*$C$51</f>
        <v>267551257741.36221</v>
      </c>
      <c r="AYU51" s="1818">
        <f t="shared" ref="AYU51" si="670">AYS51*$C$51</f>
        <v>274240039184.89624</v>
      </c>
      <c r="AYW51" s="1818">
        <f t="shared" ref="AYW51" si="671">AYU51*$C$51</f>
        <v>281096040164.51862</v>
      </c>
      <c r="AYY51" s="1818">
        <f t="shared" ref="AYY51" si="672">AYW51*$C$51</f>
        <v>288123441168.63153</v>
      </c>
      <c r="AZA51" s="1818">
        <f t="shared" ref="AZA51" si="673">AYY51*$C$51</f>
        <v>295326527197.84729</v>
      </c>
      <c r="AZC51" s="1818">
        <f t="shared" ref="AZC51" si="674">AZA51*$C$51</f>
        <v>302709690377.79346</v>
      </c>
      <c r="AZE51" s="1818">
        <f t="shared" ref="AZE51" si="675">AZC51*$C$51</f>
        <v>310277432637.23828</v>
      </c>
      <c r="AZG51" s="1818">
        <f t="shared" ref="AZG51" si="676">AZE51*$C$51</f>
        <v>318034368453.16919</v>
      </c>
      <c r="AZI51" s="1818">
        <f t="shared" ref="AZI51" si="677">AZG51*$C$51</f>
        <v>325985227664.49841</v>
      </c>
      <c r="AZK51" s="1818">
        <f t="shared" ref="AZK51" si="678">AZI51*$C$51</f>
        <v>334134858356.11084</v>
      </c>
      <c r="AZM51" s="1818">
        <f t="shared" ref="AZM51" si="679">AZK51*$C$51</f>
        <v>342488229815.01361</v>
      </c>
      <c r="AZO51" s="1818">
        <f t="shared" ref="AZO51" si="680">AZM51*$C$51</f>
        <v>351050435560.38892</v>
      </c>
      <c r="AZQ51" s="1818">
        <f t="shared" ref="AZQ51" si="681">AZO51*$C$51</f>
        <v>359826696449.39862</v>
      </c>
      <c r="AZS51" s="1818">
        <f t="shared" ref="AZS51" si="682">AZQ51*$C$51</f>
        <v>368822363860.63354</v>
      </c>
      <c r="AZU51" s="1818">
        <f t="shared" ref="AZU51" si="683">AZS51*$C$51</f>
        <v>378042922957.14935</v>
      </c>
      <c r="AZW51" s="1818">
        <f t="shared" ref="AZW51" si="684">AZU51*$C$51</f>
        <v>387493996031.07806</v>
      </c>
      <c r="AZY51" s="1818">
        <f t="shared" ref="AZY51" si="685">AZW51*$C$51</f>
        <v>397181345931.85498</v>
      </c>
      <c r="BAA51" s="1818">
        <f t="shared" ref="BAA51" si="686">AZY51*$C$51</f>
        <v>407110879580.15131</v>
      </c>
      <c r="BAC51" s="1818">
        <f t="shared" ref="BAC51" si="687">BAA51*$C$51</f>
        <v>417288651569.65503</v>
      </c>
      <c r="BAE51" s="1818">
        <f t="shared" ref="BAE51" si="688">BAC51*$C$51</f>
        <v>427720867858.89636</v>
      </c>
      <c r="BAG51" s="1818">
        <f t="shared" ref="BAG51" si="689">BAE51*$C$51</f>
        <v>438413889555.36871</v>
      </c>
      <c r="BAI51" s="1818">
        <f t="shared" ref="BAI51" si="690">BAG51*$C$51</f>
        <v>449374236794.25287</v>
      </c>
      <c r="BAK51" s="1818">
        <f t="shared" ref="BAK51" si="691">BAI51*$C$51</f>
        <v>460608592714.10913</v>
      </c>
      <c r="BAM51" s="1818">
        <f t="shared" ref="BAM51" si="692">BAK51*$C$51</f>
        <v>472123807531.96179</v>
      </c>
      <c r="BAO51" s="1818">
        <f t="shared" ref="BAO51" si="693">BAM51*$C$51</f>
        <v>483926902720.2608</v>
      </c>
      <c r="BAQ51" s="1818">
        <f t="shared" ref="BAQ51" si="694">BAO51*$C$51</f>
        <v>496025075288.26727</v>
      </c>
      <c r="BAS51" s="1818">
        <f t="shared" ref="BAS51" si="695">BAQ51*$C$51</f>
        <v>508425702170.47394</v>
      </c>
      <c r="BAU51" s="1818">
        <f t="shared" ref="BAU51" si="696">BAS51*$C$51</f>
        <v>521136344724.73572</v>
      </c>
      <c r="BAW51" s="1818">
        <f t="shared" ref="BAW51" si="697">BAU51*$C$51</f>
        <v>534164753342.85406</v>
      </c>
      <c r="BAY51" s="1818">
        <f t="shared" ref="BAY51" si="698">BAW51*$C$51</f>
        <v>547518872176.42535</v>
      </c>
      <c r="BBA51" s="1818">
        <f t="shared" ref="BBA51" si="699">BAY51*$C$51</f>
        <v>561206843980.83594</v>
      </c>
      <c r="BBC51" s="1818">
        <f t="shared" ref="BBC51" si="700">BBA51*$C$51</f>
        <v>575237015080.35681</v>
      </c>
      <c r="BBE51" s="1818">
        <f t="shared" ref="BBE51" si="701">BBC51*$C$51</f>
        <v>589617940457.36572</v>
      </c>
      <c r="BBG51" s="1818">
        <f t="shared" ref="BBG51" si="702">BBE51*$C$51</f>
        <v>604358388968.7998</v>
      </c>
      <c r="BBI51" s="1818">
        <f t="shared" ref="BBI51" si="703">BBG51*$C$51</f>
        <v>619467348693.01978</v>
      </c>
      <c r="BBK51" s="1818">
        <f t="shared" ref="BBK51" si="704">BBI51*$C$51</f>
        <v>634954032410.34521</v>
      </c>
      <c r="BBM51" s="1818">
        <f t="shared" ref="BBM51" si="705">BBK51*$C$51</f>
        <v>650827883220.60376</v>
      </c>
      <c r="BBO51" s="1818">
        <f t="shared" ref="BBO51" si="706">BBM51*$C$51</f>
        <v>667098580301.11877</v>
      </c>
      <c r="BBQ51" s="1818">
        <f t="shared" ref="BBQ51" si="707">BBO51*$C$51</f>
        <v>683776044808.64673</v>
      </c>
      <c r="BBS51" s="1818">
        <f t="shared" ref="BBS51" si="708">BBQ51*$C$51</f>
        <v>700870445928.86279</v>
      </c>
      <c r="BBU51" s="1818">
        <f t="shared" ref="BBU51" si="709">BBS51*$C$51</f>
        <v>718392207077.08435</v>
      </c>
      <c r="BBW51" s="1818">
        <f t="shared" ref="BBW51" si="710">BBU51*$C$51</f>
        <v>736352012254.01135</v>
      </c>
      <c r="BBY51" s="1818">
        <f t="shared" ref="BBY51" si="711">BBW51*$C$51</f>
        <v>754760812560.36157</v>
      </c>
      <c r="BCA51" s="1818">
        <f t="shared" ref="BCA51" si="712">BBY51*$C$51</f>
        <v>773629832874.37061</v>
      </c>
      <c r="BCC51" s="1818">
        <f t="shared" ref="BCC51" si="713">BCA51*$C$51</f>
        <v>792970578696.22986</v>
      </c>
      <c r="BCE51" s="1818">
        <f t="shared" ref="BCE51" si="714">BCC51*$C$51</f>
        <v>812794843163.6355</v>
      </c>
      <c r="BCG51" s="1818">
        <f t="shared" ref="BCG51" si="715">BCE51*$C$51</f>
        <v>833114714242.72632</v>
      </c>
      <c r="BCI51" s="1818">
        <f t="shared" ref="BCI51" si="716">BCG51*$C$51</f>
        <v>853942582098.79443</v>
      </c>
      <c r="BCK51" s="1818">
        <f t="shared" ref="BCK51" si="717">BCI51*$C$51</f>
        <v>875291146651.26416</v>
      </c>
      <c r="BCM51" s="1818">
        <f t="shared" ref="BCM51" si="718">BCK51*$C$51</f>
        <v>897173425317.54565</v>
      </c>
      <c r="BCO51" s="1818">
        <f t="shared" ref="BCO51" si="719">BCM51*$C$51</f>
        <v>919602760950.48425</v>
      </c>
      <c r="BCQ51" s="1818">
        <f t="shared" ref="BCQ51" si="720">BCO51*$C$51</f>
        <v>942592829974.24634</v>
      </c>
      <c r="BCS51" s="1818">
        <f t="shared" ref="BCS51" si="721">BCQ51*$C$51</f>
        <v>966157650723.60242</v>
      </c>
      <c r="BCU51" s="1818">
        <f t="shared" ref="BCU51" si="722">BCS51*$C$51</f>
        <v>990311591991.69238</v>
      </c>
      <c r="BCW51" s="1818">
        <f t="shared" ref="BCW51" si="723">BCU51*$C$51</f>
        <v>1015069381791.4846</v>
      </c>
      <c r="BCY51" s="1818">
        <f t="shared" ref="BCY51" si="724">BCW51*$C$51</f>
        <v>1040446116336.2716</v>
      </c>
      <c r="BDA51" s="1818">
        <f t="shared" ref="BDA51" si="725">BCY51*$C$51</f>
        <v>1066457269244.6783</v>
      </c>
      <c r="BDC51" s="1818">
        <f t="shared" ref="BDC51" si="726">BDA51*$C$51</f>
        <v>1093118700975.7952</v>
      </c>
      <c r="BDE51" s="1818">
        <f t="shared" ref="BDE51" si="727">BDC51*$C$51</f>
        <v>1120446668500.1899</v>
      </c>
      <c r="BDG51" s="1818">
        <f t="shared" ref="BDG51" si="728">BDE51*$C$51</f>
        <v>1148457835212.6946</v>
      </c>
      <c r="BDI51" s="1818">
        <f t="shared" ref="BDI51" si="729">BDG51*$C$51</f>
        <v>1177169281093.012</v>
      </c>
      <c r="BDK51" s="1818">
        <f t="shared" ref="BDK51" si="730">BDI51*$C$51</f>
        <v>1206598513120.3372</v>
      </c>
      <c r="BDM51" s="1818">
        <f t="shared" ref="BDM51" si="731">BDK51*$C$51</f>
        <v>1236763475948.3455</v>
      </c>
      <c r="BDO51" s="1818">
        <f t="shared" ref="BDO51" si="732">BDM51*$C$51</f>
        <v>1267682562847.054</v>
      </c>
      <c r="BDQ51" s="1818">
        <f t="shared" ref="BDQ51" si="733">BDO51*$C$51</f>
        <v>1299374626918.2302</v>
      </c>
      <c r="BDS51" s="1818">
        <f t="shared" ref="BDS51" si="734">BDQ51*$C$51</f>
        <v>1331858992591.1858</v>
      </c>
      <c r="BDU51" s="1818">
        <f t="shared" ref="BDU51" si="735">BDS51*$C$51</f>
        <v>1365155467405.9653</v>
      </c>
      <c r="BDW51" s="1818">
        <f t="shared" ref="BDW51" si="736">BDU51*$C$51</f>
        <v>1399284354091.1143</v>
      </c>
      <c r="BDY51" s="1818">
        <f t="shared" ref="BDY51" si="737">BDW51*$C$51</f>
        <v>1434266462943.3921</v>
      </c>
      <c r="BEA51" s="1818">
        <f t="shared" ref="BEA51" si="738">BDY51*$C$51</f>
        <v>1470123124516.9768</v>
      </c>
      <c r="BEC51" s="1818">
        <f t="shared" ref="BEC51" si="739">BEA51*$C$51</f>
        <v>1506876202629.9011</v>
      </c>
      <c r="BEE51" s="1818">
        <f t="shared" ref="BEE51" si="740">BEC51*$C$51</f>
        <v>1544548107695.6484</v>
      </c>
      <c r="BEG51" s="1818">
        <f t="shared" ref="BEG51" si="741">BEE51*$C$51</f>
        <v>1583161810388.0396</v>
      </c>
      <c r="BEI51" s="1818">
        <f t="shared" ref="BEI51" si="742">BEG51*$C$51</f>
        <v>1622740855647.7405</v>
      </c>
      <c r="BEK51" s="1818">
        <f t="shared" ref="BEK51" si="743">BEI51*$C$51</f>
        <v>1663309377038.9338</v>
      </c>
      <c r="BEM51" s="1818">
        <f t="shared" ref="BEM51" si="744">BEK51*$C$51</f>
        <v>1704892111464.907</v>
      </c>
      <c r="BEO51" s="1818">
        <f t="shared" ref="BEO51" si="745">BEM51*$C$51</f>
        <v>1747514414251.5295</v>
      </c>
      <c r="BEQ51" s="1818">
        <f t="shared" ref="BEQ51" si="746">BEO51*$C$51</f>
        <v>1791202274607.8176</v>
      </c>
      <c r="BES51" s="1818">
        <f t="shared" ref="BES51" si="747">BEQ51*$C$51</f>
        <v>1835982331473.0129</v>
      </c>
      <c r="BEU51" s="1818">
        <f t="shared" ref="BEU51" si="748">BES51*$C$51</f>
        <v>1881881889759.8381</v>
      </c>
      <c r="BEW51" s="1818">
        <f t="shared" ref="BEW51" si="749">BEU51*$C$51</f>
        <v>1928928937003.834</v>
      </c>
      <c r="BEY51" s="1818">
        <f t="shared" ref="BEY51" si="750">BEW51*$C$51</f>
        <v>1977152160428.9297</v>
      </c>
      <c r="BFA51" s="1818">
        <f t="shared" ref="BFA51" si="751">BEY51*$C$51</f>
        <v>2026580964439.6528</v>
      </c>
      <c r="BFC51" s="1818">
        <f t="shared" ref="BFC51" si="752">BFA51*$C$51</f>
        <v>2077245488550.644</v>
      </c>
      <c r="BFE51" s="1818">
        <f t="shared" ref="BFE51" si="753">BFC51*$C$51</f>
        <v>2129176625764.4099</v>
      </c>
      <c r="BFG51" s="1818">
        <f t="shared" ref="BFG51" si="754">BFE51*$C$51</f>
        <v>2182406041408.52</v>
      </c>
      <c r="BFI51" s="1818">
        <f t="shared" ref="BFI51" si="755">BFG51*$C$51</f>
        <v>2236966192443.7329</v>
      </c>
      <c r="BFK51" s="1818">
        <f t="shared" ref="BFK51" si="756">BFI51*$C$51</f>
        <v>2292890347254.8262</v>
      </c>
      <c r="BFM51" s="1818">
        <f t="shared" ref="BFM51" si="757">BFK51*$C$51</f>
        <v>2350212605936.1968</v>
      </c>
      <c r="BFO51" s="1818">
        <f t="shared" ref="BFO51" si="758">BFM51*$C$51</f>
        <v>2408967921084.6016</v>
      </c>
      <c r="BFQ51" s="1818">
        <f t="shared" ref="BFQ51" si="759">BFO51*$C$51</f>
        <v>2469192119111.7163</v>
      </c>
      <c r="BFS51" s="1818">
        <f t="shared" ref="BFS51" si="760">BFQ51*$C$51</f>
        <v>2530921922089.5088</v>
      </c>
      <c r="BFU51" s="1818">
        <f t="shared" ref="BFU51" si="761">BFS51*$C$51</f>
        <v>2594194970141.7461</v>
      </c>
      <c r="BFW51" s="1818">
        <f t="shared" ref="BFW51" si="762">BFU51*$C$51</f>
        <v>2659049844395.2896</v>
      </c>
      <c r="BFY51" s="1818">
        <f t="shared" ref="BFY51" si="763">BFW51*$C$51</f>
        <v>2725526090505.1714</v>
      </c>
      <c r="BGA51" s="1818">
        <f t="shared" ref="BGA51" si="764">BFY51*$C$51</f>
        <v>2793664242767.8003</v>
      </c>
      <c r="BGC51" s="1818">
        <f t="shared" ref="BGC51" si="765">BGA51*$C$51</f>
        <v>2863505848836.9951</v>
      </c>
      <c r="BGE51" s="1818">
        <f t="shared" ref="BGE51" si="766">BGC51*$C$51</f>
        <v>2935093495057.9199</v>
      </c>
      <c r="BGG51" s="1818">
        <f t="shared" ref="BGG51" si="767">BGE51*$C$51</f>
        <v>3008470832434.3677</v>
      </c>
      <c r="BGI51" s="1818">
        <f t="shared" ref="BGI51" si="768">BGG51*$C$51</f>
        <v>3083682603245.2266</v>
      </c>
      <c r="BGK51" s="1818">
        <f t="shared" ref="BGK51" si="769">BGI51*$C$51</f>
        <v>3160774668326.3569</v>
      </c>
      <c r="BGM51" s="1818">
        <f t="shared" ref="BGM51" si="770">BGK51*$C$51</f>
        <v>3239794035034.5156</v>
      </c>
      <c r="BGO51" s="1818">
        <f t="shared" ref="BGO51" si="771">BGM51*$C$51</f>
        <v>3320788885910.3784</v>
      </c>
      <c r="BGQ51" s="1818">
        <f t="shared" ref="BGQ51" si="772">BGO51*$C$51</f>
        <v>3403808608058.1377</v>
      </c>
      <c r="BGS51" s="1818">
        <f t="shared" ref="BGS51" si="773">BGQ51*$C$51</f>
        <v>3488903823259.5908</v>
      </c>
      <c r="BGU51" s="1818">
        <f t="shared" ref="BGU51" si="774">BGS51*$C$51</f>
        <v>3576126418841.0801</v>
      </c>
      <c r="BGW51" s="1818">
        <f t="shared" ref="BGW51" si="775">BGU51*$C$51</f>
        <v>3665529579312.1069</v>
      </c>
      <c r="BGY51" s="1818">
        <f t="shared" ref="BGY51" si="776">BGW51*$C$51</f>
        <v>3757167818794.9092</v>
      </c>
      <c r="BHA51" s="1818">
        <f t="shared" ref="BHA51" si="777">BGY51*$C$51</f>
        <v>3851097014264.7817</v>
      </c>
      <c r="BHC51" s="1818">
        <f t="shared" ref="BHC51" si="778">BHA51*$C$51</f>
        <v>3947374439621.4009</v>
      </c>
      <c r="BHE51" s="1818">
        <f t="shared" ref="BHE51" si="779">BHC51*$C$51</f>
        <v>4046058800611.9355</v>
      </c>
      <c r="BHG51" s="1818">
        <f t="shared" ref="BHG51" si="780">BHE51*$C$51</f>
        <v>4147210270627.2334</v>
      </c>
      <c r="BHI51" s="1818">
        <f t="shared" ref="BHI51" si="781">BHG51*$C$51</f>
        <v>4250890527392.9141</v>
      </c>
      <c r="BHK51" s="1818">
        <f t="shared" ref="BHK51" si="782">BHI51*$C$51</f>
        <v>4357162790577.7363</v>
      </c>
      <c r="BHM51" s="1818">
        <f t="shared" ref="BHM51" si="783">BHK51*$C$51</f>
        <v>4466091860342.1797</v>
      </c>
      <c r="BHO51" s="1818">
        <f t="shared" ref="BHO51" si="784">BHM51*$C$51</f>
        <v>4577744156850.7334</v>
      </c>
      <c r="BHQ51" s="1818">
        <f t="shared" ref="BHQ51" si="785">BHO51*$C$51</f>
        <v>4692187760772.001</v>
      </c>
      <c r="BHS51" s="1818">
        <f t="shared" ref="BHS51" si="786">BHQ51*$C$51</f>
        <v>4809492454791.3008</v>
      </c>
      <c r="BHU51" s="1818">
        <f t="shared" ref="BHU51" si="787">BHS51*$C$51</f>
        <v>4929729766161.083</v>
      </c>
      <c r="BHW51" s="1818">
        <f t="shared" ref="BHW51" si="788">BHU51*$C$51</f>
        <v>5052973010315.1094</v>
      </c>
      <c r="BHY51" s="1818">
        <f t="shared" ref="BHY51" si="789">BHW51*$C$51</f>
        <v>5179297335572.9863</v>
      </c>
      <c r="BIA51" s="1818">
        <f t="shared" ref="BIA51" si="790">BHY51*$C$51</f>
        <v>5308779768962.3105</v>
      </c>
      <c r="BIC51" s="1818">
        <f t="shared" ref="BIC51" si="791">BIA51*$C$51</f>
        <v>5441499263186.3682</v>
      </c>
      <c r="BIE51" s="1818">
        <f t="shared" ref="BIE51" si="792">BIC51*$C$51</f>
        <v>5577536744766.0273</v>
      </c>
      <c r="BIG51" s="1818">
        <f t="shared" ref="BIG51" si="793">BIE51*$C$51</f>
        <v>5716975163385.1777</v>
      </c>
      <c r="BII51" s="1818">
        <f t="shared" ref="BII51" si="794">BIG51*$C$51</f>
        <v>5859899542469.8066</v>
      </c>
      <c r="BIK51" s="1818">
        <f t="shared" ref="BIK51" si="795">BII51*$C$51</f>
        <v>6006397031031.5518</v>
      </c>
      <c r="BIM51" s="1818">
        <f t="shared" ref="BIM51" si="796">BIK51*$C$51</f>
        <v>6156556956807.3398</v>
      </c>
      <c r="BIO51" s="1818">
        <f t="shared" ref="BIO51" si="797">BIM51*$C$51</f>
        <v>6310470880727.5225</v>
      </c>
      <c r="BIQ51" s="1818">
        <f t="shared" ref="BIQ51" si="798">BIO51*$C$51</f>
        <v>6468232652745.71</v>
      </c>
      <c r="BIS51" s="1818">
        <f t="shared" ref="BIS51" si="799">BIQ51*$C$51</f>
        <v>6629938469064.3525</v>
      </c>
      <c r="BIU51" s="1818">
        <f t="shared" ref="BIU51" si="800">BIS51*$C$51</f>
        <v>6795686930790.9609</v>
      </c>
      <c r="BIW51" s="1818">
        <f t="shared" ref="BIW51" si="801">BIU51*$C$51</f>
        <v>6965579104060.7344</v>
      </c>
      <c r="BIY51" s="1818">
        <f t="shared" ref="BIY51" si="802">BIW51*$C$51</f>
        <v>7139718581662.252</v>
      </c>
      <c r="BJA51" s="1818">
        <f t="shared" ref="BJA51" si="803">BIY51*$C$51</f>
        <v>7318211546203.8076</v>
      </c>
      <c r="BJC51" s="1818">
        <f t="shared" ref="BJC51" si="804">BJA51*$C$51</f>
        <v>7501166834858.9023</v>
      </c>
      <c r="BJE51" s="1818">
        <f t="shared" ref="BJE51" si="805">BJC51*$C$51</f>
        <v>7688696005730.374</v>
      </c>
      <c r="BJG51" s="1818">
        <f t="shared" ref="BJG51" si="806">BJE51*$C$51</f>
        <v>7880913405873.6328</v>
      </c>
      <c r="BJI51" s="1818">
        <f t="shared" ref="BJI51" si="807">BJG51*$C$51</f>
        <v>8077936241020.4727</v>
      </c>
      <c r="BJK51" s="1818">
        <f t="shared" ref="BJK51" si="808">BJI51*$C$51</f>
        <v>8279884647045.9834</v>
      </c>
      <c r="BJM51" s="1818">
        <f t="shared" ref="BJM51" si="809">BJK51*$C$51</f>
        <v>8486881763222.1318</v>
      </c>
      <c r="BJO51" s="1818">
        <f t="shared" ref="BJO51" si="810">BJM51*$C$51</f>
        <v>8699053807302.6846</v>
      </c>
      <c r="BJQ51" s="1818">
        <f t="shared" ref="BJQ51" si="811">BJO51*$C$51</f>
        <v>8916530152485.25</v>
      </c>
      <c r="BJS51" s="1818">
        <f t="shared" ref="BJS51" si="812">BJQ51*$C$51</f>
        <v>9139443406297.3809</v>
      </c>
      <c r="BJU51" s="1818">
        <f t="shared" ref="BJU51" si="813">BJS51*$C$51</f>
        <v>9367929491454.8145</v>
      </c>
      <c r="BJW51" s="1818">
        <f t="shared" ref="BJW51" si="814">BJU51*$C$51</f>
        <v>9602127728741.1836</v>
      </c>
      <c r="BJY51" s="1818">
        <f t="shared" ref="BJY51" si="815">BJW51*$C$51</f>
        <v>9842180921959.7129</v>
      </c>
      <c r="BKA51" s="1818">
        <f t="shared" ref="BKA51" si="816">BJY51*$C$51</f>
        <v>10088235445008.705</v>
      </c>
      <c r="BKC51" s="1818">
        <f t="shared" ref="BKC51" si="817">BKA51*$C$51</f>
        <v>10340441331133.922</v>
      </c>
      <c r="BKE51" s="1818">
        <f t="shared" ref="BKE51" si="818">BKC51*$C$51</f>
        <v>10598952364412.27</v>
      </c>
      <c r="BKG51" s="1818">
        <f t="shared" ref="BKG51" si="819">BKE51*$C$51</f>
        <v>10863926173522.576</v>
      </c>
      <c r="BKI51" s="1818">
        <f t="shared" ref="BKI51" si="820">BKG51*$C$51</f>
        <v>11135524327860.639</v>
      </c>
      <c r="BKK51" s="1818">
        <f t="shared" ref="BKK51" si="821">BKI51*$C$51</f>
        <v>11413912436057.154</v>
      </c>
      <c r="BKM51" s="1818">
        <f t="shared" ref="BKM51" si="822">BKK51*$C$51</f>
        <v>11699260246958.582</v>
      </c>
      <c r="BKO51" s="1818">
        <f t="shared" ref="BKO51" si="823">BKM51*$C$51</f>
        <v>11991741753132.545</v>
      </c>
      <c r="BKQ51" s="1818">
        <f t="shared" ref="BKQ51" si="824">BKO51*$C$51</f>
        <v>12291535296960.857</v>
      </c>
      <c r="BKS51" s="1818">
        <f t="shared" ref="BKS51" si="825">BKQ51*$C$51</f>
        <v>12598823679384.877</v>
      </c>
      <c r="BKU51" s="1818">
        <f t="shared" ref="BKU51" si="826">BKS51*$C$51</f>
        <v>12913794271369.498</v>
      </c>
      <c r="BKW51" s="1818">
        <f t="shared" ref="BKW51" si="827">BKU51*$C$51</f>
        <v>13236639128153.734</v>
      </c>
      <c r="BKY51" s="1818">
        <f t="shared" ref="BKY51" si="828">BKW51*$C$51</f>
        <v>13567555106357.576</v>
      </c>
      <c r="BLA51" s="1818">
        <f t="shared" ref="BLA51" si="829">BKY51*$C$51</f>
        <v>13906743984016.514</v>
      </c>
      <c r="BLC51" s="1818">
        <f t="shared" ref="BLC51" si="830">BLA51*$C$51</f>
        <v>14254412583616.926</v>
      </c>
      <c r="BLE51" s="1818">
        <f t="shared" ref="BLE51" si="831">BLC51*$C$51</f>
        <v>14610772898207.348</v>
      </c>
      <c r="BLG51" s="1818">
        <f t="shared" ref="BLG51" si="832">BLE51*$C$51</f>
        <v>14976042220662.529</v>
      </c>
      <c r="BLI51" s="1818">
        <f t="shared" ref="BLI51" si="833">BLG51*$C$51</f>
        <v>15350443276179.092</v>
      </c>
      <c r="BLK51" s="1818">
        <f t="shared" ref="BLK51" si="834">BLI51*$C$51</f>
        <v>15734204358083.568</v>
      </c>
      <c r="BLM51" s="1818">
        <f t="shared" ref="BLM51" si="835">BLK51*$C$51</f>
        <v>16127559467035.656</v>
      </c>
      <c r="BLO51" s="1818">
        <f t="shared" ref="BLO51" si="836">BLM51*$C$51</f>
        <v>16530748453711.547</v>
      </c>
      <c r="BLQ51" s="1818">
        <f t="shared" ref="BLQ51" si="837">BLO51*$C$51</f>
        <v>16944017165054.334</v>
      </c>
      <c r="BLS51" s="1818">
        <f t="shared" ref="BLS51" si="838">BLQ51*$C$51</f>
        <v>17367617594180.691</v>
      </c>
      <c r="BLU51" s="1818">
        <f t="shared" ref="BLU51" si="839">BLS51*$C$51</f>
        <v>17801808034035.207</v>
      </c>
      <c r="BLW51" s="1818">
        <f t="shared" ref="BLW51" si="840">BLU51*$C$51</f>
        <v>18246853234886.086</v>
      </c>
      <c r="BLY51" s="1818">
        <f t="shared" ref="BLY51" si="841">BLW51*$C$51</f>
        <v>18703024565758.238</v>
      </c>
      <c r="BMA51" s="1818">
        <f t="shared" ref="BMA51" si="842">BLY51*$C$51</f>
        <v>19170600179902.191</v>
      </c>
      <c r="BMC51" s="1818">
        <f t="shared" ref="BMC51" si="843">BMA51*$C$51</f>
        <v>19649865184399.746</v>
      </c>
      <c r="BME51" s="1818">
        <f t="shared" ref="BME51" si="844">BMC51*$C$51</f>
        <v>20141111814009.738</v>
      </c>
      <c r="BMG51" s="1818">
        <f t="shared" ref="BMG51" si="845">BME51*$C$51</f>
        <v>20644639609359.98</v>
      </c>
      <c r="BMI51" s="1818">
        <f t="shared" ref="BMI51" si="846">BMG51*$C$51</f>
        <v>21160755599593.977</v>
      </c>
      <c r="BMK51" s="1818">
        <f t="shared" ref="BMK51" si="847">BMI51*$C$51</f>
        <v>21689774489583.824</v>
      </c>
      <c r="BMM51" s="1818">
        <f t="shared" ref="BMM51" si="848">BMK51*$C$51</f>
        <v>22232018851823.418</v>
      </c>
      <c r="BMO51" s="1818">
        <f t="shared" ref="BMO51" si="849">BMM51*$C$51</f>
        <v>22787819323119</v>
      </c>
      <c r="BMQ51" s="1818">
        <f t="shared" ref="BMQ51" si="850">BMO51*$C$51</f>
        <v>23357514806196.973</v>
      </c>
      <c r="BMS51" s="1818">
        <f t="shared" ref="BMS51" si="851">BMQ51*$C$51</f>
        <v>23941452676351.895</v>
      </c>
      <c r="BMU51" s="1818">
        <f t="shared" ref="BMU51" si="852">BMS51*$C$51</f>
        <v>24539988993260.691</v>
      </c>
      <c r="BMW51" s="1818">
        <f t="shared" ref="BMW51" si="853">BMU51*$C$51</f>
        <v>25153488718092.207</v>
      </c>
      <c r="BMY51" s="1818">
        <f t="shared" ref="BMY51" si="854">BMW51*$C$51</f>
        <v>25782325936044.512</v>
      </c>
      <c r="BNA51" s="1818">
        <f t="shared" ref="BNA51" si="855">BMY51*$C$51</f>
        <v>26426884084445.621</v>
      </c>
      <c r="BNC51" s="1818">
        <f t="shared" ref="BNC51" si="856">BNA51*$C$51</f>
        <v>27087556186556.758</v>
      </c>
      <c r="BNE51" s="1818">
        <f t="shared" ref="BNE51" si="857">BNC51*$C$51</f>
        <v>27764745091220.676</v>
      </c>
      <c r="BNG51" s="1818">
        <f t="shared" ref="BNG51" si="858">BNE51*$C$51</f>
        <v>28458863718501.191</v>
      </c>
      <c r="BNI51" s="1818">
        <f t="shared" ref="BNI51" si="859">BNG51*$C$51</f>
        <v>29170335311463.719</v>
      </c>
      <c r="BNK51" s="1818">
        <f t="shared" ref="BNK51" si="860">BNI51*$C$51</f>
        <v>29899593694250.309</v>
      </c>
      <c r="BNM51" s="1818">
        <f t="shared" ref="BNM51" si="861">BNK51*$C$51</f>
        <v>30647083536606.563</v>
      </c>
      <c r="BNO51" s="1818">
        <f t="shared" ref="BNO51" si="862">BNM51*$C$51</f>
        <v>31413260625021.723</v>
      </c>
      <c r="BNQ51" s="1818">
        <f t="shared" ref="BNQ51" si="863">BNO51*$C$51</f>
        <v>32198592140647.262</v>
      </c>
      <c r="BNS51" s="1818">
        <f t="shared" ref="BNS51" si="864">BNQ51*$C$51</f>
        <v>33003556944163.441</v>
      </c>
      <c r="BNU51" s="1818">
        <f t="shared" ref="BNU51" si="865">BNS51*$C$51</f>
        <v>33828645867767.523</v>
      </c>
      <c r="BNW51" s="1818">
        <f t="shared" ref="BNW51" si="866">BNU51*$C$51</f>
        <v>34674362014461.707</v>
      </c>
      <c r="BNY51" s="1818">
        <f t="shared" ref="BNY51" si="867">BNW51*$C$51</f>
        <v>35541221064823.25</v>
      </c>
      <c r="BOA51" s="1818">
        <f t="shared" ref="BOA51" si="868">BNY51*$C$51</f>
        <v>36429751591443.828</v>
      </c>
      <c r="BOC51" s="1818">
        <f t="shared" ref="BOC51" si="869">BOA51*$C$51</f>
        <v>37340495381229.922</v>
      </c>
      <c r="BOE51" s="1818">
        <f t="shared" ref="BOE51" si="870">BOC51*$C$51</f>
        <v>38274007765760.664</v>
      </c>
      <c r="BOG51" s="1818">
        <f t="shared" ref="BOG51" si="871">BOE51*$C$51</f>
        <v>39230857959904.68</v>
      </c>
      <c r="BOI51" s="1818">
        <f t="shared" ref="BOI51" si="872">BOG51*$C$51</f>
        <v>40211629408902.297</v>
      </c>
      <c r="BOK51" s="1818">
        <f t="shared" ref="BOK51" si="873">BOI51*$C$51</f>
        <v>41216920144124.852</v>
      </c>
      <c r="BOM51" s="1818">
        <f t="shared" ref="BOM51" si="874">BOK51*$C$51</f>
        <v>42247343147727.969</v>
      </c>
      <c r="BOO51" s="1818">
        <f t="shared" ref="BOO51" si="875">BOM51*$C$51</f>
        <v>43303526726421.164</v>
      </c>
      <c r="BOQ51" s="1818">
        <f t="shared" ref="BOQ51" si="876">BOO51*$C$51</f>
        <v>44386114894581.688</v>
      </c>
      <c r="BOS51" s="1818">
        <f t="shared" ref="BOS51" si="877">BOQ51*$C$51</f>
        <v>45495767766946.227</v>
      </c>
      <c r="BOU51" s="1818">
        <f t="shared" ref="BOU51" si="878">BOS51*$C$51</f>
        <v>46633161961119.875</v>
      </c>
      <c r="BOW51" s="1818">
        <f t="shared" ref="BOW51" si="879">BOU51*$C$51</f>
        <v>47798991010147.867</v>
      </c>
      <c r="BOY51" s="1818">
        <f t="shared" ref="BOY51" si="880">BOW51*$C$51</f>
        <v>48993965785401.563</v>
      </c>
      <c r="BPA51" s="1818">
        <f t="shared" ref="BPA51" si="881">BOY51*$C$51</f>
        <v>50218814930036.594</v>
      </c>
      <c r="BPC51" s="1818">
        <f t="shared" ref="BPC51" si="882">BPA51*$C$51</f>
        <v>51474285303287.508</v>
      </c>
      <c r="BPE51" s="1818">
        <f t="shared" ref="BPE51" si="883">BPC51*$C$51</f>
        <v>52761142435869.688</v>
      </c>
      <c r="BPG51" s="1818">
        <f t="shared" ref="BPG51" si="884">BPE51*$C$51</f>
        <v>54080170996766.422</v>
      </c>
      <c r="BPI51" s="1818">
        <f t="shared" ref="BPI51" si="885">BPG51*$C$51</f>
        <v>55432175271685.578</v>
      </c>
      <c r="BPK51" s="1818">
        <f t="shared" ref="BPK51" si="886">BPI51*$C$51</f>
        <v>56817979653477.711</v>
      </c>
      <c r="BPM51" s="1818">
        <f t="shared" ref="BPM51" si="887">BPK51*$C$51</f>
        <v>58238429144814.648</v>
      </c>
      <c r="BPO51" s="1818">
        <f t="shared" ref="BPO51" si="888">BPM51*$C$51</f>
        <v>59694389873435.008</v>
      </c>
      <c r="BPQ51" s="1818">
        <f t="shared" ref="BPQ51" si="889">BPO51*$C$51</f>
        <v>61186749620270.875</v>
      </c>
      <c r="BPS51" s="1818">
        <f t="shared" ref="BPS51" si="890">BPQ51*$C$51</f>
        <v>62716418360777.641</v>
      </c>
      <c r="BPU51" s="1818">
        <f t="shared" ref="BPU51" si="891">BPS51*$C$51</f>
        <v>64284328819797.078</v>
      </c>
      <c r="BPW51" s="1818">
        <f t="shared" ref="BPW51" si="892">BPU51*$C$51</f>
        <v>65891437040292</v>
      </c>
      <c r="BPY51" s="1818">
        <f t="shared" ref="BPY51" si="893">BPW51*$C$51</f>
        <v>67538722966299.297</v>
      </c>
      <c r="BQA51" s="1818">
        <f t="shared" ref="BQA51" si="894">BPY51*$C$51</f>
        <v>69227191040456.773</v>
      </c>
      <c r="BQC51" s="1818">
        <f t="shared" ref="BQC51" si="895">BQA51*$C$51</f>
        <v>70957870816468.188</v>
      </c>
      <c r="BQE51" s="1818">
        <f t="shared" ref="BQE51" si="896">BQC51*$C$51</f>
        <v>72731817586879.891</v>
      </c>
      <c r="BQG51" s="1818">
        <f t="shared" ref="BQG51" si="897">BQE51*$C$51</f>
        <v>74550113026551.875</v>
      </c>
      <c r="BQI51" s="1818">
        <f t="shared" ref="BQI51" si="898">BQG51*$C$51</f>
        <v>76413865852215.672</v>
      </c>
      <c r="BQK51" s="1818">
        <f t="shared" ref="BQK51" si="899">BQI51*$C$51</f>
        <v>78324212498521.063</v>
      </c>
      <c r="BQM51" s="1818">
        <f t="shared" ref="BQM51" si="900">BQK51*$C$51</f>
        <v>80282317810984.078</v>
      </c>
      <c r="BQO51" s="1818">
        <f t="shared" ref="BQO51" si="901">BQM51*$C$51</f>
        <v>82289375756258.672</v>
      </c>
      <c r="BQQ51" s="1818">
        <f t="shared" ref="BQQ51" si="902">BQO51*$C$51</f>
        <v>84346610150165.125</v>
      </c>
      <c r="BQS51" s="1818">
        <f t="shared" ref="BQS51" si="903">BQQ51*$C$51</f>
        <v>86455275403919.25</v>
      </c>
      <c r="BQU51" s="1818">
        <f t="shared" ref="BQU51" si="904">BQS51*$C$51</f>
        <v>88616657289017.219</v>
      </c>
      <c r="BQW51" s="1818">
        <f t="shared" ref="BQW51" si="905">BQU51*$C$51</f>
        <v>90832073721242.641</v>
      </c>
      <c r="BQY51" s="1818">
        <f t="shared" ref="BQY51" si="906">BQW51*$C$51</f>
        <v>93102875564273.703</v>
      </c>
      <c r="BRA51" s="1818">
        <f t="shared" ref="BRA51" si="907">BQY51*$C$51</f>
        <v>95430447453380.531</v>
      </c>
      <c r="BRC51" s="1818">
        <f t="shared" ref="BRC51" si="908">BRA51*$C$51</f>
        <v>97816208639715.031</v>
      </c>
      <c r="BRE51" s="1818">
        <f t="shared" ref="BRE51" si="909">BRC51*$C$51</f>
        <v>100261613855707.89</v>
      </c>
      <c r="BRG51" s="1818">
        <f t="shared" ref="BRG51" si="910">BRE51*$C$51</f>
        <v>102768154202100.58</v>
      </c>
      <c r="BRI51" s="1818">
        <f t="shared" ref="BRI51" si="911">BRG51*$C$51</f>
        <v>105337358057153.08</v>
      </c>
      <c r="BRK51" s="1818">
        <f t="shared" ref="BRK51" si="912">BRI51*$C$51</f>
        <v>107970792008581.89</v>
      </c>
      <c r="BRM51" s="1818">
        <f t="shared" ref="BRM51" si="913">BRK51*$C$51</f>
        <v>110670061808796.42</v>
      </c>
      <c r="BRO51" s="1818">
        <f t="shared" ref="BRO51" si="914">BRM51*$C$51</f>
        <v>113436813354016.33</v>
      </c>
      <c r="BRQ51" s="1818">
        <f t="shared" ref="BRQ51" si="915">BRO51*$C$51</f>
        <v>116272733687866.72</v>
      </c>
      <c r="BRS51" s="1818">
        <f t="shared" ref="BRS51" si="916">BRQ51*$C$51</f>
        <v>119179552030063.38</v>
      </c>
      <c r="BRU51" s="1818">
        <f t="shared" ref="BRU51" si="917">BRS51*$C$51</f>
        <v>122159040830814.95</v>
      </c>
      <c r="BRW51" s="1818">
        <f t="shared" ref="BRW51" si="918">BRU51*$C$51</f>
        <v>125213016851585.31</v>
      </c>
      <c r="BRY51" s="1818">
        <f t="shared" ref="BRY51" si="919">BRW51*$C$51</f>
        <v>128343342272874.94</v>
      </c>
      <c r="BSA51" s="1818">
        <f t="shared" ref="BSA51" si="920">BRY51*$C$51</f>
        <v>131551925829696.8</v>
      </c>
      <c r="BSC51" s="1818">
        <f t="shared" ref="BSC51" si="921">BSA51*$C$51</f>
        <v>134840723975439.2</v>
      </c>
      <c r="BSE51" s="1818">
        <f t="shared" ref="BSE51" si="922">BSC51*$C$51</f>
        <v>138211742074825.17</v>
      </c>
      <c r="BSG51" s="1818">
        <f t="shared" ref="BSG51" si="923">BSE51*$C$51</f>
        <v>141667035626695.78</v>
      </c>
      <c r="BSI51" s="1818">
        <f t="shared" ref="BSI51" si="924">BSG51*$C$51</f>
        <v>145208711517363.16</v>
      </c>
      <c r="BSK51" s="1818">
        <f t="shared" ref="BSK51" si="925">BSI51*$C$51</f>
        <v>148838929305297.22</v>
      </c>
      <c r="BSM51" s="1818">
        <f t="shared" ref="BSM51" si="926">BSK51*$C$51</f>
        <v>152559902537929.63</v>
      </c>
      <c r="BSO51" s="1818">
        <f t="shared" ref="BSO51" si="927">BSM51*$C$51</f>
        <v>156373900101377.84</v>
      </c>
      <c r="BSQ51" s="1818">
        <f t="shared" ref="BSQ51" si="928">BSO51*$C$51</f>
        <v>160283247603912.28</v>
      </c>
      <c r="BSS51" s="1818">
        <f t="shared" ref="BSS51" si="929">BSQ51*$C$51</f>
        <v>164290328794010.06</v>
      </c>
      <c r="BSU51" s="1818">
        <f t="shared" ref="BSU51" si="930">BSS51*$C$51</f>
        <v>168397587013860.31</v>
      </c>
      <c r="BSW51" s="1818">
        <f t="shared" ref="BSW51" si="931">BSU51*$C$51</f>
        <v>172607526689206.81</v>
      </c>
      <c r="BSY51" s="1818">
        <f t="shared" ref="BSY51" si="932">BSW51*$C$51</f>
        <v>176922714856436.97</v>
      </c>
      <c r="BTA51" s="1818">
        <f t="shared" ref="BTA51" si="933">BSY51*$C$51</f>
        <v>181345782727847.88</v>
      </c>
      <c r="BTC51" s="1818">
        <f t="shared" ref="BTC51" si="934">BTA51*$C$51</f>
        <v>185879427296044.06</v>
      </c>
      <c r="BTE51" s="1818">
        <f t="shared" ref="BTE51" si="935">BTC51*$C$51</f>
        <v>190526412978445.16</v>
      </c>
      <c r="BTG51" s="1818">
        <f t="shared" ref="BTG51" si="936">BTE51*$C$51</f>
        <v>195289573302906.28</v>
      </c>
      <c r="BTI51" s="1818">
        <f t="shared" ref="BTI51" si="937">BTG51*$C$51</f>
        <v>200171812635478.91</v>
      </c>
      <c r="BTK51" s="1818">
        <f t="shared" ref="BTK51" si="938">BTI51*$C$51</f>
        <v>205176107951365.88</v>
      </c>
      <c r="BTM51" s="1818">
        <f t="shared" ref="BTM51" si="939">BTK51*$C$51</f>
        <v>210305510650150</v>
      </c>
      <c r="BTO51" s="1818">
        <f t="shared" ref="BTO51" si="940">BTM51*$C$51</f>
        <v>215563148416403.72</v>
      </c>
      <c r="BTQ51" s="1818">
        <f t="shared" ref="BTQ51" si="941">BTO51*$C$51</f>
        <v>220952227126813.78</v>
      </c>
      <c r="BTS51" s="1818">
        <f t="shared" ref="BTS51" si="942">BTQ51*$C$51</f>
        <v>226476032804984.09</v>
      </c>
      <c r="BTU51" s="1818">
        <f t="shared" ref="BTU51" si="943">BTS51*$C$51</f>
        <v>232137933625108.69</v>
      </c>
      <c r="BTW51" s="1818">
        <f t="shared" ref="BTW51" si="944">BTU51*$C$51</f>
        <v>237941381965736.38</v>
      </c>
      <c r="BTY51" s="1818">
        <f t="shared" ref="BTY51" si="945">BTW51*$C$51</f>
        <v>243889916514879.75</v>
      </c>
      <c r="BUA51" s="1818">
        <f t="shared" ref="BUA51" si="946">BTY51*$C$51</f>
        <v>249987164427751.72</v>
      </c>
      <c r="BUC51" s="1818">
        <f t="shared" ref="BUC51" si="947">BUA51*$C$51</f>
        <v>256236843538445.5</v>
      </c>
      <c r="BUE51" s="1818">
        <f t="shared" ref="BUE51" si="948">BUC51*$C$51</f>
        <v>262642764626906.63</v>
      </c>
      <c r="BUG51" s="1818">
        <f t="shared" ref="BUG51" si="949">BUE51*$C$51</f>
        <v>269208833742579.28</v>
      </c>
      <c r="BUI51" s="1818">
        <f t="shared" ref="BUI51" si="950">BUG51*$C$51</f>
        <v>275939054586143.75</v>
      </c>
      <c r="BUK51" s="1818">
        <f t="shared" ref="BUK51" si="951">BUI51*$C$51</f>
        <v>282837530950797.31</v>
      </c>
      <c r="BUM51" s="1818">
        <f t="shared" ref="BUM51" si="952">BUK51*$C$51</f>
        <v>289908469224567.25</v>
      </c>
      <c r="BUO51" s="1818">
        <f t="shared" ref="BUO51" si="953">BUM51*$C$51</f>
        <v>297156180955181.38</v>
      </c>
      <c r="BUQ51" s="1818">
        <f t="shared" ref="BUQ51" si="954">BUO51*$C$51</f>
        <v>304585085479060.88</v>
      </c>
      <c r="BUS51" s="1818">
        <f t="shared" ref="BUS51" si="955">BUQ51*$C$51</f>
        <v>312199712616037.38</v>
      </c>
      <c r="BUU51" s="1818">
        <f t="shared" ref="BUU51" si="956">BUS51*$C$51</f>
        <v>320004705431438.31</v>
      </c>
      <c r="BUW51" s="1818">
        <f t="shared" ref="BUW51" si="957">BUU51*$C$51</f>
        <v>328004823067224.25</v>
      </c>
      <c r="BUY51" s="1818">
        <f t="shared" ref="BUY51" si="958">BUW51*$C$51</f>
        <v>336204943643904.81</v>
      </c>
      <c r="BVA51" s="1818">
        <f t="shared" ref="BVA51" si="959">BUY51*$C$51</f>
        <v>344610067235002.38</v>
      </c>
      <c r="BVC51" s="1818">
        <f t="shared" ref="BVC51" si="960">BVA51*$C$51</f>
        <v>353225318915877.38</v>
      </c>
      <c r="BVE51" s="1818">
        <f t="shared" ref="BVE51" si="961">BVC51*$C$51</f>
        <v>362055951888774.25</v>
      </c>
      <c r="BVG51" s="1818">
        <f t="shared" ref="BVG51" si="962">BVE51*$C$51</f>
        <v>371107350685993.56</v>
      </c>
      <c r="BVI51" s="1818">
        <f t="shared" ref="BVI51" si="963">BVG51*$C$51</f>
        <v>380385034453143.38</v>
      </c>
      <c r="BVK51" s="1818">
        <f t="shared" ref="BVK51" si="964">BVI51*$C$51</f>
        <v>389894660314471.94</v>
      </c>
      <c r="BVM51" s="1818">
        <f t="shared" ref="BVM51" si="965">BVK51*$C$51</f>
        <v>399642026822333.69</v>
      </c>
      <c r="BVO51" s="1818">
        <f t="shared" ref="BVO51" si="966">BVM51*$C$51</f>
        <v>409633077492892</v>
      </c>
      <c r="BVQ51" s="1818">
        <f t="shared" ref="BVQ51" si="967">BVO51*$C$51</f>
        <v>419873904430214.25</v>
      </c>
      <c r="BVS51" s="1818">
        <f t="shared" ref="BVS51" si="968">BVQ51*$C$51</f>
        <v>430370752040969.56</v>
      </c>
      <c r="BVU51" s="1818">
        <f t="shared" ref="BVU51" si="969">BVS51*$C$51</f>
        <v>441130020841993.75</v>
      </c>
      <c r="BVW51" s="1818">
        <f t="shared" ref="BVW51" si="970">BVU51*$C$51</f>
        <v>452158271363043.56</v>
      </c>
      <c r="BVY51" s="1818">
        <f t="shared" ref="BVY51" si="971">BVW51*$C$51</f>
        <v>463462228147119.63</v>
      </c>
      <c r="BWA51" s="1818">
        <f t="shared" ref="BWA51" si="972">BVY51*$C$51</f>
        <v>475048783850797.56</v>
      </c>
      <c r="BWC51" s="1818">
        <f t="shared" ref="BWC51" si="973">BWA51*$C$51</f>
        <v>486925003447067.44</v>
      </c>
      <c r="BWE51" s="1818">
        <f t="shared" ref="BWE51" si="974">BWC51*$C$51</f>
        <v>499098128533244.06</v>
      </c>
      <c r="BWG51" s="1818">
        <f t="shared" ref="BWG51" si="975">BWE51*$C$51</f>
        <v>511575581746575.13</v>
      </c>
      <c r="BWI51" s="1818">
        <f t="shared" ref="BWI51" si="976">BWG51*$C$51</f>
        <v>524364971290239.44</v>
      </c>
      <c r="BWK51" s="1818">
        <f t="shared" ref="BWK51" si="977">BWI51*$C$51</f>
        <v>537474095572495.38</v>
      </c>
      <c r="BWM51" s="1818">
        <f t="shared" ref="BWM51" si="978">BWK51*$C$51</f>
        <v>550910947961807.69</v>
      </c>
      <c r="BWO51" s="1818">
        <f t="shared" ref="BWO51" si="979">BWM51*$C$51</f>
        <v>564683721660852.88</v>
      </c>
      <c r="BWQ51" s="1818">
        <f t="shared" ref="BWQ51" si="980">BWO51*$C$51</f>
        <v>578800814702374.13</v>
      </c>
      <c r="BWS51" s="1818">
        <f t="shared" ref="BWS51" si="981">BWQ51*$C$51</f>
        <v>593270835069933.38</v>
      </c>
      <c r="BWU51" s="1818">
        <f t="shared" ref="BWU51" si="982">BWS51*$C$51</f>
        <v>608102605946681.63</v>
      </c>
      <c r="BWW51" s="1818">
        <f t="shared" ref="BWW51" si="983">BWU51*$C$51</f>
        <v>623305171095348.63</v>
      </c>
      <c r="BWY51" s="1818">
        <f t="shared" ref="BWY51" si="984">BWW51*$C$51</f>
        <v>638887800372732.25</v>
      </c>
      <c r="BXA51" s="1818">
        <f t="shared" ref="BXA51" si="985">BWY51*$C$51</f>
        <v>654859995382050.5</v>
      </c>
      <c r="BXC51" s="1818">
        <f t="shared" ref="BXC51" si="986">BXA51*$C$51</f>
        <v>671231495266601.75</v>
      </c>
      <c r="BXE51" s="1818">
        <f t="shared" ref="BXE51" si="987">BXC51*$C$51</f>
        <v>688012282648266.75</v>
      </c>
      <c r="BXG51" s="1818">
        <f t="shared" ref="BXG51" si="988">BXE51*$C$51</f>
        <v>705212589714473.38</v>
      </c>
      <c r="BXI51" s="1818">
        <f t="shared" ref="BXI51" si="989">BXG51*$C$51</f>
        <v>722842904457335.13</v>
      </c>
      <c r="BXK51" s="1818">
        <f t="shared" ref="BXK51" si="990">BXI51*$C$51</f>
        <v>740913977068768.5</v>
      </c>
      <c r="BXM51" s="1818">
        <f t="shared" ref="BXM51" si="991">BXK51*$C$51</f>
        <v>759436826495487.63</v>
      </c>
      <c r="BXO51" s="1818">
        <f t="shared" ref="BXO51" si="992">BXM51*$C$51</f>
        <v>778422747157874.75</v>
      </c>
      <c r="BXQ51" s="1818">
        <f t="shared" ref="BXQ51" si="993">BXO51*$C$51</f>
        <v>797883315836821.5</v>
      </c>
      <c r="BXS51" s="1818">
        <f t="shared" ref="BXS51" si="994">BXQ51*$C$51</f>
        <v>817830398732742</v>
      </c>
      <c r="BXU51" s="1818">
        <f t="shared" ref="BXU51" si="995">BXS51*$C$51</f>
        <v>838276158701060.5</v>
      </c>
      <c r="BXW51" s="1818">
        <f t="shared" ref="BXW51" si="996">BXU51*$C$51</f>
        <v>859233062668587</v>
      </c>
      <c r="BXY51" s="1818">
        <f t="shared" ref="BXY51" si="997">BXW51*$C$51</f>
        <v>880713889235301.63</v>
      </c>
      <c r="BYA51" s="1818">
        <f t="shared" ref="BYA51" si="998">BXY51*$C$51</f>
        <v>902731736466184.13</v>
      </c>
      <c r="BYC51" s="1818">
        <f t="shared" ref="BYC51" si="999">BYA51*$C$51</f>
        <v>925300029877838.63</v>
      </c>
      <c r="BYE51" s="1818">
        <f t="shared" ref="BYE51" si="1000">BYC51*$C$51</f>
        <v>948432530624784.5</v>
      </c>
      <c r="BYG51" s="1818">
        <f t="shared" ref="BYG51" si="1001">BYE51*$C$51</f>
        <v>972143343890404</v>
      </c>
      <c r="BYI51" s="1818">
        <f t="shared" ref="BYI51" si="1002">BYG51*$C$51</f>
        <v>996446927487664</v>
      </c>
      <c r="BYK51" s="1818">
        <f t="shared" ref="BYK51" si="1003">BYI51*$C$51</f>
        <v>1021358100674855.5</v>
      </c>
      <c r="BYM51" s="1818">
        <f t="shared" ref="BYM51" si="1004">BYK51*$C$51</f>
        <v>1046892053191726.8</v>
      </c>
      <c r="BYO51" s="1818">
        <f t="shared" ref="BYO51" si="1005">BYM51*$C$51</f>
        <v>1073064354521519.9</v>
      </c>
      <c r="BYQ51" s="1818">
        <f t="shared" ref="BYQ51" si="1006">BYO51*$C$51</f>
        <v>1099890963384557.8</v>
      </c>
      <c r="BYS51" s="1818">
        <f t="shared" ref="BYS51" si="1007">BYQ51*$C$51</f>
        <v>1127388237469171.5</v>
      </c>
      <c r="BYU51" s="1818">
        <f t="shared" ref="BYU51" si="1008">BYS51*$C$51</f>
        <v>1155572943405900.8</v>
      </c>
      <c r="BYW51" s="1818">
        <f t="shared" ref="BYW51" si="1009">BYU51*$C$51</f>
        <v>1184462266991048.3</v>
      </c>
      <c r="BYY51" s="1818">
        <f t="shared" ref="BYY51" si="1010">BYW51*$C$51</f>
        <v>1214073823665824.3</v>
      </c>
      <c r="BZA51" s="1818">
        <f t="shared" ref="BZA51" si="1011">BYY51*$C$51</f>
        <v>1244425669257469.8</v>
      </c>
      <c r="BZC51" s="1818">
        <f t="shared" ref="BZC51" si="1012">BZA51*$C$51</f>
        <v>1275536310988906.5</v>
      </c>
      <c r="BZE51" s="1818">
        <f t="shared" ref="BZE51" si="1013">BZC51*$C$51</f>
        <v>1307424718763629</v>
      </c>
      <c r="BZG51" s="1818">
        <f t="shared" ref="BZG51" si="1014">BZE51*$C$51</f>
        <v>1340110336732719.5</v>
      </c>
      <c r="BZI51" s="1818">
        <f t="shared" ref="BZI51" si="1015">BZG51*$C$51</f>
        <v>1373613095151037.3</v>
      </c>
      <c r="BZK51" s="1818">
        <f t="shared" ref="BZK51" si="1016">BZI51*$C$51</f>
        <v>1407953422529813</v>
      </c>
      <c r="BZM51" s="1818">
        <f t="shared" ref="BZM51" si="1017">BZK51*$C$51</f>
        <v>1443152258093058.3</v>
      </c>
      <c r="BZO51" s="1818">
        <f t="shared" ref="BZO51" si="1018">BZM51*$C$51</f>
        <v>1479231064545384.5</v>
      </c>
      <c r="BZQ51" s="1818">
        <f t="shared" ref="BZQ51" si="1019">BZO51*$C$51</f>
        <v>1516211841159019</v>
      </c>
      <c r="BZS51" s="1818">
        <f t="shared" ref="BZS51" si="1020">BZQ51*$C$51</f>
        <v>1554117137187994.3</v>
      </c>
      <c r="BZU51" s="1818">
        <f t="shared" ref="BZU51" si="1021">BZS51*$C$51</f>
        <v>1592970065617694</v>
      </c>
      <c r="BZW51" s="1818">
        <f t="shared" ref="BZW51" si="1022">BZU51*$C$51</f>
        <v>1632794317258136.3</v>
      </c>
      <c r="BZY51" s="1818">
        <f t="shared" ref="BZY51" si="1023">BZW51*$C$51</f>
        <v>1673614175189589.5</v>
      </c>
      <c r="CAA51" s="1818">
        <f t="shared" ref="CAA51" si="1024">BZY51*$C$51</f>
        <v>1715454529569329</v>
      </c>
      <c r="CAC51" s="1818">
        <f t="shared" ref="CAC51" si="1025">CAA51*$C$51</f>
        <v>1758340892808562</v>
      </c>
      <c r="CAE51" s="1818">
        <f t="shared" ref="CAE51" si="1026">CAC51*$C$51</f>
        <v>1802299415128776</v>
      </c>
      <c r="CAG51" s="1818">
        <f t="shared" ref="CAG51" si="1027">CAE51*$C$51</f>
        <v>1847356900506995.3</v>
      </c>
      <c r="CAI51" s="1818">
        <f t="shared" ref="CAI51" si="1028">CAG51*$C$51</f>
        <v>1893540823019670</v>
      </c>
      <c r="CAK51" s="1818">
        <f t="shared" ref="CAK51" si="1029">CAI51*$C$51</f>
        <v>1940879343595161.5</v>
      </c>
      <c r="CAM51" s="1818">
        <f t="shared" ref="CAM51" si="1030">CAK51*$C$51</f>
        <v>1989401327185040.3</v>
      </c>
      <c r="CAO51" s="1818">
        <f t="shared" ref="CAO51" si="1031">CAM51*$C$51</f>
        <v>2039136360364666</v>
      </c>
      <c r="CAQ51" s="1818">
        <f t="shared" ref="CAQ51" si="1032">CAO51*$C$51</f>
        <v>2090114769373782.5</v>
      </c>
      <c r="CAS51" s="1818">
        <f t="shared" ref="CAS51" si="1033">CAQ51*$C$51</f>
        <v>2142367638608127</v>
      </c>
      <c r="CAU51" s="1818">
        <f t="shared" ref="CAU51" si="1034">CAS51*$C$51</f>
        <v>2195926829573330</v>
      </c>
      <c r="CAW51" s="1818">
        <f t="shared" ref="CAW51" si="1035">CAU51*$C$51</f>
        <v>2250825000312663</v>
      </c>
      <c r="CAY51" s="1818">
        <f t="shared" ref="CAY51" si="1036">CAW51*$C$51</f>
        <v>2307095625320479.5</v>
      </c>
      <c r="CBA51" s="1818">
        <f t="shared" ref="CBA51" si="1037">CAY51*$C$51</f>
        <v>2364773015953491.5</v>
      </c>
      <c r="CBC51" s="1818">
        <f t="shared" ref="CBC51" si="1038">CBA51*$C$51</f>
        <v>2423892341352328.5</v>
      </c>
      <c r="CBE51" s="1818">
        <f t="shared" ref="CBE51" si="1039">CBC51*$C$51</f>
        <v>2484489649886136.5</v>
      </c>
      <c r="CBG51" s="1818">
        <f t="shared" ref="CBG51" si="1040">CBE51*$C$51</f>
        <v>2546601891133289.5</v>
      </c>
      <c r="CBI51" s="1818">
        <f t="shared" ref="CBI51" si="1041">CBG51*$C$51</f>
        <v>2610266938411621.5</v>
      </c>
      <c r="CBK51" s="1818">
        <f t="shared" ref="CBK51" si="1042">CBI51*$C$51</f>
        <v>2675523611871912</v>
      </c>
      <c r="CBM51" s="1818">
        <f t="shared" ref="CBM51" si="1043">CBK51*$C$51</f>
        <v>2742411702168709.5</v>
      </c>
      <c r="CBO51" s="1818">
        <f t="shared" ref="CBO51" si="1044">CBM51*$C$51</f>
        <v>2810971994722927</v>
      </c>
      <c r="CBQ51" s="1818">
        <f t="shared" ref="CBQ51" si="1045">CBO51*$C$51</f>
        <v>2881246294591000</v>
      </c>
      <c r="CBS51" s="1818">
        <f t="shared" ref="CBS51" si="1046">CBQ51*$C$51</f>
        <v>2953277451955774.5</v>
      </c>
      <c r="CBU51" s="1818">
        <f t="shared" ref="CBU51" si="1047">CBS51*$C$51</f>
        <v>3027109388254668.5</v>
      </c>
      <c r="CBW51" s="1818">
        <f t="shared" ref="CBW51" si="1048">CBU51*$C$51</f>
        <v>3102787122961035</v>
      </c>
      <c r="CBY51" s="1818">
        <f t="shared" ref="CBY51" si="1049">CBW51*$C$51</f>
        <v>3180356801035060.5</v>
      </c>
      <c r="CCA51" s="1818">
        <f t="shared" ref="CCA51" si="1050">CBY51*$C$51</f>
        <v>3259865721060936.5</v>
      </c>
      <c r="CCC51" s="1818">
        <f t="shared" ref="CCC51" si="1051">CCA51*$C$51</f>
        <v>3341362364087459.5</v>
      </c>
      <c r="CCE51" s="1818">
        <f t="shared" ref="CCE51" si="1052">CCC51*$C$51</f>
        <v>3424896423189645.5</v>
      </c>
      <c r="CCG51" s="1818">
        <f t="shared" ref="CCG51" si="1053">CCE51*$C$51</f>
        <v>3510518833769386.5</v>
      </c>
      <c r="CCI51" s="1818">
        <f t="shared" ref="CCI51" si="1054">CCG51*$C$51</f>
        <v>3598281804613621</v>
      </c>
      <c r="CCK51" s="1818">
        <f t="shared" ref="CCK51" si="1055">CCI51*$C$51</f>
        <v>3688238849728961</v>
      </c>
      <c r="CCM51" s="1818">
        <f t="shared" ref="CCM51" si="1056">CCK51*$C$51</f>
        <v>3780444820972184.5</v>
      </c>
      <c r="CCO51" s="1818">
        <f t="shared" ref="CCO51" si="1057">CCM51*$C$51</f>
        <v>3874955941496489</v>
      </c>
      <c r="CCQ51" s="1818">
        <f t="shared" ref="CCQ51" si="1058">CCO51*$C$51</f>
        <v>3971829840033901</v>
      </c>
      <c r="CCS51" s="1818">
        <f t="shared" ref="CCS51" si="1059">CCQ51*$C$51</f>
        <v>4071125586034748</v>
      </c>
      <c r="CCU51" s="1818">
        <f t="shared" ref="CCU51" si="1060">CCS51*$C$51</f>
        <v>4172903725685616.5</v>
      </c>
      <c r="CCW51" s="1818">
        <f t="shared" ref="CCW51" si="1061">CCU51*$C$51</f>
        <v>4277226318827756.5</v>
      </c>
      <c r="CCY51" s="1818">
        <f t="shared" ref="CCY51" si="1062">CCW51*$C$51</f>
        <v>4384156976798450</v>
      </c>
      <c r="CDA51" s="1818">
        <f t="shared" ref="CDA51" si="1063">CCY51*$C$51</f>
        <v>4493760901218411</v>
      </c>
      <c r="CDC51" s="1818">
        <f t="shared" ref="CDC51" si="1064">CDA51*$C$51</f>
        <v>4606104923748871</v>
      </c>
      <c r="CDE51" s="1818">
        <f t="shared" ref="CDE51" si="1065">CDC51*$C$51</f>
        <v>4721257546842592</v>
      </c>
      <c r="CDG51" s="1818">
        <f t="shared" ref="CDG51" si="1066">CDE51*$C$51</f>
        <v>4839288985513656</v>
      </c>
      <c r="CDI51" s="1818">
        <f t="shared" ref="CDI51" si="1067">CDG51*$C$51</f>
        <v>4960271210151497</v>
      </c>
      <c r="CDK51" s="1818">
        <f t="shared" ref="CDK51" si="1068">CDI51*$C$51</f>
        <v>5084277990405284</v>
      </c>
      <c r="CDM51" s="1818">
        <f t="shared" ref="CDM51" si="1069">CDK51*$C$51</f>
        <v>5211384940165416</v>
      </c>
      <c r="CDO51" s="1818">
        <f t="shared" ref="CDO51" si="1070">CDM51*$C$51</f>
        <v>5341669563669551</v>
      </c>
      <c r="CDQ51" s="1818">
        <f t="shared" ref="CDQ51" si="1071">CDO51*$C$51</f>
        <v>5475211302761289</v>
      </c>
      <c r="CDS51" s="1818">
        <f t="shared" ref="CDS51" si="1072">CDQ51*$C$51</f>
        <v>5612091585330321</v>
      </c>
      <c r="CDU51" s="1818">
        <f t="shared" ref="CDU51" si="1073">CDS51*$C$51</f>
        <v>5752393874963579</v>
      </c>
      <c r="CDW51" s="1818">
        <f t="shared" ref="CDW51" si="1074">CDU51*$C$51</f>
        <v>5896203721837668</v>
      </c>
      <c r="CDY51" s="1818">
        <f t="shared" ref="CDY51" si="1075">CDW51*$C$51</f>
        <v>6043608814883609</v>
      </c>
      <c r="CEA51" s="1818">
        <f t="shared" ref="CEA51" si="1076">CDY51*$C$51</f>
        <v>6194699035255699</v>
      </c>
      <c r="CEC51" s="1818">
        <f t="shared" ref="CEC51" si="1077">CEA51*$C$51</f>
        <v>6349566511137091</v>
      </c>
      <c r="CEE51" s="1818">
        <f t="shared" ref="CEE51" si="1078">CEC51*$C$51</f>
        <v>6508305673915518</v>
      </c>
      <c r="CEG51" s="1818">
        <f t="shared" ref="CEG51" si="1079">CEE51*$C$51</f>
        <v>6671013315763405</v>
      </c>
      <c r="CEI51" s="1818">
        <f t="shared" ref="CEI51" si="1080">CEG51*$C$51</f>
        <v>6837788648657490</v>
      </c>
      <c r="CEK51" s="1818">
        <f t="shared" ref="CEK51" si="1081">CEI51*$C$51</f>
        <v>7008733364873927</v>
      </c>
      <c r="CEM51" s="1818">
        <f t="shared" ref="CEM51" si="1082">CEK51*$C$51</f>
        <v>7183951698995775</v>
      </c>
      <c r="CEO51" s="1818">
        <f t="shared" ref="CEO51" si="1083">CEM51*$C$51</f>
        <v>7363550491470669</v>
      </c>
      <c r="CEQ51" s="1818">
        <f t="shared" ref="CEQ51" si="1084">CEO51*$C$51</f>
        <v>7547639253757435</v>
      </c>
      <c r="CES51" s="1818">
        <f t="shared" ref="CES51" si="1085">CEQ51*$C$51</f>
        <v>7736330235101370</v>
      </c>
      <c r="CEU51" s="1818">
        <f t="shared" ref="CEU51" si="1086">CES51*$C$51</f>
        <v>7929738490978904</v>
      </c>
      <c r="CEW51" s="1818">
        <f t="shared" ref="CEW51" si="1087">CEU51*$C$51</f>
        <v>8127981953253376</v>
      </c>
      <c r="CEY51" s="1818">
        <f t="shared" ref="CEY51" si="1088">CEW51*$C$51</f>
        <v>8331181502084710</v>
      </c>
      <c r="CFA51" s="1818">
        <f t="shared" ref="CFA51" si="1089">CEY51*$C$51</f>
        <v>8539461039636827</v>
      </c>
      <c r="CFC51" s="1818">
        <f t="shared" ref="CFC51" si="1090">CFA51*$C$51</f>
        <v>8752947565627747</v>
      </c>
      <c r="CFE51" s="1818">
        <f t="shared" ref="CFE51" si="1091">CFC51*$C$51</f>
        <v>8971771254768440</v>
      </c>
      <c r="CFG51" s="1818">
        <f t="shared" ref="CFG51" si="1092">CFE51*$C$51</f>
        <v>9196065536137650</v>
      </c>
      <c r="CFI51" s="1818">
        <f t="shared" ref="CFI51" si="1093">CFG51*$C$51</f>
        <v>9425967174541090</v>
      </c>
      <c r="CFK51" s="1818">
        <f t="shared" ref="CFK51" si="1094">CFI51*$C$51</f>
        <v>9661616353904616</v>
      </c>
      <c r="CFM51" s="1818">
        <f t="shared" ref="CFM51" si="1095">CFK51*$C$51</f>
        <v>9903156762752230</v>
      </c>
      <c r="CFO51" s="1818">
        <f t="shared" ref="CFO51" si="1096">CFM51*$C$51</f>
        <v>1.0150735681821034E+16</v>
      </c>
      <c r="CFQ51" s="1818">
        <f t="shared" ref="CFQ51" si="1097">CFO51*$C$51</f>
        <v>1.0404504073866558E+16</v>
      </c>
      <c r="CFS51" s="1818">
        <f t="shared" ref="CFS51" si="1098">CFQ51*$C$51</f>
        <v>1.0664616675713222E+16</v>
      </c>
      <c r="CFU51" s="1818">
        <f t="shared" ref="CFU51" si="1099">CFS51*$C$51</f>
        <v>1.0931232092606052E+16</v>
      </c>
      <c r="CFW51" s="1818">
        <f t="shared" ref="CFW51" si="1100">CFU51*$C$51</f>
        <v>1.1204512894921202E+16</v>
      </c>
      <c r="CFY51" s="1818">
        <f t="shared" ref="CFY51" si="1101">CFW51*$C$51</f>
        <v>1.1484625717294232E+16</v>
      </c>
      <c r="CGA51" s="1818">
        <f t="shared" ref="CGA51" si="1102">CFY51*$C$51</f>
        <v>1.1771741360226586E+16</v>
      </c>
      <c r="CGC51" s="1818">
        <f t="shared" ref="CGC51" si="1103">CGA51*$C$51</f>
        <v>1.206603489423225E+16</v>
      </c>
      <c r="CGE51" s="1818">
        <f t="shared" ref="CGE51" si="1104">CGC51*$C$51</f>
        <v>1.2367685766588056E+16</v>
      </c>
      <c r="CGG51" s="1818">
        <f t="shared" ref="CGG51" si="1105">CGE51*$C$51</f>
        <v>1.2676877910752756E+16</v>
      </c>
      <c r="CGI51" s="1818">
        <f t="shared" ref="CGI51" si="1106">CGG51*$C$51</f>
        <v>1.2993799858521574E+16</v>
      </c>
      <c r="CGK51" s="1818">
        <f t="shared" ref="CGK51" si="1107">CGI51*$C$51</f>
        <v>1.3318644854984612E+16</v>
      </c>
      <c r="CGM51" s="1818">
        <f t="shared" ref="CGM51" si="1108">CGK51*$C$51</f>
        <v>1.3651610976359226E+16</v>
      </c>
      <c r="CGO51" s="1818">
        <f t="shared" ref="CGO51" si="1109">CGM51*$C$51</f>
        <v>1.3992901250768206E+16</v>
      </c>
      <c r="CGQ51" s="1818">
        <f t="shared" ref="CGQ51" si="1110">CGO51*$C$51</f>
        <v>1.434272378203741E+16</v>
      </c>
      <c r="CGS51" s="1818">
        <f t="shared" ref="CGS51" si="1111">CGQ51*$C$51</f>
        <v>1.4701291876588344E+16</v>
      </c>
      <c r="CGU51" s="1818">
        <f t="shared" ref="CGU51" si="1112">CGS51*$C$51</f>
        <v>1.5068824173503052E+16</v>
      </c>
      <c r="CGW51" s="1818">
        <f t="shared" ref="CGW51" si="1113">CGU51*$C$51</f>
        <v>1.5445544777840626E+16</v>
      </c>
      <c r="CGY51" s="1818">
        <f t="shared" ref="CGY51" si="1114">CGW51*$C$51</f>
        <v>1.583168339728664E+16</v>
      </c>
      <c r="CHA51" s="1818">
        <f t="shared" ref="CHA51" si="1115">CGY51*$C$51</f>
        <v>1.6227475482218804E+16</v>
      </c>
      <c r="CHC51" s="1818">
        <f t="shared" ref="CHC51" si="1116">CHA51*$C$51</f>
        <v>1.6633162369274272E+16</v>
      </c>
      <c r="CHE51" s="1818">
        <f t="shared" ref="CHE51" si="1117">CHC51*$C$51</f>
        <v>1.7048991428506128E+16</v>
      </c>
      <c r="CHG51" s="1818">
        <f t="shared" ref="CHG51" si="1118">CHE51*$C$51</f>
        <v>1.747521621421878E+16</v>
      </c>
      <c r="CHI51" s="1818">
        <f t="shared" ref="CHI51" si="1119">CHG51*$C$51</f>
        <v>1.7912096619574248E+16</v>
      </c>
      <c r="CHK51" s="1818">
        <f t="shared" ref="CHK51" si="1120">CHI51*$C$51</f>
        <v>1.8359899035063604E+16</v>
      </c>
      <c r="CHM51" s="1818">
        <f t="shared" ref="CHM51" si="1121">CHK51*$C$51</f>
        <v>1.8818896510940192E+16</v>
      </c>
      <c r="CHO51" s="1818">
        <f t="shared" ref="CHO51" si="1122">CHM51*$C$51</f>
        <v>1.9289368923713696E+16</v>
      </c>
      <c r="CHQ51" s="1818">
        <f t="shared" ref="CHQ51" si="1123">CHO51*$C$51</f>
        <v>1.9771603146806536E+16</v>
      </c>
      <c r="CHS51" s="1818">
        <f t="shared" ref="CHS51" si="1124">CHQ51*$C$51</f>
        <v>2.0265893225476696E+16</v>
      </c>
      <c r="CHU51" s="1818">
        <f t="shared" ref="CHU51" si="1125">CHS51*$C$51</f>
        <v>2.0772540556113612E+16</v>
      </c>
      <c r="CHW51" s="1818">
        <f t="shared" ref="CHW51" si="1126">CHU51*$C$51</f>
        <v>2.1291854070016452E+16</v>
      </c>
      <c r="CHY51" s="1818">
        <f t="shared" ref="CHY51" si="1127">CHW51*$C$51</f>
        <v>2.182415042176686E+16</v>
      </c>
      <c r="CIA51" s="1818">
        <f t="shared" ref="CIA51" si="1128">CHY51*$C$51</f>
        <v>2.2369754182311028E+16</v>
      </c>
      <c r="CIC51" s="1818">
        <f t="shared" ref="CIC51" si="1129">CIA51*$C$51</f>
        <v>2.29289980368688E+16</v>
      </c>
      <c r="CIE51" s="1818">
        <f t="shared" ref="CIE51" si="1130">CIC51*$C$51</f>
        <v>2.3502222987790516E+16</v>
      </c>
      <c r="CIG51" s="1818">
        <f t="shared" ref="CIG51" si="1131">CIE51*$C$51</f>
        <v>2.4089778562485276E+16</v>
      </c>
      <c r="CII51" s="1818">
        <f t="shared" ref="CII51" si="1132">CIG51*$C$51</f>
        <v>2.4692023026547404E+16</v>
      </c>
      <c r="CIK51" s="1818">
        <f t="shared" ref="CIK51" si="1133">CII51*$C$51</f>
        <v>2.5309323602211088E+16</v>
      </c>
      <c r="CIM51" s="1818">
        <f t="shared" ref="CIM51" si="1134">CIK51*$C$51</f>
        <v>2.5942056692266364E+16</v>
      </c>
      <c r="CIO51" s="1818">
        <f t="shared" ref="CIO51" si="1135">CIM51*$C$51</f>
        <v>2.659060810957302E+16</v>
      </c>
      <c r="CIQ51" s="1818">
        <f t="shared" ref="CIQ51" si="1136">CIO51*$C$51</f>
        <v>2.7255373312312344E+16</v>
      </c>
      <c r="CIS51" s="1818">
        <f t="shared" ref="CIS51" si="1137">CIQ51*$C$51</f>
        <v>2.7936757645120152E+16</v>
      </c>
      <c r="CIU51" s="1818">
        <f t="shared" ref="CIU51" si="1138">CIS51*$C$51</f>
        <v>2.8635176586248152E+16</v>
      </c>
      <c r="CIW51" s="1818">
        <f t="shared" ref="CIW51" si="1139">CIU51*$C$51</f>
        <v>2.9351056000904352E+16</v>
      </c>
      <c r="CIY51" s="1818">
        <f t="shared" ref="CIY51" si="1140">CIW51*$C$51</f>
        <v>3.008483240092696E+16</v>
      </c>
      <c r="CJA51" s="1818">
        <f t="shared" ref="CJA51" si="1141">CIY51*$C$51</f>
        <v>3.0836953210950132E+16</v>
      </c>
      <c r="CJC51" s="1818">
        <f t="shared" ref="CJC51" si="1142">CJA51*$C$51</f>
        <v>3.1607877041223884E+16</v>
      </c>
      <c r="CJE51" s="1818">
        <f t="shared" ref="CJE51" si="1143">CJC51*$C$51</f>
        <v>3.239807396725448E+16</v>
      </c>
      <c r="CJG51" s="1818">
        <f t="shared" ref="CJG51" si="1144">CJE51*$C$51</f>
        <v>3.320802581643584E+16</v>
      </c>
      <c r="CJI51" s="1818">
        <f t="shared" ref="CJI51" si="1145">CJG51*$C$51</f>
        <v>3.4038226461846732E+16</v>
      </c>
      <c r="CJK51" s="1818">
        <f t="shared" ref="CJK51" si="1146">CJI51*$C$51</f>
        <v>3.4889182123392896E+16</v>
      </c>
      <c r="CJM51" s="1818">
        <f t="shared" ref="CJM51" si="1147">CJK51*$C$51</f>
        <v>3.5761411676477716E+16</v>
      </c>
      <c r="CJO51" s="1818">
        <f t="shared" ref="CJO51" si="1148">CJM51*$C$51</f>
        <v>3.6655446968389656E+16</v>
      </c>
      <c r="CJQ51" s="1818">
        <f t="shared" ref="CJQ51" si="1149">CJO51*$C$51</f>
        <v>3.7571833142599392E+16</v>
      </c>
      <c r="CJS51" s="1818">
        <f t="shared" ref="CJS51" si="1150">CJQ51*$C$51</f>
        <v>3.8511128971164376E+16</v>
      </c>
      <c r="CJU51" s="1818">
        <f t="shared" ref="CJU51" si="1151">CJS51*$C$51</f>
        <v>3.947390719544348E+16</v>
      </c>
      <c r="CJW51" s="1818">
        <f t="shared" ref="CJW51" si="1152">CJU51*$C$51</f>
        <v>4.046075487532956E+16</v>
      </c>
      <c r="CJY51" s="1818">
        <f t="shared" ref="CJY51" si="1153">CJW51*$C$51</f>
        <v>4.1472273747212792E+16</v>
      </c>
      <c r="CKA51" s="1818">
        <f t="shared" ref="CKA51" si="1154">CJY51*$C$51</f>
        <v>4.2509080590893112E+16</v>
      </c>
      <c r="CKC51" s="1818">
        <f t="shared" ref="CKC51" si="1155">CKA51*$C$51</f>
        <v>4.357180760566544E+16</v>
      </c>
      <c r="CKE51" s="1818">
        <f t="shared" ref="CKE51" si="1156">CKC51*$C$51</f>
        <v>4.4661102795807072E+16</v>
      </c>
      <c r="CKG51" s="1818">
        <f t="shared" ref="CKG51" si="1157">CKE51*$C$51</f>
        <v>4.5777630365702248E+16</v>
      </c>
      <c r="CKI51" s="1818">
        <f t="shared" ref="CKI51" si="1158">CKG51*$C$51</f>
        <v>4.69220711248448E+16</v>
      </c>
      <c r="CKK51" s="1818">
        <f t="shared" ref="CKK51" si="1159">CKI51*$C$51</f>
        <v>4.8095122902965912E+16</v>
      </c>
      <c r="CKM51" s="1818">
        <f t="shared" ref="CKM51" si="1160">CKK51*$C$51</f>
        <v>4.9297500975540056E+16</v>
      </c>
      <c r="CKO51" s="1818">
        <f t="shared" ref="CKO51" si="1161">CKM51*$C$51</f>
        <v>5.0529938499928552E+16</v>
      </c>
      <c r="CKQ51" s="1818">
        <f t="shared" ref="CKQ51" si="1162">CKO51*$C$51</f>
        <v>5.179318696242676E+16</v>
      </c>
      <c r="CKS51" s="1818">
        <f t="shared" ref="CKS51" si="1163">CKQ51*$C$51</f>
        <v>5.3088016636487424E+16</v>
      </c>
      <c r="CKU51" s="1818">
        <f t="shared" ref="CKU51" si="1164">CKS51*$C$51</f>
        <v>5.4415217052399608E+16</v>
      </c>
      <c r="CKW51" s="1818">
        <f t="shared" ref="CKW51" si="1165">CKU51*$C$51</f>
        <v>5.5775597478709592E+16</v>
      </c>
      <c r="CKY51" s="1818">
        <f t="shared" ref="CKY51" si="1166">CKW51*$C$51</f>
        <v>5.7169987415677328E+16</v>
      </c>
      <c r="CLA51" s="1818">
        <f t="shared" ref="CLA51" si="1167">CKY51*$C$51</f>
        <v>5.8599237101069256E+16</v>
      </c>
      <c r="CLC51" s="1818">
        <f t="shared" ref="CLC51" si="1168">CLA51*$C$51</f>
        <v>6.0064218028595984E+16</v>
      </c>
      <c r="CLE51" s="1818">
        <f t="shared" ref="CLE51" si="1169">CLC51*$C$51</f>
        <v>6.156582347931088E+16</v>
      </c>
      <c r="CLG51" s="1818">
        <f t="shared" ref="CLG51" si="1170">CLE51*$C$51</f>
        <v>6.3104969066293648E+16</v>
      </c>
      <c r="CLI51" s="1818">
        <f t="shared" ref="CLI51" si="1171">CLG51*$C$51</f>
        <v>6.4682593292950984E+16</v>
      </c>
      <c r="CLK51" s="1818">
        <f t="shared" ref="CLK51" si="1172">CLI51*$C$51</f>
        <v>6.6299658125274752E+16</v>
      </c>
      <c r="CLM51" s="1818">
        <f t="shared" ref="CLM51" si="1173">CLK51*$C$51</f>
        <v>6.7957149578406616E+16</v>
      </c>
      <c r="CLO51" s="1818">
        <f t="shared" ref="CLO51" si="1174">CLM51*$C$51</f>
        <v>6.9656078317866776E+16</v>
      </c>
      <c r="CLQ51" s="1818">
        <f t="shared" ref="CLQ51" si="1175">CLO51*$C$51</f>
        <v>7.139748027581344E+16</v>
      </c>
      <c r="CLS51" s="1818">
        <f t="shared" ref="CLS51" si="1176">CLQ51*$C$51</f>
        <v>7.3182417282708768E+16</v>
      </c>
      <c r="CLU51" s="1818">
        <f t="shared" ref="CLU51" si="1177">CLS51*$C$51</f>
        <v>7.501197771477648E+16</v>
      </c>
      <c r="CLW51" s="1818">
        <f t="shared" ref="CLW51" si="1178">CLU51*$C$51</f>
        <v>7.6887277157645888E+16</v>
      </c>
      <c r="CLY51" s="1818">
        <f t="shared" ref="CLY51" si="1179">CLW51*$C$51</f>
        <v>7.8809459086587024E+16</v>
      </c>
      <c r="CMA51" s="1818">
        <f t="shared" ref="CMA51" si="1180">CLY51*$C$51</f>
        <v>8.0779695563751696E+16</v>
      </c>
      <c r="CMC51" s="1818">
        <f t="shared" ref="CMC51" si="1181">CMA51*$C$51</f>
        <v>8.2799187952845488E+16</v>
      </c>
      <c r="CME51" s="1818">
        <f t="shared" ref="CME51" si="1182">CMC51*$C$51</f>
        <v>8.4869167651666624E+16</v>
      </c>
      <c r="CMG51" s="1818">
        <f t="shared" ref="CMG51" si="1183">CME51*$C$51</f>
        <v>8.6990896842958288E+16</v>
      </c>
      <c r="CMI51" s="1818">
        <f t="shared" ref="CMI51" si="1184">CMG51*$C$51</f>
        <v>8.916566926403224E+16</v>
      </c>
      <c r="CMK51" s="1818">
        <f t="shared" ref="CMK51" si="1185">CMI51*$C$51</f>
        <v>9.139481099563304E+16</v>
      </c>
      <c r="CMM51" s="1818">
        <f t="shared" ref="CMM51" si="1186">CMK51*$C$51</f>
        <v>9.3679681270523856E+16</v>
      </c>
      <c r="CMO51" s="1818">
        <f t="shared" ref="CMO51" si="1187">CMM51*$C$51</f>
        <v>9.6021673302286944E+16</v>
      </c>
      <c r="CMQ51" s="1818">
        <f t="shared" ref="CMQ51" si="1188">CMO51*$C$51</f>
        <v>9.8422215134844112E+16</v>
      </c>
      <c r="CMS51" s="1818">
        <f t="shared" ref="CMS51" si="1189">CMQ51*$C$51</f>
        <v>1.008827705132152E+17</v>
      </c>
      <c r="CMU51" s="1818">
        <f t="shared" ref="CMU51" si="1190">CMS51*$C$51</f>
        <v>1.0340483977604557E+17</v>
      </c>
      <c r="CMW51" s="1818">
        <f t="shared" ref="CMW51" si="1191">CMU51*$C$51</f>
        <v>1.059899607704467E+17</v>
      </c>
      <c r="CMY51" s="1818">
        <f t="shared" ref="CMY51" si="1192">CMW51*$C$51</f>
        <v>1.0863970978970786E+17</v>
      </c>
      <c r="CNA51" s="1818">
        <f t="shared" ref="CNA51" si="1193">CMY51*$C$51</f>
        <v>1.1135570253445054E+17</v>
      </c>
      <c r="CNC51" s="1818">
        <f t="shared" ref="CNC51" si="1194">CNA51*$C$51</f>
        <v>1.1413959509781179E+17</v>
      </c>
      <c r="CNE51" s="1818">
        <f t="shared" ref="CNE51" si="1195">CNC51*$C$51</f>
        <v>1.1699308497525707E+17</v>
      </c>
      <c r="CNG51" s="1818">
        <f t="shared" ref="CNG51" si="1196">CNE51*$C$51</f>
        <v>1.199179120996385E+17</v>
      </c>
      <c r="CNI51" s="1818">
        <f t="shared" ref="CNI51" si="1197">CNG51*$C$51</f>
        <v>1.2291585990212944E+17</v>
      </c>
      <c r="CNK51" s="1818">
        <f t="shared" ref="CNK51" si="1198">CNI51*$C$51</f>
        <v>1.2598875639968267E+17</v>
      </c>
      <c r="CNM51" s="1818">
        <f t="shared" ref="CNM51" si="1199">CNK51*$C$51</f>
        <v>1.2913847530967472E+17</v>
      </c>
      <c r="CNO51" s="1818">
        <f t="shared" ref="CNO51" si="1200">CNM51*$C$51</f>
        <v>1.3236693719241658E+17</v>
      </c>
      <c r="CNQ51" s="1818">
        <f t="shared" ref="CNQ51" si="1201">CNO51*$C$51</f>
        <v>1.3567611062222698E+17</v>
      </c>
      <c r="CNS51" s="1818">
        <f t="shared" ref="CNS51" si="1202">CNQ51*$C$51</f>
        <v>1.3906801338778264E+17</v>
      </c>
      <c r="CNU51" s="1818">
        <f t="shared" ref="CNU51" si="1203">CNS51*$C$51</f>
        <v>1.425447137224772E+17</v>
      </c>
      <c r="CNW51" s="1818">
        <f t="shared" ref="CNW51" si="1204">CNU51*$C$51</f>
        <v>1.461083315655391E+17</v>
      </c>
      <c r="CNY51" s="1818">
        <f t="shared" ref="CNY51" si="1205">CNW51*$C$51</f>
        <v>1.4976103985467757E+17</v>
      </c>
      <c r="COA51" s="1818">
        <f t="shared" ref="COA51" si="1206">CNY51*$C$51</f>
        <v>1.5350506585104448E+17</v>
      </c>
      <c r="COC51" s="1818">
        <f t="shared" ref="COC51" si="1207">COA51*$C$51</f>
        <v>1.5734269249732058E+17</v>
      </c>
      <c r="COE51" s="1818">
        <f t="shared" ref="COE51" si="1208">COC51*$C$51</f>
        <v>1.6127625980975357E+17</v>
      </c>
      <c r="COG51" s="1818">
        <f t="shared" ref="COG51" si="1209">COE51*$C$51</f>
        <v>1.6530816630499741E+17</v>
      </c>
      <c r="COI51" s="1818">
        <f t="shared" ref="COI51" si="1210">COG51*$C$51</f>
        <v>1.6944087046262234E+17</v>
      </c>
      <c r="COK51" s="1818">
        <f t="shared" ref="COK51" si="1211">COI51*$C$51</f>
        <v>1.7367689222418787E+17</v>
      </c>
      <c r="COM51" s="1818">
        <f t="shared" ref="COM51" si="1212">COK51*$C$51</f>
        <v>1.7801881452979254E+17</v>
      </c>
      <c r="COO51" s="1818">
        <f t="shared" ref="COO51" si="1213">COM51*$C$51</f>
        <v>1.8246928489303734E+17</v>
      </c>
      <c r="COQ51" s="1818">
        <f t="shared" ref="COQ51" si="1214">COO51*$C$51</f>
        <v>1.8703101701536326E+17</v>
      </c>
      <c r="COS51" s="1818">
        <f t="shared" ref="COS51" si="1215">COQ51*$C$51</f>
        <v>1.9170679244074733E+17</v>
      </c>
      <c r="COU51" s="1818">
        <f t="shared" ref="COU51" si="1216">COS51*$C$51</f>
        <v>1.9649946225176598E+17</v>
      </c>
      <c r="COW51" s="1818">
        <f t="shared" ref="COW51" si="1217">COU51*$C$51</f>
        <v>2.0141194880806013E+17</v>
      </c>
      <c r="COY51" s="1818">
        <f t="shared" ref="COY51" si="1218">COW51*$C$51</f>
        <v>2.064472475282616E+17</v>
      </c>
      <c r="CPA51" s="1818">
        <f t="shared" ref="CPA51" si="1219">COY51*$C$51</f>
        <v>2.1160842871646813E+17</v>
      </c>
      <c r="CPC51" s="1818">
        <f t="shared" ref="CPC51" si="1220">CPA51*$C$51</f>
        <v>2.1689863943437981E+17</v>
      </c>
      <c r="CPE51" s="1818">
        <f t="shared" ref="CPE51" si="1221">CPC51*$C$51</f>
        <v>2.223211054202393E+17</v>
      </c>
      <c r="CPG51" s="1818">
        <f t="shared" ref="CPG51" si="1222">CPE51*$C$51</f>
        <v>2.2787913305574525E+17</v>
      </c>
      <c r="CPI51" s="1818">
        <f t="shared" ref="CPI51" si="1223">CPG51*$C$51</f>
        <v>2.3357611138213885E+17</v>
      </c>
      <c r="CPK51" s="1818">
        <f t="shared" ref="CPK51" si="1224">CPI51*$C$51</f>
        <v>2.3941551416669229E+17</v>
      </c>
      <c r="CPM51" s="1818">
        <f t="shared" ref="CPM51" si="1225">CPK51*$C$51</f>
        <v>2.4540090202085958E+17</v>
      </c>
      <c r="CPO51" s="1818">
        <f t="shared" ref="CPO51" si="1226">CPM51*$C$51</f>
        <v>2.5153592457138106E+17</v>
      </c>
      <c r="CPQ51" s="1818">
        <f t="shared" ref="CPQ51" si="1227">CPO51*$C$51</f>
        <v>2.5782432268566557E+17</v>
      </c>
      <c r="CPS51" s="1818">
        <f t="shared" ref="CPS51" si="1228">CPQ51*$C$51</f>
        <v>2.642699307528072E+17</v>
      </c>
      <c r="CPU51" s="1818">
        <f t="shared" ref="CPU51" si="1229">CPS51*$C$51</f>
        <v>2.7087667902162736E+17</v>
      </c>
      <c r="CPW51" s="1818">
        <f t="shared" ref="CPW51" si="1230">CPU51*$C$51</f>
        <v>2.7764859599716803E+17</v>
      </c>
      <c r="CPY51" s="1818">
        <f t="shared" ref="CPY51" si="1231">CPW51*$C$51</f>
        <v>2.8458981089709722E+17</v>
      </c>
      <c r="CQA51" s="1818">
        <f t="shared" ref="CQA51" si="1232">CPY51*$C$51</f>
        <v>2.9170455616952461E+17</v>
      </c>
      <c r="CQC51" s="1818">
        <f t="shared" ref="CQC51" si="1233">CQA51*$C$51</f>
        <v>2.9899717007376269E+17</v>
      </c>
      <c r="CQE51" s="1818">
        <f t="shared" ref="CQE51" si="1234">CQC51*$C$51</f>
        <v>3.0647209932560672E+17</v>
      </c>
      <c r="CQG51" s="1818">
        <f t="shared" ref="CQG51" si="1235">CQE51*$C$51</f>
        <v>3.1413390180874688E+17</v>
      </c>
      <c r="CQI51" s="1818">
        <f t="shared" ref="CQI51" si="1236">CQG51*$C$51</f>
        <v>3.219872493539655E+17</v>
      </c>
      <c r="CQK51" s="1818">
        <f t="shared" ref="CQK51" si="1237">CQI51*$C$51</f>
        <v>3.3003693058781459E+17</v>
      </c>
      <c r="CQM51" s="1818">
        <f t="shared" ref="CQM51" si="1238">CQK51*$C$51</f>
        <v>3.3828785385250995E+17</v>
      </c>
      <c r="CQO51" s="1818">
        <f t="shared" ref="CQO51" si="1239">CQM51*$C$51</f>
        <v>3.4674505019882266E+17</v>
      </c>
      <c r="CQQ51" s="1818">
        <f t="shared" ref="CQQ51" si="1240">CQO51*$C$51</f>
        <v>3.5541367645379322E+17</v>
      </c>
      <c r="CQS51" s="1818">
        <f t="shared" ref="CQS51" si="1241">CQQ51*$C$51</f>
        <v>3.6429901836513798E+17</v>
      </c>
      <c r="CQU51" s="1818">
        <f t="shared" ref="CQU51" si="1242">CQS51*$C$51</f>
        <v>3.7340649382426643E+17</v>
      </c>
      <c r="CQW51" s="1818">
        <f t="shared" ref="CQW51" si="1243">CQU51*$C$51</f>
        <v>3.8274165616987309E+17</v>
      </c>
      <c r="CQY51" s="1818">
        <f t="shared" ref="CQY51" si="1244">CQW51*$C$51</f>
        <v>3.9231019757411987E+17</v>
      </c>
      <c r="CRA51" s="1818">
        <f t="shared" ref="CRA51" si="1245">CQY51*$C$51</f>
        <v>4.0211795251347283E+17</v>
      </c>
      <c r="CRC51" s="1818">
        <f t="shared" ref="CRC51" si="1246">CRA51*$C$51</f>
        <v>4.1217090132630963E+17</v>
      </c>
      <c r="CRE51" s="1818">
        <f t="shared" ref="CRE51" si="1247">CRC51*$C$51</f>
        <v>4.2247517385946733E+17</v>
      </c>
      <c r="CRG51" s="1818">
        <f t="shared" ref="CRG51" si="1248">CRE51*$C$51</f>
        <v>4.3303705320595398E+17</v>
      </c>
      <c r="CRI51" s="1818">
        <f t="shared" ref="CRI51" si="1249">CRG51*$C$51</f>
        <v>4.4386297953610278E+17</v>
      </c>
      <c r="CRK51" s="1818">
        <f t="shared" ref="CRK51" si="1250">CRI51*$C$51</f>
        <v>4.5495955402450534E+17</v>
      </c>
      <c r="CRM51" s="1818">
        <f t="shared" ref="CRM51" si="1251">CRK51*$C$51</f>
        <v>4.6633354287511795E+17</v>
      </c>
      <c r="CRO51" s="1818">
        <f t="shared" ref="CRO51" si="1252">CRM51*$C$51</f>
        <v>4.7799188144699584E+17</v>
      </c>
      <c r="CRQ51" s="1818">
        <f t="shared" ref="CRQ51" si="1253">CRO51*$C$51</f>
        <v>4.8994167848317069E+17</v>
      </c>
      <c r="CRS51" s="1818">
        <f t="shared" ref="CRS51" si="1254">CRQ51*$C$51</f>
        <v>5.0219022044524992E+17</v>
      </c>
      <c r="CRU51" s="1818">
        <f t="shared" ref="CRU51" si="1255">CRS51*$C$51</f>
        <v>5.1474497595638112E+17</v>
      </c>
      <c r="CRW51" s="1818">
        <f t="shared" ref="CRW51" si="1256">CRU51*$C$51</f>
        <v>5.2761360035529062E+17</v>
      </c>
      <c r="CRY51" s="1818">
        <f t="shared" ref="CRY51" si="1257">CRW51*$C$51</f>
        <v>5.4080394036417286E+17</v>
      </c>
      <c r="CSA51" s="1818">
        <f t="shared" ref="CSA51" si="1258">CRY51*$C$51</f>
        <v>5.5432403887327712E+17</v>
      </c>
      <c r="CSC51" s="1818">
        <f t="shared" ref="CSC51" si="1259">CSA51*$C$51</f>
        <v>5.6818213984510899E+17</v>
      </c>
      <c r="CSE51" s="1818">
        <f t="shared" ref="CSE51" si="1260">CSC51*$C$51</f>
        <v>5.8238669334123661E+17</v>
      </c>
      <c r="CSG51" s="1818">
        <f t="shared" ref="CSG51" si="1261">CSE51*$C$51</f>
        <v>5.9694636067476749E+17</v>
      </c>
      <c r="CSI51" s="1818">
        <f t="shared" ref="CSI51" si="1262">CSG51*$C$51</f>
        <v>6.1187001969163661E+17</v>
      </c>
      <c r="CSK51" s="1818">
        <f t="shared" ref="CSK51" si="1263">CSI51*$C$51</f>
        <v>6.2716677018392742E+17</v>
      </c>
      <c r="CSM51" s="1818">
        <f t="shared" ref="CSM51" si="1264">CSK51*$C$51</f>
        <v>6.4284593943852557E+17</v>
      </c>
      <c r="CSO51" s="1818">
        <f t="shared" ref="CSO51" si="1265">CSM51*$C$51</f>
        <v>6.589170879244887E+17</v>
      </c>
      <c r="CSQ51" s="1818">
        <f t="shared" ref="CSQ51" si="1266">CSO51*$C$51</f>
        <v>6.7539001512260083E+17</v>
      </c>
      <c r="CSS51" s="1818">
        <f t="shared" ref="CSS51" si="1267">CSQ51*$C$51</f>
        <v>6.9227476550066586E+17</v>
      </c>
      <c r="CSU51" s="1818">
        <f t="shared" ref="CSU51" si="1268">CSS51*$C$51</f>
        <v>7.095816346381824E+17</v>
      </c>
      <c r="CSW51" s="1818">
        <f t="shared" ref="CSW51" si="1269">CSU51*$C$51</f>
        <v>7.2732117550413696E+17</v>
      </c>
      <c r="CSY51" s="1818">
        <f t="shared" ref="CSY51" si="1270">CSW51*$C$51</f>
        <v>7.4550420489174029E+17</v>
      </c>
      <c r="CTA51" s="1818">
        <f t="shared" ref="CTA51" si="1271">CSY51*$C$51</f>
        <v>7.6414181001403379E+17</v>
      </c>
      <c r="CTC51" s="1818">
        <f t="shared" ref="CTC51" si="1272">CTA51*$C$51</f>
        <v>7.8324535526438451E+17</v>
      </c>
      <c r="CTE51" s="1818">
        <f t="shared" ref="CTE51" si="1273">CTC51*$C$51</f>
        <v>8.0282648914599411E+17</v>
      </c>
      <c r="CTG51" s="1818">
        <f t="shared" ref="CTG51" si="1274">CTE51*$C$51</f>
        <v>8.2289715137464384E+17</v>
      </c>
      <c r="CTI51" s="1818">
        <f t="shared" ref="CTI51" si="1275">CTG51*$C$51</f>
        <v>8.4346958015900992E+17</v>
      </c>
      <c r="CTK51" s="1818">
        <f t="shared" ref="CTK51" si="1276">CTI51*$C$51</f>
        <v>8.6455631966298509E+17</v>
      </c>
      <c r="CTM51" s="1818">
        <f t="shared" ref="CTM51" si="1277">CTK51*$C$51</f>
        <v>8.8617022765455962E+17</v>
      </c>
      <c r="CTO51" s="1818">
        <f t="shared" ref="CTO51" si="1278">CTM51*$C$51</f>
        <v>9.0832448334592358E+17</v>
      </c>
      <c r="CTQ51" s="1818">
        <f t="shared" ref="CTQ51" si="1279">CTO51*$C$51</f>
        <v>9.3103259542957158E+17</v>
      </c>
      <c r="CTS51" s="1818">
        <f t="shared" ref="CTS51" si="1280">CTQ51*$C$51</f>
        <v>9.5430841031531085E+17</v>
      </c>
      <c r="CTU51" s="1818">
        <f t="shared" ref="CTU51" si="1281">CTS51*$C$51</f>
        <v>9.7816612057319347E+17</v>
      </c>
      <c r="CTW51" s="1818">
        <f t="shared" ref="CTW51" si="1282">CTU51*$C$51</f>
        <v>1.0026202735875232E+18</v>
      </c>
      <c r="CTY51" s="1818">
        <f t="shared" ref="CTY51" si="1283">CTW51*$C$51</f>
        <v>1.0276857804272111E+18</v>
      </c>
      <c r="CUA51" s="1818">
        <f t="shared" ref="CUA51" si="1284">CTY51*$C$51</f>
        <v>1.0533779249378913E+18</v>
      </c>
      <c r="CUC51" s="1818">
        <f t="shared" ref="CUC51" si="1285">CUA51*$C$51</f>
        <v>1.0797123730613385E+18</v>
      </c>
      <c r="CUE51" s="1818">
        <f t="shared" ref="CUE51" si="1286">CUC51*$C$51</f>
        <v>1.1067051823878719E+18</v>
      </c>
      <c r="CUG51" s="1818">
        <f t="shared" ref="CUG51" si="1287">CUE51*$C$51</f>
        <v>1.1343728119475685E+18</v>
      </c>
      <c r="CUI51" s="1818">
        <f t="shared" ref="CUI51" si="1288">CUG51*$C$51</f>
        <v>1.1627321322462577E+18</v>
      </c>
      <c r="CUK51" s="1818">
        <f t="shared" ref="CUK51" si="1289">CUI51*$C$51</f>
        <v>1.191800435552414E+18</v>
      </c>
      <c r="CUM51" s="1818">
        <f t="shared" ref="CUM51" si="1290">CUK51*$C$51</f>
        <v>1.2215954464412242E+18</v>
      </c>
      <c r="CUO51" s="1818">
        <f t="shared" ref="CUO51" si="1291">CUM51*$C$51</f>
        <v>1.2521353326022546E+18</v>
      </c>
      <c r="CUQ51" s="1818">
        <f t="shared" ref="CUQ51" si="1292">CUO51*$C$51</f>
        <v>1.2834387159173107E+18</v>
      </c>
      <c r="CUS51" s="1818">
        <f t="shared" ref="CUS51" si="1293">CUQ51*$C$51</f>
        <v>1.3155246838152433E+18</v>
      </c>
      <c r="CUU51" s="1818">
        <f t="shared" ref="CUU51" si="1294">CUS51*$C$51</f>
        <v>1.3484128009106243E+18</v>
      </c>
      <c r="CUW51" s="1818">
        <f t="shared" ref="CUW51" si="1295">CUU51*$C$51</f>
        <v>1.3821231209333898E+18</v>
      </c>
      <c r="CUY51" s="1818">
        <f t="shared" ref="CUY51" si="1296">CUW51*$C$51</f>
        <v>1.4166761989567245E+18</v>
      </c>
      <c r="CVA51" s="1818">
        <f t="shared" ref="CVA51" si="1297">CUY51*$C$51</f>
        <v>1.4520931039306424E+18</v>
      </c>
      <c r="CVC51" s="1818">
        <f t="shared" ref="CVC51" si="1298">CVA51*$C$51</f>
        <v>1.4883954315289083E+18</v>
      </c>
      <c r="CVE51" s="1818">
        <f t="shared" ref="CVE51" si="1299">CVC51*$C$51</f>
        <v>1.5256053173171308E+18</v>
      </c>
      <c r="CVG51" s="1818">
        <f t="shared" ref="CVG51" si="1300">CVE51*$C$51</f>
        <v>1.563745450250059E+18</v>
      </c>
      <c r="CVI51" s="1818">
        <f t="shared" ref="CVI51" si="1301">CVG51*$C$51</f>
        <v>1.6028390865063104E+18</v>
      </c>
      <c r="CVK51" s="1818">
        <f t="shared" ref="CVK51" si="1302">CVI51*$C$51</f>
        <v>1.6429100636689679E+18</v>
      </c>
      <c r="CVM51" s="1818">
        <f t="shared" ref="CVM51" si="1303">CVK51*$C$51</f>
        <v>1.683982815260692E+18</v>
      </c>
      <c r="CVO51" s="1818">
        <f t="shared" ref="CVO51" si="1304">CVM51*$C$51</f>
        <v>1.726082385642209E+18</v>
      </c>
      <c r="CVQ51" s="1818">
        <f t="shared" ref="CVQ51" si="1305">CVO51*$C$51</f>
        <v>1.769234445283264E+18</v>
      </c>
      <c r="CVS51" s="1818">
        <f t="shared" ref="CVS51" si="1306">CVQ51*$C$51</f>
        <v>1.8134653064153454E+18</v>
      </c>
      <c r="CVU51" s="1818">
        <f t="shared" ref="CVU51" si="1307">CVS51*$C$51</f>
        <v>1.8588019390757289E+18</v>
      </c>
      <c r="CVW51" s="1818">
        <f t="shared" ref="CVW51" si="1308">CVU51*$C$51</f>
        <v>1.9052719875526221E+18</v>
      </c>
      <c r="CVY51" s="1818">
        <f t="shared" ref="CVY51" si="1309">CVW51*$C$51</f>
        <v>1.9529037872414374E+18</v>
      </c>
      <c r="CWA51" s="1818">
        <f t="shared" ref="CWA51" si="1310">CVY51*$C$51</f>
        <v>2.0017263819224732E+18</v>
      </c>
      <c r="CWC51" s="1818">
        <f t="shared" ref="CWC51" si="1311">CWA51*$C$51</f>
        <v>2.0517695414705349E+18</v>
      </c>
      <c r="CWE51" s="1818">
        <f t="shared" ref="CWE51" si="1312">CWC51*$C$51</f>
        <v>2.103063780007298E+18</v>
      </c>
      <c r="CWG51" s="1818">
        <f t="shared" ref="CWG51" si="1313">CWE51*$C$51</f>
        <v>2.1556403745074803E+18</v>
      </c>
      <c r="CWI51" s="1818">
        <f t="shared" ref="CWI51" si="1314">CWG51*$C$51</f>
        <v>2.209531383870167E+18</v>
      </c>
      <c r="CWK51" s="1818">
        <f t="shared" ref="CWK51" si="1315">CWI51*$C$51</f>
        <v>2.264769668466921E+18</v>
      </c>
      <c r="CWM51" s="1818">
        <f t="shared" ref="CWM51" si="1316">CWK51*$C$51</f>
        <v>2.3213889101785938E+18</v>
      </c>
      <c r="CWO51" s="1818">
        <f t="shared" ref="CWO51" si="1317">CWM51*$C$51</f>
        <v>2.3794236329330586E+18</v>
      </c>
      <c r="CWQ51" s="1818">
        <f t="shared" ref="CWQ51" si="1318">CWO51*$C$51</f>
        <v>2.4389092237563848E+18</v>
      </c>
      <c r="CWS51" s="1818">
        <f t="shared" ref="CWS51" si="1319">CWQ51*$C$51</f>
        <v>2.499881954350294E+18</v>
      </c>
      <c r="CWU51" s="1818">
        <f t="shared" ref="CWU51" si="1320">CWS51*$C$51</f>
        <v>2.5623790032090511E+18</v>
      </c>
      <c r="CWW51" s="1818">
        <f t="shared" ref="CWW51" si="1321">CWU51*$C$51</f>
        <v>2.6264384782892774E+18</v>
      </c>
      <c r="CWY51" s="1818">
        <f t="shared" ref="CWY51" si="1322">CWW51*$C$51</f>
        <v>2.6920994402465091E+18</v>
      </c>
      <c r="CXA51" s="1818">
        <f t="shared" ref="CXA51" si="1323">CWY51*$C$51</f>
        <v>2.7594019262526715E+18</v>
      </c>
      <c r="CXC51" s="1818">
        <f t="shared" ref="CXC51" si="1324">CXA51*$C$51</f>
        <v>2.8283869744089882E+18</v>
      </c>
      <c r="CXE51" s="1818">
        <f t="shared" ref="CXE51" si="1325">CXC51*$C$51</f>
        <v>2.8990966487692124E+18</v>
      </c>
      <c r="CXG51" s="1818">
        <f t="shared" ref="CXG51" si="1326">CXE51*$C$51</f>
        <v>2.9715740649884426E+18</v>
      </c>
      <c r="CXI51" s="1818">
        <f t="shared" ref="CXI51" si="1327">CXG51*$C$51</f>
        <v>3.0458634166131533E+18</v>
      </c>
      <c r="CXK51" s="1818">
        <f t="shared" ref="CXK51" si="1328">CXI51*$C$51</f>
        <v>3.122010002028482E+18</v>
      </c>
      <c r="CXM51" s="1818">
        <f t="shared" ref="CXM51" si="1329">CXK51*$C$51</f>
        <v>3.2000602520791936E+18</v>
      </c>
      <c r="CXO51" s="1818">
        <f t="shared" ref="CXO51" si="1330">CXM51*$C$51</f>
        <v>3.2800617583811732E+18</v>
      </c>
      <c r="CXQ51" s="1818">
        <f t="shared" ref="CXQ51" si="1331">CXO51*$C$51</f>
        <v>3.3620633023407022E+18</v>
      </c>
      <c r="CXS51" s="1818">
        <f t="shared" ref="CXS51" si="1332">CXQ51*$C$51</f>
        <v>3.4461148848992195E+18</v>
      </c>
      <c r="CXU51" s="1818">
        <f t="shared" ref="CXU51" si="1333">CXS51*$C$51</f>
        <v>3.5322677570216996E+18</v>
      </c>
      <c r="CXW51" s="1818">
        <f t="shared" ref="CXW51" si="1334">CXU51*$C$51</f>
        <v>3.620574450947242E+18</v>
      </c>
      <c r="CXY51" s="1818">
        <f t="shared" ref="CXY51" si="1335">CXW51*$C$51</f>
        <v>3.7110888122209229E+18</v>
      </c>
      <c r="CYA51" s="1818">
        <f t="shared" ref="CYA51" si="1336">CXY51*$C$51</f>
        <v>3.8038660325264456E+18</v>
      </c>
      <c r="CYC51" s="1818">
        <f t="shared" ref="CYC51" si="1337">CYA51*$C$51</f>
        <v>3.8989626833396065E+18</v>
      </c>
      <c r="CYE51" s="1818">
        <f t="shared" ref="CYE51" si="1338">CYC51*$C$51</f>
        <v>3.9964367504230963E+18</v>
      </c>
      <c r="CYG51" s="1818">
        <f t="shared" ref="CYG51" si="1339">CYE51*$C$51</f>
        <v>4.0963476691836733E+18</v>
      </c>
      <c r="CYI51" s="1818">
        <f t="shared" ref="CYI51" si="1340">CYG51*$C$51</f>
        <v>4.1987563609132646E+18</v>
      </c>
      <c r="CYK51" s="1818">
        <f t="shared" ref="CYK51" si="1341">CYI51*$C$51</f>
        <v>4.3037252699360957E+18</v>
      </c>
      <c r="CYM51" s="1818">
        <f t="shared" ref="CYM51" si="1342">CYK51*$C$51</f>
        <v>4.4113184016844979E+18</v>
      </c>
      <c r="CYO51" s="1818">
        <f t="shared" ref="CYO51" si="1343">CYM51*$C$51</f>
        <v>4.5216013617266099E+18</v>
      </c>
      <c r="CYQ51" s="1818">
        <f t="shared" ref="CYQ51" si="1344">CYO51*$C$51</f>
        <v>4.6346413957697751E+18</v>
      </c>
      <c r="CYS51" s="1818">
        <f t="shared" ref="CYS51" si="1345">CYQ51*$C$51</f>
        <v>4.7505074306640189E+18</v>
      </c>
      <c r="CYU51" s="1818">
        <f t="shared" ref="CYU51" si="1346">CYS51*$C$51</f>
        <v>4.8692701164306186E+18</v>
      </c>
      <c r="CYW51" s="1818">
        <f t="shared" ref="CYW51" si="1347">CYU51*$C$51</f>
        <v>4.9910018693413837E+18</v>
      </c>
      <c r="CYY51" s="1818">
        <f t="shared" ref="CYY51" si="1348">CYW51*$C$51</f>
        <v>5.1157769160749179E+18</v>
      </c>
      <c r="CZA51" s="1818">
        <f t="shared" ref="CZA51" si="1349">CYY51*$C$51</f>
        <v>5.2436713389767905E+18</v>
      </c>
      <c r="CZC51" s="1818">
        <f t="shared" ref="CZC51" si="1350">CZA51*$C$51</f>
        <v>5.3747631224512102E+18</v>
      </c>
      <c r="CZE51" s="1818">
        <f t="shared" ref="CZE51" si="1351">CZC51*$C$51</f>
        <v>5.5091322005124905E+18</v>
      </c>
      <c r="CZG51" s="1818">
        <f t="shared" ref="CZG51" si="1352">CZE51*$C$51</f>
        <v>5.6468605055253023E+18</v>
      </c>
      <c r="CZI51" s="1818">
        <f t="shared" ref="CZI51" si="1353">CZG51*$C$51</f>
        <v>5.7880320181634345E+18</v>
      </c>
      <c r="CZK51" s="1818">
        <f t="shared" ref="CZK51" si="1354">CZI51*$C$51</f>
        <v>5.9327328186175201E+18</v>
      </c>
      <c r="CZM51" s="1818">
        <f t="shared" ref="CZM51" si="1355">CZK51*$C$51</f>
        <v>6.0810511390829578E+18</v>
      </c>
      <c r="CZO51" s="1818">
        <f t="shared" ref="CZO51" si="1356">CZM51*$C$51</f>
        <v>6.2330774175600312E+18</v>
      </c>
      <c r="CZQ51" s="1818">
        <f t="shared" ref="CZQ51" si="1357">CZO51*$C$51</f>
        <v>6.3889043529990318E+18</v>
      </c>
      <c r="CZS51" s="1818">
        <f t="shared" ref="CZS51" si="1358">CZQ51*$C$51</f>
        <v>6.5486269618240072E+18</v>
      </c>
      <c r="CZU51" s="1818">
        <f t="shared" ref="CZU51" si="1359">CZS51*$C$51</f>
        <v>6.7123426358696069E+18</v>
      </c>
      <c r="CZW51" s="1818">
        <f t="shared" ref="CZW51" si="1360">CZU51*$C$51</f>
        <v>6.8801512017663468E+18</v>
      </c>
      <c r="CZY51" s="1818">
        <f t="shared" ref="CZY51" si="1361">CZW51*$C$51</f>
        <v>7.0521549818105047E+18</v>
      </c>
      <c r="DAA51" s="1818">
        <f t="shared" ref="DAA51" si="1362">CZY51*$C$51</f>
        <v>7.2284588563557663E+18</v>
      </c>
      <c r="DAC51" s="1818">
        <f t="shared" ref="DAC51" si="1363">DAA51*$C$51</f>
        <v>7.4091703277646602E+18</v>
      </c>
      <c r="DAE51" s="1818">
        <f t="shared" ref="DAE51" si="1364">DAC51*$C$51</f>
        <v>7.5943995859587758E+18</v>
      </c>
      <c r="DAG51" s="1818">
        <f t="shared" ref="DAG51" si="1365">DAE51*$C$51</f>
        <v>7.7842595756077445E+18</v>
      </c>
      <c r="DAI51" s="1818">
        <f t="shared" ref="DAI51" si="1366">DAG51*$C$51</f>
        <v>7.9788660649979372E+18</v>
      </c>
      <c r="DAK51" s="1818">
        <f t="shared" ref="DAK51" si="1367">DAI51*$C$51</f>
        <v>8.1783377166228849E+18</v>
      </c>
      <c r="DAM51" s="1818">
        <f t="shared" ref="DAM51" si="1368">DAK51*$C$51</f>
        <v>8.3827961595384566E+18</v>
      </c>
      <c r="DAO51" s="1818">
        <f t="shared" ref="DAO51" si="1369">DAM51*$C$51</f>
        <v>8.5923660635269171E+18</v>
      </c>
      <c r="DAQ51" s="1818">
        <f t="shared" ref="DAQ51" si="1370">DAO51*$C$51</f>
        <v>8.8071752151150889E+18</v>
      </c>
      <c r="DAS51" s="1818">
        <f t="shared" ref="DAS51" si="1371">DAQ51*$C$51</f>
        <v>9.0273545954929654E+18</v>
      </c>
      <c r="DAU51" s="1818">
        <f t="shared" ref="DAU51" si="1372">DAS51*$C$51</f>
        <v>9.253038460380289E+18</v>
      </c>
      <c r="DAW51" s="1818">
        <f t="shared" ref="DAW51" si="1373">DAU51*$C$51</f>
        <v>9.4843644218897961E+18</v>
      </c>
      <c r="DAY51" s="1818">
        <f t="shared" ref="DAY51" si="1374">DAW51*$C$51</f>
        <v>9.7214735324370412E+18</v>
      </c>
      <c r="DBA51" s="1818">
        <f t="shared" ref="DBA51" si="1375">DAY51*$C$51</f>
        <v>9.9645103707479654E+18</v>
      </c>
      <c r="DBC51" s="1818">
        <f t="shared" ref="DBC51" si="1376">DBA51*$C$51</f>
        <v>1.0213623130016664E+19</v>
      </c>
      <c r="DBE51" s="1818">
        <f t="shared" ref="DBE51" si="1377">DBC51*$C$51</f>
        <v>1.046896370826708E+19</v>
      </c>
      <c r="DBG51" s="1818">
        <f t="shared" ref="DBG51" si="1378">DBE51*$C$51</f>
        <v>1.0730687800973756E+19</v>
      </c>
      <c r="DBI51" s="1818">
        <f t="shared" ref="DBI51" si="1379">DBG51*$C$51</f>
        <v>1.0998954995998099E+19</v>
      </c>
      <c r="DBK51" s="1818">
        <f t="shared" ref="DBK51" si="1380">DBI51*$C$51</f>
        <v>1.1273928870898051E+19</v>
      </c>
      <c r="DBM51" s="1818">
        <f t="shared" ref="DBM51" si="1381">DBK51*$C$51</f>
        <v>1.1555777092670501E+19</v>
      </c>
      <c r="DBO51" s="1818">
        <f t="shared" ref="DBO51" si="1382">DBM51*$C$51</f>
        <v>1.1844671519987261E+19</v>
      </c>
      <c r="DBQ51" s="1818">
        <f t="shared" ref="DBQ51" si="1383">DBO51*$C$51</f>
        <v>1.2140788307986942E+19</v>
      </c>
      <c r="DBS51" s="1818">
        <f t="shared" ref="DBS51" si="1384">DBQ51*$C$51</f>
        <v>1.2444308015686615E+19</v>
      </c>
      <c r="DBU51" s="1818">
        <f t="shared" ref="DBU51" si="1385">DBS51*$C$51</f>
        <v>1.2755415716078778E+19</v>
      </c>
      <c r="DBW51" s="1818">
        <f t="shared" ref="DBW51" si="1386">DBU51*$C$51</f>
        <v>1.3074301108980746E+19</v>
      </c>
      <c r="DBY51" s="1818">
        <f t="shared" ref="DBY51" si="1387">DBW51*$C$51</f>
        <v>1.3401158636705264E+19</v>
      </c>
      <c r="DCA51" s="1818">
        <f t="shared" ref="DCA51" si="1388">DBY51*$C$51</f>
        <v>1.3736187602622894E+19</v>
      </c>
      <c r="DCC51" s="1818">
        <f t="shared" ref="DCC51" si="1389">DCA51*$C$51</f>
        <v>1.4079592292688466E+19</v>
      </c>
      <c r="DCE51" s="1818">
        <f t="shared" ref="DCE51" si="1390">DCC51*$C$51</f>
        <v>1.4431582100005677E+19</v>
      </c>
      <c r="DCG51" s="1818">
        <f t="shared" ref="DCG51" si="1391">DCE51*$C$51</f>
        <v>1.4792371652505817E+19</v>
      </c>
      <c r="DCI51" s="1818">
        <f t="shared" ref="DCI51" si="1392">DCG51*$C$51</f>
        <v>1.5162180943818461E+19</v>
      </c>
      <c r="DCK51" s="1818">
        <f t="shared" ref="DCK51" si="1393">DCI51*$C$51</f>
        <v>1.5541235467413922E+19</v>
      </c>
      <c r="DCM51" s="1818">
        <f t="shared" ref="DCM51" si="1394">DCK51*$C$51</f>
        <v>1.5929766354099268E+19</v>
      </c>
      <c r="DCO51" s="1818">
        <f t="shared" ref="DCO51" si="1395">DCM51*$C$51</f>
        <v>1.6328010512951749E+19</v>
      </c>
      <c r="DCQ51" s="1818">
        <f t="shared" ref="DCQ51" si="1396">DCO51*$C$51</f>
        <v>1.6736210775775541E+19</v>
      </c>
      <c r="DCS51" s="1818">
        <f t="shared" ref="DCS51" si="1397">DCQ51*$C$51</f>
        <v>1.7154616045169928E+19</v>
      </c>
      <c r="DCU51" s="1818">
        <f t="shared" ref="DCU51" si="1398">DCS51*$C$51</f>
        <v>1.7583481446299175E+19</v>
      </c>
      <c r="DCW51" s="1818">
        <f t="shared" ref="DCW51" si="1399">DCU51*$C$51</f>
        <v>1.8023068482456652E+19</v>
      </c>
      <c r="DCY51" s="1818">
        <f t="shared" ref="DCY51" si="1400">DCW51*$C$51</f>
        <v>1.8473645194518065E+19</v>
      </c>
      <c r="DDA51" s="1818">
        <f t="shared" ref="DDA51" si="1401">DCY51*$C$51</f>
        <v>1.8935486324381016E+19</v>
      </c>
      <c r="DDC51" s="1818">
        <f t="shared" ref="DDC51" si="1402">DDA51*$C$51</f>
        <v>1.940887348249054E+19</v>
      </c>
      <c r="DDE51" s="1818">
        <f t="shared" ref="DDE51" si="1403">DDC51*$C$51</f>
        <v>1.9894095319552803E+19</v>
      </c>
      <c r="DDG51" s="1818">
        <f t="shared" ref="DDG51" si="1404">DDE51*$C$51</f>
        <v>2.0391447702541619E+19</v>
      </c>
      <c r="DDI51" s="1818">
        <f t="shared" ref="DDI51" si="1405">DDG51*$C$51</f>
        <v>2.0901233895105159E+19</v>
      </c>
      <c r="DDK51" s="1818">
        <f t="shared" ref="DDK51" si="1406">DDI51*$C$51</f>
        <v>2.1423764742482784E+19</v>
      </c>
      <c r="DDM51" s="1818">
        <f t="shared" ref="DDM51" si="1407">DDK51*$C$51</f>
        <v>2.1959358861044851E+19</v>
      </c>
      <c r="DDO51" s="1818">
        <f t="shared" ref="DDO51" si="1408">DDM51*$C$51</f>
        <v>2.250834283257097E+19</v>
      </c>
      <c r="DDQ51" s="1818">
        <f t="shared" ref="DDQ51" si="1409">DDO51*$C$51</f>
        <v>2.3071051403385242E+19</v>
      </c>
      <c r="DDS51" s="1818">
        <f t="shared" ref="DDS51" si="1410">DDQ51*$C$51</f>
        <v>2.3647827688469869E+19</v>
      </c>
      <c r="DDU51" s="1818">
        <f t="shared" ref="DDU51" si="1411">DDS51*$C$51</f>
        <v>2.4239023380681613E+19</v>
      </c>
      <c r="DDW51" s="1818">
        <f t="shared" ref="DDW51" si="1412">DDU51*$C$51</f>
        <v>2.4844998965198651E+19</v>
      </c>
      <c r="DDY51" s="1818">
        <f t="shared" ref="DDY51" si="1413">DDW51*$C$51</f>
        <v>2.5466123939328614E+19</v>
      </c>
      <c r="DEA51" s="1818">
        <f t="shared" ref="DEA51" si="1414">DDY51*$C$51</f>
        <v>2.6102777037811827E+19</v>
      </c>
      <c r="DEC51" s="1818">
        <f t="shared" ref="DEC51" si="1415">DEA51*$C$51</f>
        <v>2.6755346463757119E+19</v>
      </c>
      <c r="DEE51" s="1818">
        <f t="shared" ref="DEE51" si="1416">DEC51*$C$51</f>
        <v>2.7424230125351043E+19</v>
      </c>
      <c r="DEG51" s="1818">
        <f t="shared" ref="DEG51" si="1417">DEE51*$C$51</f>
        <v>2.8109835878484816E+19</v>
      </c>
      <c r="DEI51" s="1818">
        <f t="shared" ref="DEI51" si="1418">DEG51*$C$51</f>
        <v>2.8812581775446934E+19</v>
      </c>
      <c r="DEK51" s="1818">
        <f t="shared" ref="DEK51" si="1419">DEI51*$C$51</f>
        <v>2.9532896319833104E+19</v>
      </c>
      <c r="DEM51" s="1818">
        <f t="shared" ref="DEM51" si="1420">DEK51*$C$51</f>
        <v>3.0271218727828931E+19</v>
      </c>
      <c r="DEO51" s="1818">
        <f t="shared" ref="DEO51" si="1421">DEM51*$C$51</f>
        <v>3.1027999196024652E+19</v>
      </c>
      <c r="DEQ51" s="1818">
        <f t="shared" ref="DEQ51" si="1422">DEO51*$C$51</f>
        <v>3.1803699175925264E+19</v>
      </c>
      <c r="DES51" s="1818">
        <f t="shared" ref="DES51" si="1423">DEQ51*$C$51</f>
        <v>3.2598791655323394E+19</v>
      </c>
      <c r="DEU51" s="1818">
        <f t="shared" ref="DEU51" si="1424">DES51*$C$51</f>
        <v>3.3413761446706475E+19</v>
      </c>
      <c r="DEW51" s="1818">
        <f t="shared" ref="DEW51" si="1425">DEU51*$C$51</f>
        <v>3.4249105482874135E+19</v>
      </c>
      <c r="DEY51" s="1818">
        <f t="shared" ref="DEY51" si="1426">DEW51*$C$51</f>
        <v>3.5105333119945986E+19</v>
      </c>
      <c r="DFA51" s="1818">
        <f t="shared" ref="DFA51" si="1427">DEY51*$C$51</f>
        <v>3.5982966447944634E+19</v>
      </c>
      <c r="DFC51" s="1818">
        <f t="shared" ref="DFC51" si="1428">DFA51*$C$51</f>
        <v>3.6882540609143247E+19</v>
      </c>
      <c r="DFE51" s="1818">
        <f t="shared" ref="DFE51" si="1429">DFC51*$C$51</f>
        <v>3.7804604124371829E+19</v>
      </c>
      <c r="DFG51" s="1818">
        <f t="shared" ref="DFG51" si="1430">DFE51*$C$51</f>
        <v>3.8749719227481121E+19</v>
      </c>
      <c r="DFI51" s="1818">
        <f t="shared" ref="DFI51" si="1431">DFG51*$C$51</f>
        <v>3.9718462208168149E+19</v>
      </c>
      <c r="DFK51" s="1818">
        <f t="shared" ref="DFK51" si="1432">DFI51*$C$51</f>
        <v>4.0711423763372351E+19</v>
      </c>
      <c r="DFM51" s="1818">
        <f t="shared" ref="DFM51" si="1433">DFK51*$C$51</f>
        <v>4.1729209357456654E+19</v>
      </c>
      <c r="DFO51" s="1818">
        <f t="shared" ref="DFO51" si="1434">DFM51*$C$51</f>
        <v>4.2772439591393067E+19</v>
      </c>
      <c r="DFQ51" s="1818">
        <f t="shared" ref="DFQ51" si="1435">DFO51*$C$51</f>
        <v>4.3841750581177893E+19</v>
      </c>
      <c r="DFS51" s="1818">
        <f t="shared" ref="DFS51" si="1436">DFQ51*$C$51</f>
        <v>4.493779434570734E+19</v>
      </c>
      <c r="DFU51" s="1818">
        <f t="shared" ref="DFU51" si="1437">DFS51*$C$51</f>
        <v>4.6061239204350018E+19</v>
      </c>
      <c r="DFW51" s="1818">
        <f t="shared" ref="DFW51" si="1438">DFU51*$C$51</f>
        <v>4.7212770184458764E+19</v>
      </c>
      <c r="DFY51" s="1818">
        <f t="shared" ref="DFY51" si="1439">DFW51*$C$51</f>
        <v>4.8393089439070233E+19</v>
      </c>
      <c r="DGA51" s="1818">
        <f t="shared" ref="DGA51" si="1440">DFY51*$C$51</f>
        <v>4.9602916675046982E+19</v>
      </c>
      <c r="DGC51" s="1818">
        <f t="shared" ref="DGC51" si="1441">DGA51*$C$51</f>
        <v>5.0842989591923155E+19</v>
      </c>
      <c r="DGE51" s="1818">
        <f t="shared" ref="DGE51" si="1442">DGC51*$C$51</f>
        <v>5.2114064331721228E+19</v>
      </c>
      <c r="DGG51" s="1818">
        <f t="shared" ref="DGG51" si="1443">DGE51*$C$51</f>
        <v>5.3416915940014252E+19</v>
      </c>
      <c r="DGI51" s="1818">
        <f t="shared" ref="DGI51" si="1444">DGG51*$C$51</f>
        <v>5.4752338838514606E+19</v>
      </c>
      <c r="DGK51" s="1818">
        <f t="shared" ref="DGK51" si="1445">DGI51*$C$51</f>
        <v>5.612114730947747E+19</v>
      </c>
      <c r="DGM51" s="1818">
        <f t="shared" ref="DGM51" si="1446">DGK51*$C$51</f>
        <v>5.7524175992214405E+19</v>
      </c>
      <c r="DGO51" s="1818">
        <f t="shared" ref="DGO51" si="1447">DGM51*$C$51</f>
        <v>5.8962280392019763E+19</v>
      </c>
      <c r="DGQ51" s="1818">
        <f t="shared" ref="DGQ51" si="1448">DGO51*$C$51</f>
        <v>6.043633740182025E+19</v>
      </c>
      <c r="DGS51" s="1818">
        <f t="shared" ref="DGS51" si="1449">DGQ51*$C$51</f>
        <v>6.1947245836865749E+19</v>
      </c>
      <c r="DGU51" s="1818">
        <f t="shared" ref="DGU51" si="1450">DGS51*$C$51</f>
        <v>6.3495926982787383E+19</v>
      </c>
      <c r="DGW51" s="1818">
        <f t="shared" ref="DGW51" si="1451">DGU51*$C$51</f>
        <v>6.508332515735706E+19</v>
      </c>
      <c r="DGY51" s="1818">
        <f t="shared" ref="DGY51" si="1452">DGW51*$C$51</f>
        <v>6.6710408286290977E+19</v>
      </c>
      <c r="DHA51" s="1818">
        <f t="shared" ref="DHA51" si="1453">DGY51*$C$51</f>
        <v>6.8378168493448249E+19</v>
      </c>
      <c r="DHC51" s="1818">
        <f t="shared" ref="DHC51" si="1454">DHA51*$C$51</f>
        <v>7.0087622705784447E+19</v>
      </c>
      <c r="DHE51" s="1818">
        <f t="shared" ref="DHE51" si="1455">DHC51*$C$51</f>
        <v>7.1839813273429049E+19</v>
      </c>
      <c r="DHG51" s="1818">
        <f t="shared" ref="DHG51" si="1456">DHE51*$C$51</f>
        <v>7.3635808605264773E+19</v>
      </c>
      <c r="DHI51" s="1818">
        <f t="shared" ref="DHI51" si="1457">DHG51*$C$51</f>
        <v>7.547670382039638E+19</v>
      </c>
      <c r="DHK51" s="1818">
        <f t="shared" ref="DHK51" si="1458">DHI51*$C$51</f>
        <v>7.7363621415906279E+19</v>
      </c>
      <c r="DHM51" s="1818">
        <f t="shared" ref="DHM51" si="1459">DHK51*$C$51</f>
        <v>7.9297711951303934E+19</v>
      </c>
      <c r="DHO51" s="1818">
        <f t="shared" ref="DHO51" si="1460">DHM51*$C$51</f>
        <v>8.1280154750086529E+19</v>
      </c>
      <c r="DHQ51" s="1818">
        <f t="shared" ref="DHQ51" si="1461">DHO51*$C$51</f>
        <v>8.331215861883868E+19</v>
      </c>
      <c r="DHS51" s="1818">
        <f t="shared" ref="DHS51" si="1462">DHQ51*$C$51</f>
        <v>8.5394962584309645E+19</v>
      </c>
      <c r="DHU51" s="1818">
        <f t="shared" ref="DHU51" si="1463">DHS51*$C$51</f>
        <v>8.7529836648917385E+19</v>
      </c>
      <c r="DHW51" s="1818">
        <f t="shared" ref="DHW51" si="1464">DHU51*$C$51</f>
        <v>8.9718082565140316E+19</v>
      </c>
      <c r="DHY51" s="1818">
        <f t="shared" ref="DHY51" si="1465">DHW51*$C$51</f>
        <v>9.1961034629268816E+19</v>
      </c>
      <c r="DIA51" s="1818">
        <f t="shared" ref="DIA51" si="1466">DHY51*$C$51</f>
        <v>9.4260060495000535E+19</v>
      </c>
      <c r="DIC51" s="1818">
        <f t="shared" ref="DIC51" si="1467">DIA51*$C$51</f>
        <v>9.6616562007375544E+19</v>
      </c>
      <c r="DIE51" s="1818">
        <f t="shared" ref="DIE51" si="1468">DIC51*$C$51</f>
        <v>9.9031976057559925E+19</v>
      </c>
      <c r="DIG51" s="1818">
        <f t="shared" ref="DIG51" si="1469">DIE51*$C$51</f>
        <v>1.0150777545899891E+20</v>
      </c>
      <c r="DII51" s="1818">
        <f t="shared" ref="DII51" si="1470">DIG51*$C$51</f>
        <v>1.0404546984547387E+20</v>
      </c>
      <c r="DIK51" s="1818">
        <f t="shared" ref="DIK51" si="1471">DII51*$C$51</f>
        <v>1.066466065916107E+20</v>
      </c>
      <c r="DIM51" s="1818">
        <f t="shared" ref="DIM51" si="1472">DIK51*$C$51</f>
        <v>1.0931277175640095E+20</v>
      </c>
      <c r="DIO51" s="1818">
        <f t="shared" ref="DIO51" si="1473">DIM51*$C$51</f>
        <v>1.1204559105031096E+20</v>
      </c>
      <c r="DIQ51" s="1818">
        <f t="shared" ref="DIQ51" si="1474">DIO51*$C$51</f>
        <v>1.1484673082656873E+20</v>
      </c>
      <c r="DIS51" s="1818">
        <f t="shared" ref="DIS51" si="1475">DIQ51*$C$51</f>
        <v>1.1771789909723293E+20</v>
      </c>
      <c r="DIU51" s="1818">
        <f t="shared" ref="DIU51" si="1476">DIS51*$C$51</f>
        <v>1.2066084657466375E+20</v>
      </c>
      <c r="DIW51" s="1818">
        <f t="shared" ref="DIW51" si="1477">DIU51*$C$51</f>
        <v>1.2367736773903032E+20</v>
      </c>
      <c r="DIY51" s="1818">
        <f t="shared" ref="DIY51" si="1478">DIW51*$C$51</f>
        <v>1.2676930193250607E+20</v>
      </c>
      <c r="DJA51" s="1818">
        <f t="shared" ref="DJA51" si="1479">DIY51*$C$51</f>
        <v>1.2993853448081872E+20</v>
      </c>
      <c r="DJC51" s="1818">
        <f t="shared" ref="DJC51" si="1480">DJA51*$C$51</f>
        <v>1.3318699784283918E+20</v>
      </c>
      <c r="DJE51" s="1818">
        <f t="shared" ref="DJE51" si="1481">DJC51*$C$51</f>
        <v>1.3651667278891015E+20</v>
      </c>
      <c r="DJG51" s="1818">
        <f t="shared" ref="DJG51" si="1482">DJE51*$C$51</f>
        <v>1.3992958960863289E+20</v>
      </c>
      <c r="DJI51" s="1818">
        <f t="shared" ref="DJI51" si="1483">DJG51*$C$51</f>
        <v>1.434278293488487E+20</v>
      </c>
      <c r="DJK51" s="1818">
        <f t="shared" ref="DJK51" si="1484">DJI51*$C$51</f>
        <v>1.470135250825699E+20</v>
      </c>
      <c r="DJM51" s="1818">
        <f t="shared" ref="DJM51" si="1485">DJK51*$C$51</f>
        <v>1.5068886320963414E+20</v>
      </c>
      <c r="DJO51" s="1818">
        <f t="shared" ref="DJO51" si="1486">DJM51*$C$51</f>
        <v>1.5445608478987498E+20</v>
      </c>
      <c r="DJQ51" s="1818">
        <f t="shared" ref="DJQ51" si="1487">DJO51*$C$51</f>
        <v>1.5831748690962183E+20</v>
      </c>
      <c r="DJS51" s="1818">
        <f t="shared" ref="DJS51" si="1488">DJQ51*$C$51</f>
        <v>1.6227542408236237E+20</v>
      </c>
      <c r="DJU51" s="1818">
        <f t="shared" ref="DJU51" si="1489">DJS51*$C$51</f>
        <v>1.6633230968442143E+20</v>
      </c>
      <c r="DJW51" s="1818">
        <f t="shared" ref="DJW51" si="1490">DJU51*$C$51</f>
        <v>1.7049061742653194E+20</v>
      </c>
      <c r="DJY51" s="1818">
        <f t="shared" ref="DJY51" si="1491">DJW51*$C$51</f>
        <v>1.7475288286219521E+20</v>
      </c>
      <c r="DKA51" s="1818">
        <f t="shared" ref="DKA51" si="1492">DJY51*$C$51</f>
        <v>1.7912170493375008E+20</v>
      </c>
      <c r="DKC51" s="1818">
        <f t="shared" ref="DKC51" si="1493">DKA51*$C$51</f>
        <v>1.835997475570938E+20</v>
      </c>
      <c r="DKE51" s="1818">
        <f t="shared" ref="DKE51" si="1494">DKC51*$C$51</f>
        <v>1.8818974124602114E+20</v>
      </c>
      <c r="DKG51" s="1818">
        <f t="shared" ref="DKG51" si="1495">DKE51*$C$51</f>
        <v>1.9289448477717165E+20</v>
      </c>
      <c r="DKI51" s="1818">
        <f t="shared" ref="DKI51" si="1496">DKG51*$C$51</f>
        <v>1.9771684689660091E+20</v>
      </c>
      <c r="DKK51" s="1818">
        <f t="shared" ref="DKK51" si="1497">DKI51*$C$51</f>
        <v>2.0265976806901593E+20</v>
      </c>
      <c r="DKM51" s="1818">
        <f t="shared" ref="DKM51" si="1498">DKK51*$C$51</f>
        <v>2.0772626227074132E+20</v>
      </c>
      <c r="DKO51" s="1818">
        <f t="shared" ref="DKO51" si="1499">DKM51*$C$51</f>
        <v>2.1291941882750983E+20</v>
      </c>
      <c r="DKQ51" s="1818">
        <f t="shared" ref="DKQ51" si="1500">DKO51*$C$51</f>
        <v>2.1824240429819757E+20</v>
      </c>
      <c r="DKS51" s="1818">
        <f t="shared" ref="DKS51" si="1501">DKQ51*$C$51</f>
        <v>2.2369846440565247E+20</v>
      </c>
      <c r="DKU51" s="1818">
        <f t="shared" ref="DKU51" si="1502">DKS51*$C$51</f>
        <v>2.2929092601579376E+20</v>
      </c>
      <c r="DKW51" s="1818">
        <f t="shared" ref="DKW51" si="1503">DKU51*$C$51</f>
        <v>2.3502319916618858E+20</v>
      </c>
      <c r="DKY51" s="1818">
        <f t="shared" ref="DKY51" si="1504">DKW51*$C$51</f>
        <v>2.4089877914534327E+20</v>
      </c>
      <c r="DLA51" s="1818">
        <f t="shared" ref="DLA51" si="1505">DKY51*$C$51</f>
        <v>2.4692124862397684E+20</v>
      </c>
      <c r="DLC51" s="1818">
        <f t="shared" ref="DLC51" si="1506">DLA51*$C$51</f>
        <v>2.5309427983957623E+20</v>
      </c>
      <c r="DLE51" s="1818">
        <f t="shared" ref="DLE51" si="1507">DLC51*$C$51</f>
        <v>2.594216368355656E+20</v>
      </c>
      <c r="DLG51" s="1818">
        <f t="shared" ref="DLG51" si="1508">DLE51*$C$51</f>
        <v>2.6590717775645472E+20</v>
      </c>
      <c r="DLI51" s="1818">
        <f t="shared" ref="DLI51" si="1509">DLG51*$C$51</f>
        <v>2.7255485720036606E+20</v>
      </c>
      <c r="DLK51" s="1818">
        <f t="shared" ref="DLK51" si="1510">DLI51*$C$51</f>
        <v>2.7936872863037519E+20</v>
      </c>
      <c r="DLM51" s="1818">
        <f t="shared" ref="DLM51" si="1511">DLK51*$C$51</f>
        <v>2.8635294684613453E+20</v>
      </c>
      <c r="DLO51" s="1818">
        <f t="shared" ref="DLO51" si="1512">DLM51*$C$51</f>
        <v>2.9351177051728786E+20</v>
      </c>
      <c r="DLQ51" s="1818">
        <f t="shared" ref="DLQ51" si="1513">DLO51*$C$51</f>
        <v>3.0084956478022006E+20</v>
      </c>
      <c r="DLS51" s="1818">
        <f t="shared" ref="DLS51" si="1514">DLQ51*$C$51</f>
        <v>3.0837080389972551E+20</v>
      </c>
      <c r="DLU51" s="1818">
        <f t="shared" ref="DLU51" si="1515">DLS51*$C$51</f>
        <v>3.1608007399721861E+20</v>
      </c>
      <c r="DLW51" s="1818">
        <f t="shared" ref="DLW51" si="1516">DLU51*$C$51</f>
        <v>3.2398207584714903E+20</v>
      </c>
      <c r="DLY51" s="1818">
        <f t="shared" ref="DLY51" si="1517">DLW51*$C$51</f>
        <v>3.3208162774332775E+20</v>
      </c>
      <c r="DMA51" s="1818">
        <f t="shared" ref="DMA51" si="1518">DLY51*$C$51</f>
        <v>3.4038366843691093E+20</v>
      </c>
      <c r="DMC51" s="1818">
        <f t="shared" ref="DMC51" si="1519">DMA51*$C$51</f>
        <v>3.488932601478337E+20</v>
      </c>
      <c r="DME51" s="1818">
        <f t="shared" ref="DME51" si="1520">DMC51*$C$51</f>
        <v>3.5761559165152952E+20</v>
      </c>
      <c r="DMG51" s="1818">
        <f t="shared" ref="DMG51" si="1521">DME51*$C$51</f>
        <v>3.6655598144281772E+20</v>
      </c>
      <c r="DMI51" s="1818">
        <f t="shared" ref="DMI51" si="1522">DMG51*$C$51</f>
        <v>3.7571988097888813E+20</v>
      </c>
      <c r="DMK51" s="1818">
        <f t="shared" ref="DMK51" si="1523">DMI51*$C$51</f>
        <v>3.851128780033603E+20</v>
      </c>
      <c r="DMM51" s="1818">
        <f t="shared" ref="DMM51" si="1524">DMK51*$C$51</f>
        <v>3.9474069995344429E+20</v>
      </c>
      <c r="DMO51" s="1818">
        <f t="shared" ref="DMO51" si="1525">DMM51*$C$51</f>
        <v>4.0460921745228038E+20</v>
      </c>
      <c r="DMQ51" s="1818">
        <f t="shared" ref="DMQ51" si="1526">DMO51*$C$51</f>
        <v>4.1472444788858736E+20</v>
      </c>
      <c r="DMS51" s="1818">
        <f t="shared" ref="DMS51" si="1527">DMQ51*$C$51</f>
        <v>4.2509255908580203E+20</v>
      </c>
      <c r="DMU51" s="1818">
        <f t="shared" ref="DMU51" si="1528">DMS51*$C$51</f>
        <v>4.3571987306294706E+20</v>
      </c>
      <c r="DMW51" s="1818">
        <f t="shared" ref="DMW51" si="1529">DMU51*$C$51</f>
        <v>4.466128698895207E+20</v>
      </c>
      <c r="DMY51" s="1818">
        <f t="shared" ref="DMY51" si="1530">DMW51*$C$51</f>
        <v>4.5777819163675866E+20</v>
      </c>
      <c r="DNA51" s="1818">
        <f t="shared" ref="DNA51" si="1531">DMY51*$C$51</f>
        <v>4.6922264642767756E+20</v>
      </c>
      <c r="DNC51" s="1818">
        <f t="shared" ref="DNC51" si="1532">DNA51*$C$51</f>
        <v>4.8095321258836944E+20</v>
      </c>
      <c r="DNE51" s="1818">
        <f t="shared" ref="DNE51" si="1533">DNC51*$C$51</f>
        <v>4.9297704290307867E+20</v>
      </c>
      <c r="DNG51" s="1818">
        <f t="shared" ref="DNG51" si="1534">DNE51*$C$51</f>
        <v>5.0530146897565562E+20</v>
      </c>
      <c r="DNI51" s="1818">
        <f t="shared" ref="DNI51" si="1535">DNG51*$C$51</f>
        <v>5.1793400570004695E+20</v>
      </c>
      <c r="DNK51" s="1818">
        <f t="shared" ref="DNK51" si="1536">DNI51*$C$51</f>
        <v>5.3088235584254811E+20</v>
      </c>
      <c r="DNM51" s="1818">
        <f t="shared" ref="DNM51" si="1537">DNK51*$C$51</f>
        <v>5.4415441473861177E+20</v>
      </c>
      <c r="DNO51" s="1818">
        <f t="shared" ref="DNO51" si="1538">DNM51*$C$51</f>
        <v>5.5775827510707703E+20</v>
      </c>
      <c r="DNQ51" s="1818">
        <f t="shared" ref="DNQ51" si="1539">DNO51*$C$51</f>
        <v>5.7170223198475393E+20</v>
      </c>
      <c r="DNS51" s="1818">
        <f t="shared" ref="DNS51" si="1540">DNQ51*$C$51</f>
        <v>5.8599478778437272E+20</v>
      </c>
      <c r="DNU51" s="1818">
        <f t="shared" ref="DNU51" si="1541">DNS51*$C$51</f>
        <v>6.0064465747898204E+20</v>
      </c>
      <c r="DNW51" s="1818">
        <f t="shared" ref="DNW51" si="1542">DNU51*$C$51</f>
        <v>6.1566077391595648E+20</v>
      </c>
      <c r="DNY51" s="1818">
        <f t="shared" ref="DNY51" si="1543">DNW51*$C$51</f>
        <v>6.3105229326385532E+20</v>
      </c>
      <c r="DOA51" s="1818">
        <f t="shared" ref="DOA51" si="1544">DNY51*$C$51</f>
        <v>6.4682860059545161E+20</v>
      </c>
      <c r="DOC51" s="1818">
        <f t="shared" ref="DOC51" si="1545">DOA51*$C$51</f>
        <v>6.629993156103378E+20</v>
      </c>
      <c r="DOE51" s="1818">
        <f t="shared" ref="DOE51" si="1546">DOC51*$C$51</f>
        <v>6.7957429850059624E+20</v>
      </c>
      <c r="DOG51" s="1818">
        <f t="shared" ref="DOG51" si="1547">DOE51*$C$51</f>
        <v>6.9656365596311106E+20</v>
      </c>
      <c r="DOI51" s="1818">
        <f t="shared" ref="DOI51" si="1548">DOG51*$C$51</f>
        <v>7.1397774736218875E+20</v>
      </c>
      <c r="DOK51" s="1818">
        <f t="shared" ref="DOK51" si="1549">DOI51*$C$51</f>
        <v>7.3182719104624335E+20</v>
      </c>
      <c r="DOM51" s="1818">
        <f t="shared" ref="DOM51" si="1550">DOK51*$C$51</f>
        <v>7.5012287082239938E+20</v>
      </c>
      <c r="DOO51" s="1818">
        <f t="shared" ref="DOO51" si="1551">DOM51*$C$51</f>
        <v>7.6887594259295935E+20</v>
      </c>
      <c r="DOQ51" s="1818">
        <f t="shared" ref="DOQ51" si="1552">DOO51*$C$51</f>
        <v>7.8809784115778329E+20</v>
      </c>
      <c r="DOS51" s="1818">
        <f t="shared" ref="DOS51" si="1553">DOQ51*$C$51</f>
        <v>8.0780028718672786E+20</v>
      </c>
      <c r="DOU51" s="1818">
        <f t="shared" ref="DOU51" si="1554">DOS51*$C$51</f>
        <v>8.2799529436639592E+20</v>
      </c>
      <c r="DOW51" s="1818">
        <f t="shared" ref="DOW51" si="1555">DOU51*$C$51</f>
        <v>8.4869517672555571E+20</v>
      </c>
      <c r="DOY51" s="1818">
        <f t="shared" ref="DOY51" si="1556">DOW51*$C$51</f>
        <v>8.6991255614369458E+20</v>
      </c>
      <c r="DPA51" s="1818">
        <f t="shared" ref="DPA51" si="1557">DOY51*$C$51</f>
        <v>8.916603700472869E+20</v>
      </c>
      <c r="DPC51" s="1818">
        <f t="shared" ref="DPC51" si="1558">DPA51*$C$51</f>
        <v>9.1395187929846894E+20</v>
      </c>
      <c r="DPE51" s="1818">
        <f t="shared" ref="DPE51" si="1559">DPC51*$C$51</f>
        <v>9.3680067628093053E+20</v>
      </c>
      <c r="DPG51" s="1818">
        <f t="shared" ref="DPG51" si="1560">DPE51*$C$51</f>
        <v>9.6022069318795369E+20</v>
      </c>
      <c r="DPI51" s="1818">
        <f t="shared" ref="DPI51" si="1561">DPG51*$C$51</f>
        <v>9.8422621051765247E+20</v>
      </c>
      <c r="DPK51" s="1818">
        <f t="shared" ref="DPK51" si="1562">DPI51*$C$51</f>
        <v>1.0088318657805938E+21</v>
      </c>
      <c r="DPM51" s="1818">
        <f t="shared" ref="DPM51" si="1563">DPK51*$C$51</f>
        <v>1.0340526624251085E+21</v>
      </c>
      <c r="DPO51" s="1818">
        <f t="shared" ref="DPO51" si="1564">DPM51*$C$51</f>
        <v>1.0599039789857361E+21</v>
      </c>
      <c r="DPQ51" s="1818">
        <f t="shared" ref="DPQ51" si="1565">DPO51*$C$51</f>
        <v>1.0864015784603795E+21</v>
      </c>
      <c r="DPS51" s="1818">
        <f t="shared" ref="DPS51" si="1566">DPQ51*$C$51</f>
        <v>1.1135616179218889E+21</v>
      </c>
      <c r="DPU51" s="1818">
        <f t="shared" ref="DPU51" si="1567">DPS51*$C$51</f>
        <v>1.141400658369936E+21</v>
      </c>
      <c r="DPW51" s="1818">
        <f t="shared" ref="DPW51" si="1568">DPU51*$C$51</f>
        <v>1.1699356748291843E+21</v>
      </c>
      <c r="DPY51" s="1818">
        <f t="shared" ref="DPY51" si="1569">DPW51*$C$51</f>
        <v>1.1991840666999139E+21</v>
      </c>
      <c r="DQA51" s="1818">
        <f t="shared" ref="DQA51" si="1570">DPY51*$C$51</f>
        <v>1.2291636683674115E+21</v>
      </c>
      <c r="DQC51" s="1818">
        <f t="shared" ref="DQC51" si="1571">DQA51*$C$51</f>
        <v>1.2598927600765968E+21</v>
      </c>
      <c r="DQE51" s="1818">
        <f t="shared" ref="DQE51" si="1572">DQC51*$C$51</f>
        <v>1.2913900790785117E+21</v>
      </c>
      <c r="DQG51" s="1818">
        <f t="shared" ref="DQG51" si="1573">DQE51*$C$51</f>
        <v>1.3236748310554744E+21</v>
      </c>
      <c r="DQI51" s="1818">
        <f t="shared" ref="DQI51" si="1574">DQG51*$C$51</f>
        <v>1.356766701831861E+21</v>
      </c>
      <c r="DQK51" s="1818">
        <f t="shared" ref="DQK51" si="1575">DQI51*$C$51</f>
        <v>1.3906858693776575E+21</v>
      </c>
      <c r="DQM51" s="1818">
        <f t="shared" ref="DQM51" si="1576">DQK51*$C$51</f>
        <v>1.4254530161120987E+21</v>
      </c>
      <c r="DQO51" s="1818">
        <f t="shared" ref="DQO51" si="1577">DQM51*$C$51</f>
        <v>1.4610893415149011E+21</v>
      </c>
      <c r="DQQ51" s="1818">
        <f t="shared" ref="DQQ51" si="1578">DQO51*$C$51</f>
        <v>1.4976165750527736E+21</v>
      </c>
      <c r="DQS51" s="1818">
        <f t="shared" ref="DQS51" si="1579">DQQ51*$C$51</f>
        <v>1.5350569894290928E+21</v>
      </c>
      <c r="DQU51" s="1818">
        <f t="shared" ref="DQU51" si="1580">DQS51*$C$51</f>
        <v>1.57343341416482E+21</v>
      </c>
      <c r="DQW51" s="1818">
        <f t="shared" ref="DQW51" si="1581">DQU51*$C$51</f>
        <v>1.6127692495189403E+21</v>
      </c>
      <c r="DQY51" s="1818">
        <f t="shared" ref="DQY51" si="1582">DQW51*$C$51</f>
        <v>1.6530884807569137E+21</v>
      </c>
      <c r="DRA51" s="1818">
        <f t="shared" ref="DRA51" si="1583">DQY51*$C$51</f>
        <v>1.6944156927758364E+21</v>
      </c>
      <c r="DRC51" s="1818">
        <f t="shared" ref="DRC51" si="1584">DRA51*$C$51</f>
        <v>1.736776085095232E+21</v>
      </c>
      <c r="DRE51" s="1818">
        <f t="shared" ref="DRE51" si="1585">DRC51*$C$51</f>
        <v>1.7801954872226126E+21</v>
      </c>
      <c r="DRG51" s="1818">
        <f t="shared" ref="DRG51" si="1586">DRE51*$C$51</f>
        <v>1.8247003744031778E+21</v>
      </c>
      <c r="DRI51" s="1818">
        <f t="shared" ref="DRI51" si="1587">DRG51*$C$51</f>
        <v>1.870317883763257E+21</v>
      </c>
      <c r="DRK51" s="1818">
        <f t="shared" ref="DRK51" si="1588">DRI51*$C$51</f>
        <v>1.9170758308573382E+21</v>
      </c>
      <c r="DRM51" s="1818">
        <f t="shared" ref="DRM51" si="1589">DRK51*$C$51</f>
        <v>1.9650027266287715E+21</v>
      </c>
      <c r="DRO51" s="1818">
        <f t="shared" ref="DRO51" si="1590">DRM51*$C$51</f>
        <v>2.0141277947944905E+21</v>
      </c>
      <c r="DRQ51" s="1818">
        <f t="shared" ref="DRQ51" si="1591">DRO51*$C$51</f>
        <v>2.0644809896643527E+21</v>
      </c>
      <c r="DRS51" s="1818">
        <f t="shared" ref="DRS51" si="1592">DRQ51*$C$51</f>
        <v>2.1160930144059612E+21</v>
      </c>
      <c r="DRU51" s="1818">
        <f t="shared" ref="DRU51" si="1593">DRS51*$C$51</f>
        <v>2.1689953397661101E+21</v>
      </c>
      <c r="DRW51" s="1818">
        <f t="shared" ref="DRW51" si="1594">DRU51*$C$51</f>
        <v>2.2232202232602627E+21</v>
      </c>
      <c r="DRY51" s="1818">
        <f t="shared" ref="DRY51" si="1595">DRW51*$C$51</f>
        <v>2.2788007288417689E+21</v>
      </c>
      <c r="DSA51" s="1818">
        <f t="shared" ref="DSA51" si="1596">DRY51*$C$51</f>
        <v>2.3357707470628129E+21</v>
      </c>
      <c r="DSC51" s="1818">
        <f t="shared" ref="DSC51" si="1597">DSA51*$C$51</f>
        <v>2.3941650157393832E+21</v>
      </c>
      <c r="DSE51" s="1818">
        <f t="shared" ref="DSE51" si="1598">DSC51*$C$51</f>
        <v>2.4540191411328673E+21</v>
      </c>
      <c r="DSG51" s="1818">
        <f t="shared" ref="DSG51" si="1599">DSE51*$C$51</f>
        <v>2.515369619661189E+21</v>
      </c>
      <c r="DSI51" s="1818">
        <f t="shared" ref="DSI51" si="1600">DSG51*$C$51</f>
        <v>2.5782538601527184E+21</v>
      </c>
      <c r="DSK51" s="1818">
        <f t="shared" ref="DSK51" si="1601">DSI51*$C$51</f>
        <v>2.6427102066565364E+21</v>
      </c>
      <c r="DSM51" s="1818">
        <f t="shared" ref="DSM51" si="1602">DSK51*$C$51</f>
        <v>2.7087779618229495E+21</v>
      </c>
      <c r="DSO51" s="1818">
        <f t="shared" ref="DSO51" si="1603">DSM51*$C$51</f>
        <v>2.7764974108685228E+21</v>
      </c>
      <c r="DSQ51" s="1818">
        <f t="shared" ref="DSQ51" si="1604">DSO51*$C$51</f>
        <v>2.8459098461402358E+21</v>
      </c>
      <c r="DSS51" s="1818">
        <f t="shared" ref="DSS51" si="1605">DSQ51*$C$51</f>
        <v>2.9170575922937416E+21</v>
      </c>
      <c r="DSU51" s="1818">
        <f t="shared" ref="DSU51" si="1606">DSS51*$C$51</f>
        <v>2.9899840321010847E+21</v>
      </c>
      <c r="DSW51" s="1818">
        <f t="shared" ref="DSW51" si="1607">DSU51*$C$51</f>
        <v>3.0647336329036117E+21</v>
      </c>
      <c r="DSY51" s="1818">
        <f t="shared" ref="DSY51" si="1608">DSW51*$C$51</f>
        <v>3.1413519737262016E+21</v>
      </c>
      <c r="DTA51" s="1818">
        <f t="shared" ref="DTA51" si="1609">DSY51*$C$51</f>
        <v>3.2198857730693561E+21</v>
      </c>
      <c r="DTC51" s="1818">
        <f t="shared" ref="DTC51" si="1610">DTA51*$C$51</f>
        <v>3.3003829173960898E+21</v>
      </c>
      <c r="DTE51" s="1818">
        <f t="shared" ref="DTE51" si="1611">DTC51*$C$51</f>
        <v>3.3828924903309915E+21</v>
      </c>
      <c r="DTG51" s="1818">
        <f t="shared" ref="DTG51" si="1612">DTE51*$C$51</f>
        <v>3.4674648025892661E+21</v>
      </c>
      <c r="DTI51" s="1818">
        <f t="shared" ref="DTI51" si="1613">DTG51*$C$51</f>
        <v>3.5541514226539975E+21</v>
      </c>
      <c r="DTK51" s="1818">
        <f t="shared" ref="DTK51" si="1614">DTI51*$C$51</f>
        <v>3.6430052082203471E+21</v>
      </c>
      <c r="DTM51" s="1818">
        <f t="shared" ref="DTM51" si="1615">DTK51*$C$51</f>
        <v>3.7340803384258556E+21</v>
      </c>
      <c r="DTO51" s="1818">
        <f t="shared" ref="DTO51" si="1616">DTM51*$C$51</f>
        <v>3.8274323468865016E+21</v>
      </c>
      <c r="DTQ51" s="1818">
        <f t="shared" ref="DTQ51" si="1617">DTO51*$C$51</f>
        <v>3.9231181555586637E+21</v>
      </c>
      <c r="DTS51" s="1818">
        <f t="shared" ref="DTS51" si="1618">DTQ51*$C$51</f>
        <v>4.0211961094476299E+21</v>
      </c>
      <c r="DTU51" s="1818">
        <f t="shared" ref="DTU51" si="1619">DTS51*$C$51</f>
        <v>4.1217260121838201E+21</v>
      </c>
      <c r="DTW51" s="1818">
        <f t="shared" ref="DTW51" si="1620">DTU51*$C$51</f>
        <v>4.224769162488415E+21</v>
      </c>
      <c r="DTY51" s="1818">
        <f t="shared" ref="DTY51" si="1621">DTW51*$C$51</f>
        <v>4.3303883915506253E+21</v>
      </c>
      <c r="DUA51" s="1818">
        <f t="shared" ref="DUA51" si="1622">DTY51*$C$51</f>
        <v>4.4386481013393903E+21</v>
      </c>
      <c r="DUC51" s="1818">
        <f t="shared" ref="DUC51" si="1623">DUA51*$C$51</f>
        <v>4.5496143038728744E+21</v>
      </c>
      <c r="DUE51" s="1818">
        <f t="shared" ref="DUE51" si="1624">DUC51*$C$51</f>
        <v>4.6633546614696958E+21</v>
      </c>
      <c r="DUG51" s="1818">
        <f t="shared" ref="DUG51" si="1625">DUE51*$C$51</f>
        <v>4.7799385280064373E+21</v>
      </c>
      <c r="DUI51" s="1818">
        <f t="shared" ref="DUI51" si="1626">DUG51*$C$51</f>
        <v>4.8994369912065973E+21</v>
      </c>
      <c r="DUK51" s="1818">
        <f t="shared" ref="DUK51" si="1627">DUI51*$C$51</f>
        <v>5.0219229159867621E+21</v>
      </c>
      <c r="DUM51" s="1818">
        <f t="shared" ref="DUM51" si="1628">DUK51*$C$51</f>
        <v>5.1474709888864302E+21</v>
      </c>
      <c r="DUO51" s="1818">
        <f t="shared" ref="DUO51" si="1629">DUM51*$C$51</f>
        <v>5.2761577636085902E+21</v>
      </c>
      <c r="DUQ51" s="1818">
        <f t="shared" ref="DUQ51" si="1630">DUO51*$C$51</f>
        <v>5.4080617076988041E+21</v>
      </c>
      <c r="DUS51" s="1818">
        <f t="shared" ref="DUS51" si="1631">DUQ51*$C$51</f>
        <v>5.5432632503912733E+21</v>
      </c>
      <c r="DUU51" s="1818">
        <f t="shared" ref="DUU51" si="1632">DUS51*$C$51</f>
        <v>5.6818448316510545E+21</v>
      </c>
      <c r="DUW51" s="1818">
        <f t="shared" ref="DUW51" si="1633">DUU51*$C$51</f>
        <v>5.8238909524423307E+21</v>
      </c>
      <c r="DUY51" s="1818">
        <f t="shared" ref="DUY51" si="1634">DUW51*$C$51</f>
        <v>5.9694882262533884E+21</v>
      </c>
      <c r="DVA51" s="1818">
        <f t="shared" ref="DVA51" si="1635">DUY51*$C$51</f>
        <v>6.1187254319097221E+21</v>
      </c>
      <c r="DVC51" s="1818">
        <f t="shared" ref="DVC51" si="1636">DVA51*$C$51</f>
        <v>6.2716935677074651E+21</v>
      </c>
      <c r="DVE51" s="1818">
        <f t="shared" ref="DVE51" si="1637">DVC51*$C$51</f>
        <v>6.4284859069001514E+21</v>
      </c>
      <c r="DVG51" s="1818">
        <f t="shared" ref="DVG51" si="1638">DVE51*$C$51</f>
        <v>6.5891980545726549E+21</v>
      </c>
      <c r="DVI51" s="1818">
        <f t="shared" ref="DVI51" si="1639">DVG51*$C$51</f>
        <v>6.753928005936971E+21</v>
      </c>
      <c r="DVK51" s="1818">
        <f t="shared" ref="DVK51" si="1640">DVI51*$C$51</f>
        <v>6.9227762060853951E+21</v>
      </c>
      <c r="DVM51" s="1818">
        <f t="shared" ref="DVM51" si="1641">DVK51*$C$51</f>
        <v>7.0958456112375294E+21</v>
      </c>
      <c r="DVO51" s="1818">
        <f t="shared" ref="DVO51" si="1642">DVM51*$C$51</f>
        <v>7.2732417515184665E+21</v>
      </c>
      <c r="DVQ51" s="1818">
        <f t="shared" ref="DVQ51" si="1643">DVO51*$C$51</f>
        <v>7.4550727953064279E+21</v>
      </c>
      <c r="DVS51" s="1818">
        <f t="shared" ref="DVS51" si="1644">DVQ51*$C$51</f>
        <v>7.6414496151890884E+21</v>
      </c>
      <c r="DVU51" s="1818">
        <f t="shared" ref="DVU51" si="1645">DVS51*$C$51</f>
        <v>7.8324858555688152E+21</v>
      </c>
      <c r="DVW51" s="1818">
        <f t="shared" ref="DVW51" si="1646">DVU51*$C$51</f>
        <v>8.0282980019580353E+21</v>
      </c>
      <c r="DVY51" s="1818">
        <f t="shared" ref="DVY51" si="1647">DVW51*$C$51</f>
        <v>8.2290054520069853E+21</v>
      </c>
      <c r="DWA51" s="1818">
        <f t="shared" ref="DWA51" si="1648">DVY51*$C$51</f>
        <v>8.4347305883071593E+21</v>
      </c>
      <c r="DWC51" s="1818">
        <f t="shared" ref="DWC51" si="1649">DWA51*$C$51</f>
        <v>8.6455988530148373E+21</v>
      </c>
      <c r="DWE51" s="1818">
        <f t="shared" ref="DWE51" si="1650">DWC51*$C$51</f>
        <v>8.8617388243402076E+21</v>
      </c>
      <c r="DWG51" s="1818">
        <f t="shared" ref="DWG51" si="1651">DWE51*$C$51</f>
        <v>9.0832822949487124E+21</v>
      </c>
      <c r="DWI51" s="1818">
        <f t="shared" ref="DWI51" si="1652">DWG51*$C$51</f>
        <v>9.310364352322429E+21</v>
      </c>
      <c r="DWK51" s="1818">
        <f t="shared" ref="DWK51" si="1653">DWI51*$C$51</f>
        <v>9.5431234611304894E+21</v>
      </c>
      <c r="DWM51" s="1818">
        <f t="shared" ref="DWM51" si="1654">DWK51*$C$51</f>
        <v>9.7817015476587499E+21</v>
      </c>
      <c r="DWO51" s="1818">
        <f t="shared" ref="DWO51" si="1655">DWM51*$C$51</f>
        <v>1.0026244086350217E+22</v>
      </c>
      <c r="DWQ51" s="1818">
        <f t="shared" ref="DWQ51" si="1656">DWO51*$C$51</f>
        <v>1.0276900188508972E+22</v>
      </c>
      <c r="DWS51" s="1818">
        <f t="shared" ref="DWS51" si="1657">DWQ51*$C$51</f>
        <v>1.0533822693221696E+22</v>
      </c>
      <c r="DWU51" s="1818">
        <f t="shared" ref="DWU51" si="1658">DWS51*$C$51</f>
        <v>1.0797168260552237E+22</v>
      </c>
      <c r="DWW51" s="1818">
        <f t="shared" ref="DWW51" si="1659">DWU51*$C$51</f>
        <v>1.1067097467066041E+22</v>
      </c>
      <c r="DWY51" s="1818">
        <f t="shared" ref="DWY51" si="1660">DWW51*$C$51</f>
        <v>1.1343774903742692E+22</v>
      </c>
      <c r="DXA51" s="1818">
        <f t="shared" ref="DXA51" si="1661">DWY51*$C$51</f>
        <v>1.1627369276336257E+22</v>
      </c>
      <c r="DXC51" s="1818">
        <f t="shared" ref="DXC51" si="1662">DXA51*$C$51</f>
        <v>1.1918053508244662E+22</v>
      </c>
      <c r="DXE51" s="1818">
        <f t="shared" ref="DXE51" si="1663">DXC51*$C$51</f>
        <v>1.2216004845950778E+22</v>
      </c>
      <c r="DXG51" s="1818">
        <f t="shared" ref="DXG51" si="1664">DXE51*$C$51</f>
        <v>1.2521404967099547E+22</v>
      </c>
      <c r="DXI51" s="1818">
        <f t="shared" ref="DXI51" si="1665">DXG51*$C$51</f>
        <v>1.2834440091277036E+22</v>
      </c>
      <c r="DXK51" s="1818">
        <f t="shared" ref="DXK51" si="1666">DXI51*$C$51</f>
        <v>1.315530109355896E+22</v>
      </c>
      <c r="DXM51" s="1818">
        <f t="shared" ref="DXM51" si="1667">DXK51*$C$51</f>
        <v>1.3484183620897932E+22</v>
      </c>
      <c r="DXO51" s="1818">
        <f t="shared" ref="DXO51" si="1668">DXM51*$C$51</f>
        <v>1.3821288211420379E+22</v>
      </c>
      <c r="DXQ51" s="1818">
        <f t="shared" ref="DXQ51" si="1669">DXO51*$C$51</f>
        <v>1.4166820416705889E+22</v>
      </c>
      <c r="DXS51" s="1818">
        <f t="shared" ref="DXS51" si="1670">DXQ51*$C$51</f>
        <v>1.4520990927123535E+22</v>
      </c>
      <c r="DXU51" s="1818">
        <f t="shared" ref="DXU51" si="1671">DXS51*$C$51</f>
        <v>1.4884015700301622E+22</v>
      </c>
      <c r="DXW51" s="1818">
        <f t="shared" ref="DXW51" si="1672">DXU51*$C$51</f>
        <v>1.5256116092809161E+22</v>
      </c>
      <c r="DXY51" s="1818">
        <f t="shared" ref="DXY51" si="1673">DXW51*$C$51</f>
        <v>1.5637518995129387E+22</v>
      </c>
      <c r="DYA51" s="1818">
        <f t="shared" ref="DYA51" si="1674">DXY51*$C$51</f>
        <v>1.602845697000762E+22</v>
      </c>
      <c r="DYC51" s="1818">
        <f t="shared" ref="DYC51" si="1675">DYA51*$C$51</f>
        <v>1.6429168394257809E+22</v>
      </c>
      <c r="DYE51" s="1818">
        <f t="shared" ref="DYE51" si="1676">DYC51*$C$51</f>
        <v>1.6839897604114254E+22</v>
      </c>
      <c r="DYG51" s="1818">
        <f t="shared" ref="DYG51" si="1677">DYE51*$C$51</f>
        <v>1.7260895044217109E+22</v>
      </c>
      <c r="DYI51" s="1818">
        <f t="shared" ref="DYI51" si="1678">DYG51*$C$51</f>
        <v>1.7692417420322536E+22</v>
      </c>
      <c r="DYK51" s="1818">
        <f t="shared" ref="DYK51" si="1679">DYI51*$C$51</f>
        <v>1.8134727855830599E+22</v>
      </c>
      <c r="DYM51" s="1818">
        <f t="shared" ref="DYM51" si="1680">DYK51*$C$51</f>
        <v>1.8588096052226362E+22</v>
      </c>
      <c r="DYO51" s="1818">
        <f t="shared" ref="DYO51" si="1681">DYM51*$C$51</f>
        <v>1.9052798453532018E+22</v>
      </c>
      <c r="DYQ51" s="1818">
        <f t="shared" ref="DYQ51" si="1682">DYO51*$C$51</f>
        <v>1.9529118414870315E+22</v>
      </c>
      <c r="DYS51" s="1818">
        <f t="shared" ref="DYS51" si="1683">DYQ51*$C$51</f>
        <v>2.0017346375242071E+22</v>
      </c>
      <c r="DYU51" s="1818">
        <f t="shared" ref="DYU51" si="1684">DYS51*$C$51</f>
        <v>2.051778003462312E+22</v>
      </c>
      <c r="DYW51" s="1818">
        <f t="shared" ref="DYW51" si="1685">DYU51*$C$51</f>
        <v>2.1030724535488696E+22</v>
      </c>
      <c r="DYY51" s="1818">
        <f t="shared" ref="DYY51" si="1686">DYW51*$C$51</f>
        <v>2.1556492648875911E+22</v>
      </c>
      <c r="DZA51" s="1818">
        <f t="shared" ref="DZA51" si="1687">DYY51*$C$51</f>
        <v>2.2095404965097806E+22</v>
      </c>
      <c r="DZC51" s="1818">
        <f t="shared" ref="DZC51" si="1688">DZA51*$C$51</f>
        <v>2.2647790089225248E+22</v>
      </c>
      <c r="DZE51" s="1818">
        <f t="shared" ref="DZE51" si="1689">DZC51*$C$51</f>
        <v>2.3213984841455878E+22</v>
      </c>
      <c r="DZG51" s="1818">
        <f t="shared" ref="DZG51" si="1690">DZE51*$C$51</f>
        <v>2.3794334462492275E+22</v>
      </c>
      <c r="DZI51" s="1818">
        <f t="shared" ref="DZI51" si="1691">DZG51*$C$51</f>
        <v>2.4389192824054578E+22</v>
      </c>
      <c r="DZK51" s="1818">
        <f t="shared" ref="DZK51" si="1692">DZI51*$C$51</f>
        <v>2.4998922644655939E+22</v>
      </c>
      <c r="DZM51" s="1818">
        <f t="shared" ref="DZM51" si="1693">DZK51*$C$51</f>
        <v>2.5623895710772335E+22</v>
      </c>
      <c r="DZO51" s="1818">
        <f t="shared" ref="DZO51" si="1694">DZM51*$C$51</f>
        <v>2.6264493103541643E+22</v>
      </c>
      <c r="DZQ51" s="1818">
        <f t="shared" ref="DZQ51" si="1695">DZO51*$C$51</f>
        <v>2.6921105431130181E+22</v>
      </c>
      <c r="DZS51" s="1818">
        <f t="shared" ref="DZS51" si="1696">DZQ51*$C$51</f>
        <v>2.7594133066908434E+22</v>
      </c>
      <c r="DZU51" s="1818">
        <f t="shared" ref="DZU51" si="1697">DZS51*$C$51</f>
        <v>2.8283986393581142E+22</v>
      </c>
      <c r="DZW51" s="1818">
        <f t="shared" ref="DZW51" si="1698">DZU51*$C$51</f>
        <v>2.8991086053420668E+22</v>
      </c>
      <c r="DZY51" s="1818">
        <f t="shared" ref="DZY51" si="1699">DZW51*$C$51</f>
        <v>2.9715863204756181E+22</v>
      </c>
      <c r="EAA51" s="1818">
        <f t="shared" ref="EAA51" si="1700">DZY51*$C$51</f>
        <v>3.0458759784875084E+22</v>
      </c>
      <c r="EAC51" s="1818">
        <f t="shared" ref="EAC51" si="1701">EAA51*$C$51</f>
        <v>3.122022877949696E+22</v>
      </c>
      <c r="EAE51" s="1818">
        <f t="shared" ref="EAE51" si="1702">EAC51*$C$51</f>
        <v>3.2000734498984382E+22</v>
      </c>
      <c r="EAG51" s="1818">
        <f t="shared" ref="EAG51" si="1703">EAE51*$C$51</f>
        <v>3.2800752861458991E+22</v>
      </c>
      <c r="EAI51" s="1818">
        <f t="shared" ref="EAI51" si="1704">EAG51*$C$51</f>
        <v>3.3620771682995461E+22</v>
      </c>
      <c r="EAK51" s="1818">
        <f t="shared" ref="EAK51" si="1705">EAI51*$C$51</f>
        <v>3.4461290975070345E+22</v>
      </c>
      <c r="EAM51" s="1818">
        <f t="shared" ref="EAM51" si="1706">EAK51*$C$51</f>
        <v>3.5322823249447103E+22</v>
      </c>
      <c r="EAO51" s="1818">
        <f t="shared" ref="EAO51" si="1707">EAM51*$C$51</f>
        <v>3.6205893830683279E+22</v>
      </c>
      <c r="EAQ51" s="1818">
        <f t="shared" ref="EAQ51" si="1708">EAO51*$C$51</f>
        <v>3.7111041176450359E+22</v>
      </c>
      <c r="EAS51" s="1818">
        <f t="shared" ref="EAS51" si="1709">EAQ51*$C$51</f>
        <v>3.8038817205861615E+22</v>
      </c>
      <c r="EAU51" s="1818">
        <f t="shared" ref="EAU51" si="1710">EAS51*$C$51</f>
        <v>3.8989787636008156E+22</v>
      </c>
      <c r="EAW51" s="1818">
        <f t="shared" ref="EAW51" si="1711">EAU51*$C$51</f>
        <v>3.9964532326908358E+22</v>
      </c>
      <c r="EAY51" s="1818">
        <f t="shared" ref="EAY51" si="1712">EAW51*$C$51</f>
        <v>4.0963645635081064E+22</v>
      </c>
      <c r="EBA51" s="1818">
        <f t="shared" ref="EBA51" si="1713">EAY51*$C$51</f>
        <v>4.1987736775958087E+22</v>
      </c>
      <c r="EBC51" s="1818">
        <f t="shared" ref="EBC51" si="1714">EBA51*$C$51</f>
        <v>4.3037430195357036E+22</v>
      </c>
      <c r="EBE51" s="1818">
        <f t="shared" ref="EBE51" si="1715">EBC51*$C$51</f>
        <v>4.4113365950240959E+22</v>
      </c>
      <c r="EBG51" s="1818">
        <f t="shared" ref="EBG51" si="1716">EBE51*$C$51</f>
        <v>4.5216200098996982E+22</v>
      </c>
      <c r="EBI51" s="1818">
        <f t="shared" ref="EBI51" si="1717">EBG51*$C$51</f>
        <v>4.6346605101471899E+22</v>
      </c>
      <c r="EBK51" s="1818">
        <f t="shared" ref="EBK51" si="1718">EBI51*$C$51</f>
        <v>4.7505270229008688E+22</v>
      </c>
      <c r="EBM51" s="1818">
        <f t="shared" ref="EBM51" si="1719">EBK51*$C$51</f>
        <v>4.8692901984733904E+22</v>
      </c>
      <c r="EBO51" s="1818">
        <f t="shared" ref="EBO51" si="1720">EBM51*$C$51</f>
        <v>4.9910224534352245E+22</v>
      </c>
      <c r="EBQ51" s="1818">
        <f t="shared" ref="EBQ51" si="1721">EBO51*$C$51</f>
        <v>5.1157980147711046E+22</v>
      </c>
      <c r="EBS51" s="1818">
        <f t="shared" ref="EBS51" si="1722">EBQ51*$C$51</f>
        <v>5.2436929651403821E+22</v>
      </c>
      <c r="EBU51" s="1818">
        <f t="shared" ref="EBU51" si="1723">EBS51*$C$51</f>
        <v>5.3747852892688911E+22</v>
      </c>
      <c r="EBW51" s="1818">
        <f t="shared" ref="EBW51" si="1724">EBU51*$C$51</f>
        <v>5.5091549215006128E+22</v>
      </c>
      <c r="EBY51" s="1818">
        <f t="shared" ref="EBY51" si="1725">EBW51*$C$51</f>
        <v>5.6468837945381277E+22</v>
      </c>
      <c r="ECA51" s="1818">
        <f t="shared" ref="ECA51" si="1726">EBY51*$C$51</f>
        <v>5.7880558894015805E+22</v>
      </c>
      <c r="ECC51" s="1818">
        <f t="shared" ref="ECC51" si="1727">ECA51*$C$51</f>
        <v>5.9327572866366196E+22</v>
      </c>
      <c r="ECE51" s="1818">
        <f t="shared" ref="ECE51" si="1728">ECC51*$C$51</f>
        <v>6.0810762188025342E+22</v>
      </c>
      <c r="ECG51" s="1818">
        <f t="shared" ref="ECG51" si="1729">ECE51*$C$51</f>
        <v>6.2331031242725973E+22</v>
      </c>
      <c r="ECI51" s="1818">
        <f t="shared" ref="ECI51" si="1730">ECG51*$C$51</f>
        <v>6.3889307023794116E+22</v>
      </c>
      <c r="ECK51" s="1818">
        <f t="shared" ref="ECK51" si="1731">ECI51*$C$51</f>
        <v>6.5486539699388961E+22</v>
      </c>
      <c r="ECM51" s="1818">
        <f t="shared" ref="ECM51" si="1732">ECK51*$C$51</f>
        <v>6.7123703191873679E+22</v>
      </c>
      <c r="ECO51" s="1818">
        <f t="shared" ref="ECO51" si="1733">ECM51*$C$51</f>
        <v>6.8801795771670519E+22</v>
      </c>
      <c r="ECQ51" s="1818">
        <f t="shared" ref="ECQ51" si="1734">ECO51*$C$51</f>
        <v>7.0521840665962276E+22</v>
      </c>
      <c r="ECS51" s="1818">
        <f t="shared" ref="ECS51" si="1735">ECQ51*$C$51</f>
        <v>7.2284886682611325E+22</v>
      </c>
      <c r="ECU51" s="1818">
        <f t="shared" ref="ECU51" si="1736">ECS51*$C$51</f>
        <v>7.4092008849676603E+22</v>
      </c>
      <c r="ECW51" s="1818">
        <f t="shared" ref="ECW51" si="1737">ECU51*$C$51</f>
        <v>7.5944309070918513E+22</v>
      </c>
      <c r="ECY51" s="1818">
        <f t="shared" ref="ECY51" si="1738">ECW51*$C$51</f>
        <v>7.784291679769147E+22</v>
      </c>
      <c r="EDA51" s="1818">
        <f t="shared" ref="EDA51" si="1739">ECY51*$C$51</f>
        <v>7.9788989717633753E+22</v>
      </c>
      <c r="EDC51" s="1818">
        <f t="shared" ref="EDC51" si="1740">EDA51*$C$51</f>
        <v>8.1783714460574591E+22</v>
      </c>
      <c r="EDE51" s="1818">
        <f t="shared" ref="EDE51" si="1741">EDC51*$C$51</f>
        <v>8.3828307322088953E+22</v>
      </c>
      <c r="EDG51" s="1818">
        <f t="shared" ref="EDG51" si="1742">EDE51*$C$51</f>
        <v>8.5924015005141165E+22</v>
      </c>
      <c r="EDI51" s="1818">
        <f t="shared" ref="EDI51" si="1743">EDG51*$C$51</f>
        <v>8.8072115380269689E+22</v>
      </c>
      <c r="EDK51" s="1818">
        <f t="shared" ref="EDK51" si="1744">EDI51*$C$51</f>
        <v>9.0273918264776417E+22</v>
      </c>
      <c r="EDM51" s="1818">
        <f t="shared" ref="EDM51" si="1745">EDK51*$C$51</f>
        <v>9.2530766221395825E+22</v>
      </c>
      <c r="EDO51" s="1818">
        <f t="shared" ref="EDO51" si="1746">EDM51*$C$51</f>
        <v>9.4844035376930716E+22</v>
      </c>
      <c r="EDQ51" s="1818">
        <f t="shared" ref="EDQ51" si="1747">EDO51*$C$51</f>
        <v>9.7215136261353977E+22</v>
      </c>
      <c r="EDS51" s="1818">
        <f t="shared" ref="EDS51" si="1748">EDQ51*$C$51</f>
        <v>9.9645514667887809E+22</v>
      </c>
      <c r="EDU51" s="1818">
        <f t="shared" ref="EDU51" si="1749">EDS51*$C$51</f>
        <v>1.0213665253458499E+23</v>
      </c>
      <c r="EDW51" s="1818">
        <f t="shared" ref="EDW51" si="1750">EDU51*$C$51</f>
        <v>1.046900688479496E+23</v>
      </c>
      <c r="EDY51" s="1818">
        <f t="shared" ref="EDY51" si="1751">EDW51*$C$51</f>
        <v>1.0730732056914833E+23</v>
      </c>
      <c r="EEA51" s="1818">
        <f t="shared" ref="EEA51" si="1752">EDY51*$C$51</f>
        <v>1.0999000358337703E+23</v>
      </c>
      <c r="EEC51" s="1818">
        <f t="shared" ref="EEC51" si="1753">EEA51*$C$51</f>
        <v>1.1273975367296145E+23</v>
      </c>
      <c r="EEE51" s="1818">
        <f t="shared" ref="EEE51" si="1754">EEC51*$C$51</f>
        <v>1.1555824751478548E+23</v>
      </c>
      <c r="EEG51" s="1818">
        <f t="shared" ref="EEG51" si="1755">EEE51*$C$51</f>
        <v>1.1844720370265511E+23</v>
      </c>
      <c r="EEI51" s="1818">
        <f t="shared" ref="EEI51" si="1756">EEG51*$C$51</f>
        <v>1.2140838379522148E+23</v>
      </c>
      <c r="EEK51" s="1818">
        <f t="shared" ref="EEK51" si="1757">EEI51*$C$51</f>
        <v>1.2444359339010201E+23</v>
      </c>
      <c r="EEM51" s="1818">
        <f t="shared" ref="EEM51" si="1758">EEK51*$C$51</f>
        <v>1.2755468322485455E+23</v>
      </c>
      <c r="EEO51" s="1818">
        <f t="shared" ref="EEO51" si="1759">EEM51*$C$51</f>
        <v>1.3074355030547591E+23</v>
      </c>
      <c r="EEQ51" s="1818">
        <f t="shared" ref="EEQ51" si="1760">EEO51*$C$51</f>
        <v>1.340121390631128E+23</v>
      </c>
      <c r="EES51" s="1818">
        <f t="shared" ref="EES51" si="1761">EEQ51*$C$51</f>
        <v>1.373624425396906E+23</v>
      </c>
      <c r="EEU51" s="1818">
        <f t="shared" ref="EEU51" si="1762">EES51*$C$51</f>
        <v>1.4079650360318285E+23</v>
      </c>
      <c r="EEW51" s="1818">
        <f t="shared" ref="EEW51" si="1763">EEU51*$C$51</f>
        <v>1.4431641619326241E+23</v>
      </c>
      <c r="EEY51" s="1818">
        <f t="shared" ref="EEY51" si="1764">EEW51*$C$51</f>
        <v>1.4792432659809395E+23</v>
      </c>
      <c r="EFA51" s="1818">
        <f t="shared" ref="EFA51" si="1765">EEY51*$C$51</f>
        <v>1.5162243476304627E+23</v>
      </c>
      <c r="EFC51" s="1818">
        <f t="shared" ref="EFC51" si="1766">EFA51*$C$51</f>
        <v>1.5541299563212243E+23</v>
      </c>
      <c r="EFE51" s="1818">
        <f t="shared" ref="EFE51" si="1767">EFC51*$C$51</f>
        <v>1.5929832052292546E+23</v>
      </c>
      <c r="EFG51" s="1818">
        <f t="shared" ref="EFG51" si="1768">EFE51*$C$51</f>
        <v>1.6328077853599859E+23</v>
      </c>
      <c r="EFI51" s="1818">
        <f t="shared" ref="EFI51" si="1769">EFG51*$C$51</f>
        <v>1.6736279799939853E+23</v>
      </c>
      <c r="EFK51" s="1818">
        <f t="shared" ref="EFK51" si="1770">EFI51*$C$51</f>
        <v>1.7154686794938349E+23</v>
      </c>
      <c r="EFM51" s="1818">
        <f t="shared" ref="EFM51" si="1771">EFK51*$C$51</f>
        <v>1.7583553964811807E+23</v>
      </c>
      <c r="EFO51" s="1818">
        <f t="shared" ref="EFO51" si="1772">EFM51*$C$51</f>
        <v>1.8023142813932099E+23</v>
      </c>
      <c r="EFQ51" s="1818">
        <f t="shared" ref="EFQ51" si="1773">EFO51*$C$51</f>
        <v>1.84737213842804E+23</v>
      </c>
      <c r="EFS51" s="1818">
        <f t="shared" ref="EFS51" si="1774">EFQ51*$C$51</f>
        <v>1.8935564418887409E+23</v>
      </c>
      <c r="EFU51" s="1818">
        <f t="shared" ref="EFU51" si="1775">EFS51*$C$51</f>
        <v>1.9408953529359591E+23</v>
      </c>
      <c r="EFW51" s="1818">
        <f t="shared" ref="EFW51" si="1776">EFU51*$C$51</f>
        <v>1.9894177367593578E+23</v>
      </c>
      <c r="EFY51" s="1818">
        <f t="shared" ref="EFY51" si="1777">EFW51*$C$51</f>
        <v>2.0391531801783415E+23</v>
      </c>
      <c r="EGA51" s="1818">
        <f t="shared" ref="EGA51" si="1778">EFY51*$C$51</f>
        <v>2.0901320096827998E+23</v>
      </c>
      <c r="EGC51" s="1818">
        <f t="shared" ref="EGC51" si="1779">EGA51*$C$51</f>
        <v>2.1423853099248695E+23</v>
      </c>
      <c r="EGE51" s="1818">
        <f t="shared" ref="EGE51" si="1780">EGC51*$C$51</f>
        <v>2.195944942672991E+23</v>
      </c>
      <c r="EGG51" s="1818">
        <f t="shared" ref="EGG51" si="1781">EGE51*$C$51</f>
        <v>2.2508435662398155E+23</v>
      </c>
      <c r="EGI51" s="1818">
        <f t="shared" ref="EGI51" si="1782">EGG51*$C$51</f>
        <v>2.3071146553958105E+23</v>
      </c>
      <c r="EGK51" s="1818">
        <f t="shared" ref="EGK51" si="1783">EGI51*$C$51</f>
        <v>2.3647925217807057E+23</v>
      </c>
      <c r="EGM51" s="1818">
        <f t="shared" ref="EGM51" si="1784">EGK51*$C$51</f>
        <v>2.423912334825223E+23</v>
      </c>
      <c r="EGO51" s="1818">
        <f t="shared" ref="EGO51" si="1785">EGM51*$C$51</f>
        <v>2.4845101431958535E+23</v>
      </c>
      <c r="EGQ51" s="1818">
        <f t="shared" ref="EGQ51" si="1786">EGO51*$C$51</f>
        <v>2.5466228967757496E+23</v>
      </c>
      <c r="EGS51" s="1818">
        <f t="shared" ref="EGS51" si="1787">EGQ51*$C$51</f>
        <v>2.6102884691951431E+23</v>
      </c>
      <c r="EGU51" s="1818">
        <f t="shared" ref="EGU51" si="1788">EGS51*$C$51</f>
        <v>2.6755456809250216E+23</v>
      </c>
      <c r="EGW51" s="1818">
        <f t="shared" ref="EGW51" si="1789">EGU51*$C$51</f>
        <v>2.7424343229481467E+23</v>
      </c>
      <c r="EGY51" s="1818">
        <f t="shared" ref="EGY51" si="1790">EGW51*$C$51</f>
        <v>2.8109951810218501E+23</v>
      </c>
      <c r="EHA51" s="1818">
        <f t="shared" ref="EHA51" si="1791">EGY51*$C$51</f>
        <v>2.8812700605473961E+23</v>
      </c>
      <c r="EHC51" s="1818">
        <f t="shared" ref="EHC51" si="1792">EHA51*$C$51</f>
        <v>2.9533018120610807E+23</v>
      </c>
      <c r="EHE51" s="1818">
        <f t="shared" ref="EHE51" si="1793">EHC51*$C$51</f>
        <v>3.0271343573626075E+23</v>
      </c>
      <c r="EHG51" s="1818">
        <f t="shared" ref="EHG51" si="1794">EHE51*$C$51</f>
        <v>3.1028127162966723E+23</v>
      </c>
      <c r="EHI51" s="1818">
        <f t="shared" ref="EHI51" si="1795">EHG51*$C$51</f>
        <v>3.1803830342040887E+23</v>
      </c>
      <c r="EHK51" s="1818">
        <f t="shared" ref="EHK51" si="1796">EHI51*$C$51</f>
        <v>3.2598926100591905E+23</v>
      </c>
      <c r="EHM51" s="1818">
        <f t="shared" ref="EHM51" si="1797">EHK51*$C$51</f>
        <v>3.3413899253106697E+23</v>
      </c>
      <c r="EHO51" s="1818">
        <f t="shared" ref="EHO51" si="1798">EHM51*$C$51</f>
        <v>3.4249246734434363E+23</v>
      </c>
      <c r="EHQ51" s="1818">
        <f t="shared" ref="EHQ51" si="1799">EHO51*$C$51</f>
        <v>3.5105477902795218E+23</v>
      </c>
      <c r="EHS51" s="1818">
        <f t="shared" ref="EHS51" si="1800">EHQ51*$C$51</f>
        <v>3.5983114850365097E+23</v>
      </c>
      <c r="EHU51" s="1818">
        <f t="shared" ref="EHU51" si="1801">EHS51*$C$51</f>
        <v>3.6882692721624218E+23</v>
      </c>
      <c r="EHW51" s="1818">
        <f t="shared" ref="EHW51" si="1802">EHU51*$C$51</f>
        <v>3.780476003966482E+23</v>
      </c>
      <c r="EHY51" s="1818">
        <f t="shared" ref="EHY51" si="1803">EHW51*$C$51</f>
        <v>3.8749879040656434E+23</v>
      </c>
      <c r="EIA51" s="1818">
        <f t="shared" ref="EIA51" si="1804">EHY51*$C$51</f>
        <v>3.9718626016672844E+23</v>
      </c>
      <c r="EIC51" s="1818">
        <f t="shared" ref="EIC51" si="1805">EIA51*$C$51</f>
        <v>4.0711591667089663E+23</v>
      </c>
      <c r="EIE51" s="1818">
        <f t="shared" ref="EIE51" si="1806">EIC51*$C$51</f>
        <v>4.1729381458766898E+23</v>
      </c>
      <c r="EIG51" s="1818">
        <f t="shared" ref="EIG51" si="1807">EIE51*$C$51</f>
        <v>4.2772615995236065E+23</v>
      </c>
      <c r="EII51" s="1818">
        <f t="shared" ref="EII51" si="1808">EIG51*$C$51</f>
        <v>4.3841931395116961E+23</v>
      </c>
      <c r="EIK51" s="1818">
        <f t="shared" ref="EIK51" si="1809">EII51*$C$51</f>
        <v>4.4937979679994878E+23</v>
      </c>
      <c r="EIM51" s="1818">
        <f t="shared" ref="EIM51" si="1810">EIK51*$C$51</f>
        <v>4.6061429171994747E+23</v>
      </c>
      <c r="EIO51" s="1818">
        <f t="shared" ref="EIO51" si="1811">EIM51*$C$51</f>
        <v>4.7212964901294611E+23</v>
      </c>
      <c r="EIQ51" s="1818">
        <f t="shared" ref="EIQ51" si="1812">EIO51*$C$51</f>
        <v>4.8393289023826972E+23</v>
      </c>
      <c r="EIS51" s="1818">
        <f t="shared" ref="EIS51" si="1813">EIQ51*$C$51</f>
        <v>4.9603121249422639E+23</v>
      </c>
      <c r="EIU51" s="1818">
        <f t="shared" ref="EIU51" si="1814">EIS51*$C$51</f>
        <v>5.0843199280658204E+23</v>
      </c>
      <c r="EIW51" s="1818">
        <f t="shared" ref="EIW51" si="1815">EIU51*$C$51</f>
        <v>5.2114279262674654E+23</v>
      </c>
      <c r="EIY51" s="1818">
        <f t="shared" ref="EIY51" si="1816">EIW51*$C$51</f>
        <v>5.3417136244241515E+23</v>
      </c>
      <c r="EJA51" s="1818">
        <f t="shared" ref="EJA51" si="1817">EIY51*$C$51</f>
        <v>5.4752564650347545E+23</v>
      </c>
      <c r="EJC51" s="1818">
        <f t="shared" ref="EJC51" si="1818">EJA51*$C$51</f>
        <v>5.612137876660623E+23</v>
      </c>
      <c r="EJE51" s="1818">
        <f t="shared" ref="EJE51" si="1819">EJC51*$C$51</f>
        <v>5.7524413235771382E+23</v>
      </c>
      <c r="EJG51" s="1818">
        <f t="shared" ref="EJG51" si="1820">EJE51*$C$51</f>
        <v>5.8962523566665658E+23</v>
      </c>
      <c r="EJI51" s="1818">
        <f t="shared" ref="EJI51" si="1821">EJG51*$C$51</f>
        <v>6.0436586655832296E+23</v>
      </c>
      <c r="EJK51" s="1818">
        <f t="shared" ref="EJK51" si="1822">EJI51*$C$51</f>
        <v>6.1947501322228104E+23</v>
      </c>
      <c r="EJM51" s="1818">
        <f t="shared" ref="EJM51" si="1823">EJK51*$C$51</f>
        <v>6.34961888552838E+23</v>
      </c>
      <c r="EJO51" s="1818">
        <f t="shared" ref="EJO51" si="1824">EJM51*$C$51</f>
        <v>6.5083593576665894E+23</v>
      </c>
      <c r="EJQ51" s="1818">
        <f t="shared" ref="EJQ51" si="1825">EJO51*$C$51</f>
        <v>6.671068341608253E+23</v>
      </c>
      <c r="EJS51" s="1818">
        <f t="shared" ref="EJS51" si="1826">EJQ51*$C$51</f>
        <v>6.8378450501484591E+23</v>
      </c>
      <c r="EJU51" s="1818">
        <f t="shared" ref="EJU51" si="1827">EJS51*$C$51</f>
        <v>7.0087911764021701E+23</v>
      </c>
      <c r="EJW51" s="1818">
        <f t="shared" ref="EJW51" si="1828">EJU51*$C$51</f>
        <v>7.1840109558122239E+23</v>
      </c>
      <c r="EJY51" s="1818">
        <f t="shared" ref="EJY51" si="1829">EJW51*$C$51</f>
        <v>7.3636112297075283E+23</v>
      </c>
      <c r="EKA51" s="1818">
        <f t="shared" ref="EKA51" si="1830">EJY51*$C$51</f>
        <v>7.5477015104502161E+23</v>
      </c>
      <c r="EKC51" s="1818">
        <f t="shared" ref="EKC51" si="1831">EKA51*$C$51</f>
        <v>7.7363940482114706E+23</v>
      </c>
      <c r="EKE51" s="1818">
        <f t="shared" ref="EKE51" si="1832">EKC51*$C$51</f>
        <v>7.9298038994167568E+23</v>
      </c>
      <c r="EKG51" s="1818">
        <f t="shared" ref="EKG51" si="1833">EKE51*$C$51</f>
        <v>8.1280489969021751E+23</v>
      </c>
      <c r="EKI51" s="1818">
        <f t="shared" ref="EKI51" si="1834">EKG51*$C$51</f>
        <v>8.3312502218247283E+23</v>
      </c>
      <c r="EKK51" s="1818">
        <f t="shared" ref="EKK51" si="1835">EKI51*$C$51</f>
        <v>8.5395314773703457E+23</v>
      </c>
      <c r="EKM51" s="1818">
        <f t="shared" ref="EKM51" si="1836">EKK51*$C$51</f>
        <v>8.7530197643046038E+23</v>
      </c>
      <c r="EKO51" s="1818">
        <f t="shared" ref="EKO51" si="1837">EKM51*$C$51</f>
        <v>8.971845258412218E+23</v>
      </c>
      <c r="EKQ51" s="1818">
        <f t="shared" ref="EKQ51" si="1838">EKO51*$C$51</f>
        <v>9.1961413898725224E+23</v>
      </c>
      <c r="EKS51" s="1818">
        <f t="shared" ref="EKS51" si="1839">EKQ51*$C$51</f>
        <v>9.4260449246193343E+23</v>
      </c>
      <c r="EKU51" s="1818">
        <f t="shared" ref="EKU51" si="1840">EKS51*$C$51</f>
        <v>9.6616960477348165E+23</v>
      </c>
      <c r="EKW51" s="1818">
        <f t="shared" ref="EKW51" si="1841">EKU51*$C$51</f>
        <v>9.903238448928186E+23</v>
      </c>
      <c r="EKY51" s="1818">
        <f t="shared" ref="EKY51" si="1842">EKW51*$C$51</f>
        <v>1.0150819410151389E+24</v>
      </c>
      <c r="ELA51" s="1818">
        <f t="shared" ref="ELA51" si="1843">EKY51*$C$51</f>
        <v>1.0404589895405174E+24</v>
      </c>
      <c r="ELC51" s="1818">
        <f t="shared" ref="ELC51" si="1844">ELA51*$C$51</f>
        <v>1.0664704642790302E+24</v>
      </c>
      <c r="ELE51" s="1818">
        <f t="shared" ref="ELE51" si="1845">ELC51*$C$51</f>
        <v>1.0931322258860059E+24</v>
      </c>
      <c r="ELG51" s="1818">
        <f t="shared" ref="ELG51" si="1846">ELE51*$C$51</f>
        <v>1.120460531533156E+24</v>
      </c>
      <c r="ELI51" s="1818">
        <f t="shared" ref="ELI51" si="1847">ELG51*$C$51</f>
        <v>1.1484720448214848E+24</v>
      </c>
      <c r="ELK51" s="1818">
        <f t="shared" ref="ELK51" si="1848">ELI51*$C$51</f>
        <v>1.1771838459420219E+24</v>
      </c>
      <c r="ELM51" s="1818">
        <f t="shared" ref="ELM51" si="1849">ELK51*$C$51</f>
        <v>1.2066134420905723E+24</v>
      </c>
      <c r="ELO51" s="1818">
        <f t="shared" ref="ELO51" si="1850">ELM51*$C$51</f>
        <v>1.2367787781428366E+24</v>
      </c>
      <c r="ELQ51" s="1818">
        <f t="shared" ref="ELQ51" si="1851">ELO51*$C$51</f>
        <v>1.2676982475964074E+24</v>
      </c>
      <c r="ELS51" s="1818">
        <f t="shared" ref="ELS51" si="1852">ELQ51*$C$51</f>
        <v>1.2993907037863174E+24</v>
      </c>
      <c r="ELU51" s="1818">
        <f t="shared" ref="ELU51" si="1853">ELS51*$C$51</f>
        <v>1.3318754713809753E+24</v>
      </c>
      <c r="ELW51" s="1818">
        <f t="shared" ref="ELW51" si="1854">ELU51*$C$51</f>
        <v>1.3651723581654996E+24</v>
      </c>
      <c r="ELY51" s="1818">
        <f t="shared" ref="ELY51" si="1855">ELW51*$C$51</f>
        <v>1.3993016671196369E+24</v>
      </c>
      <c r="EMA51" s="1818">
        <f t="shared" ref="EMA51" si="1856">ELY51*$C$51</f>
        <v>1.4342842087976278E+24</v>
      </c>
      <c r="EMC51" s="1818">
        <f t="shared" ref="EMC51" si="1857">EMA51*$C$51</f>
        <v>1.4701413140175684E+24</v>
      </c>
      <c r="EME51" s="1818">
        <f t="shared" ref="EME51" si="1858">EMC51*$C$51</f>
        <v>1.5068948468680075E+24</v>
      </c>
      <c r="EMG51" s="1818">
        <f t="shared" ref="EMG51" si="1859">EME51*$C$51</f>
        <v>1.5445672180397077E+24</v>
      </c>
      <c r="EMI51" s="1818">
        <f t="shared" ref="EMI51" si="1860">EMG51*$C$51</f>
        <v>1.5831813984907002E+24</v>
      </c>
      <c r="EMK51" s="1818">
        <f t="shared" ref="EMK51" si="1861">EMI51*$C$51</f>
        <v>1.6227609334529676E+24</v>
      </c>
      <c r="EMM51" s="1818">
        <f t="shared" ref="EMM51" si="1862">EMK51*$C$51</f>
        <v>1.6633299567892917E+24</v>
      </c>
      <c r="EMO51" s="1818">
        <f t="shared" ref="EMO51" si="1863">EMM51*$C$51</f>
        <v>1.7049132057090238E+24</v>
      </c>
      <c r="EMQ51" s="1818">
        <f t="shared" ref="EMQ51" si="1864">EMO51*$C$51</f>
        <v>1.7475360358517492E+24</v>
      </c>
      <c r="EMS51" s="1818">
        <f t="shared" ref="EMS51" si="1865">EMQ51*$C$51</f>
        <v>1.7912244367480427E+24</v>
      </c>
      <c r="EMU51" s="1818">
        <f t="shared" ref="EMU51" si="1866">EMS51*$C$51</f>
        <v>1.8360050476667436E+24</v>
      </c>
      <c r="EMW51" s="1818">
        <f t="shared" ref="EMW51" si="1867">EMU51*$C$51</f>
        <v>1.881905173858412E+24</v>
      </c>
      <c r="EMY51" s="1818">
        <f t="shared" ref="EMY51" si="1868">EMW51*$C$51</f>
        <v>1.9289528032048722E+24</v>
      </c>
      <c r="ENA51" s="1818">
        <f t="shared" ref="ENA51" si="1869">EMY51*$C$51</f>
        <v>1.9771766232849938E+24</v>
      </c>
      <c r="ENC51" s="1818">
        <f t="shared" ref="ENC51" si="1870">ENA51*$C$51</f>
        <v>2.0266060388671184E+24</v>
      </c>
      <c r="ENE51" s="1818">
        <f t="shared" ref="ENE51" si="1871">ENC51*$C$51</f>
        <v>2.0772711898387961E+24</v>
      </c>
      <c r="ENG51" s="1818">
        <f t="shared" ref="ENG51" si="1872">ENE51*$C$51</f>
        <v>2.1292029695847658E+24</v>
      </c>
      <c r="ENI51" s="1818">
        <f t="shared" ref="ENI51" si="1873">ENG51*$C$51</f>
        <v>2.1824330438243848E+24</v>
      </c>
      <c r="ENK51" s="1818">
        <f t="shared" ref="ENK51" si="1874">ENI51*$C$51</f>
        <v>2.2369938699199941E+24</v>
      </c>
      <c r="ENM51" s="1818">
        <f t="shared" ref="ENM51" si="1875">ENK51*$C$51</f>
        <v>2.2929187166679936E+24</v>
      </c>
      <c r="ENO51" s="1818">
        <f t="shared" ref="ENO51" si="1876">ENM51*$C$51</f>
        <v>2.3502416845846934E+24</v>
      </c>
      <c r="ENQ51" s="1818">
        <f t="shared" ref="ENQ51" si="1877">ENO51*$C$51</f>
        <v>2.4089977266993105E+24</v>
      </c>
      <c r="ENS51" s="1818">
        <f t="shared" ref="ENS51" si="1878">ENQ51*$C$51</f>
        <v>2.4692226698667931E+24</v>
      </c>
      <c r="ENU51" s="1818">
        <f t="shared" ref="ENU51" si="1879">ENS51*$C$51</f>
        <v>2.5309532366134627E+24</v>
      </c>
      <c r="ENW51" s="1818">
        <f t="shared" ref="ENW51" si="1880">ENU51*$C$51</f>
        <v>2.5942270675287991E+24</v>
      </c>
      <c r="ENY51" s="1818">
        <f t="shared" ref="ENY51" si="1881">ENW51*$C$51</f>
        <v>2.6590827442170189E+24</v>
      </c>
      <c r="EOA51" s="1818">
        <f t="shared" ref="EOA51" si="1882">ENY51*$C$51</f>
        <v>2.7255598128224443E+24</v>
      </c>
      <c r="EOC51" s="1818">
        <f t="shared" ref="EOC51" si="1883">EOA51*$C$51</f>
        <v>2.7936988081430054E+24</v>
      </c>
      <c r="EOE51" s="1818">
        <f t="shared" ref="EOE51" si="1884">EOC51*$C$51</f>
        <v>2.86354127834658E+24</v>
      </c>
      <c r="EOG51" s="1818">
        <f t="shared" ref="EOG51" si="1885">EOE51*$C$51</f>
        <v>2.9351298103052441E+24</v>
      </c>
      <c r="EOI51" s="1818">
        <f t="shared" ref="EOI51" si="1886">EOG51*$C$51</f>
        <v>3.0085080555628752E+24</v>
      </c>
      <c r="EOK51" s="1818">
        <f t="shared" ref="EOK51" si="1887">EOI51*$C$51</f>
        <v>3.0837207569519469E+24</v>
      </c>
      <c r="EOM51" s="1818">
        <f t="shared" ref="EOM51" si="1888">EOK51*$C$51</f>
        <v>3.1608137758757451E+24</v>
      </c>
      <c r="EOO51" s="1818">
        <f t="shared" ref="EOO51" si="1889">EOM51*$C$51</f>
        <v>3.2398341202726384E+24</v>
      </c>
      <c r="EOQ51" s="1818">
        <f t="shared" ref="EOQ51" si="1890">EOO51*$C$51</f>
        <v>3.3208299732794542E+24</v>
      </c>
      <c r="EOS51" s="1818">
        <f t="shared" ref="EOS51" si="1891">EOQ51*$C$51</f>
        <v>3.4038507226114402E+24</v>
      </c>
      <c r="EOU51" s="1818">
        <f t="shared" ref="EOU51" si="1892">EOS51*$C$51</f>
        <v>3.4889469906767261E+24</v>
      </c>
      <c r="EOW51" s="1818">
        <f t="shared" ref="EOW51" si="1893">EOU51*$C$51</f>
        <v>3.5761706654436439E+24</v>
      </c>
      <c r="EOY51" s="1818">
        <f t="shared" ref="EOY51" si="1894">EOW51*$C$51</f>
        <v>3.6655749320797349E+24</v>
      </c>
      <c r="EPA51" s="1818">
        <f t="shared" ref="EPA51" si="1895">EOY51*$C$51</f>
        <v>3.7572143053817278E+24</v>
      </c>
      <c r="EPC51" s="1818">
        <f t="shared" ref="EPC51" si="1896">EPA51*$C$51</f>
        <v>3.8511446630162706E+24</v>
      </c>
      <c r="EPE51" s="1818">
        <f t="shared" ref="EPE51" si="1897">EPC51*$C$51</f>
        <v>3.947423279591677E+24</v>
      </c>
      <c r="EPG51" s="1818">
        <f t="shared" ref="EPG51" si="1898">EPE51*$C$51</f>
        <v>4.0461088615814685E+24</v>
      </c>
      <c r="EPI51" s="1818">
        <f t="shared" ref="EPI51" si="1899">EPG51*$C$51</f>
        <v>4.1472615831210047E+24</v>
      </c>
      <c r="EPK51" s="1818">
        <f t="shared" ref="EPK51" si="1900">EPI51*$C$51</f>
        <v>4.2509431226990293E+24</v>
      </c>
      <c r="EPM51" s="1818">
        <f t="shared" ref="EPM51" si="1901">EPK51*$C$51</f>
        <v>4.3572167007665045E+24</v>
      </c>
      <c r="EPO51" s="1818">
        <f t="shared" ref="EPO51" si="1902">EPM51*$C$51</f>
        <v>4.4661471182856665E+24</v>
      </c>
      <c r="EPQ51" s="1818">
        <f t="shared" ref="EPQ51" si="1903">EPO51*$C$51</f>
        <v>4.577800796242808E+24</v>
      </c>
      <c r="EPS51" s="1818">
        <f t="shared" ref="EPS51" si="1904">EPQ51*$C$51</f>
        <v>4.6922458161488777E+24</v>
      </c>
      <c r="EPU51" s="1818">
        <f t="shared" ref="EPU51" si="1905">EPS51*$C$51</f>
        <v>4.8095519615525991E+24</v>
      </c>
      <c r="EPW51" s="1818">
        <f t="shared" ref="EPW51" si="1906">EPU51*$C$51</f>
        <v>4.9297907605914132E+24</v>
      </c>
      <c r="EPY51" s="1818">
        <f t="shared" ref="EPY51" si="1907">EPW51*$C$51</f>
        <v>5.0530355296061976E+24</v>
      </c>
      <c r="EQA51" s="1818">
        <f t="shared" ref="EQA51" si="1908">EPY51*$C$51</f>
        <v>5.1793614178463523E+24</v>
      </c>
      <c r="EQC51" s="1818">
        <f t="shared" ref="EQC51" si="1909">EQA51*$C$51</f>
        <v>5.3088454532925105E+24</v>
      </c>
      <c r="EQE51" s="1818">
        <f t="shared" ref="EQE51" si="1910">EQC51*$C$51</f>
        <v>5.4415665896248228E+24</v>
      </c>
      <c r="EQG51" s="1818">
        <f t="shared" ref="EQG51" si="1911">EQE51*$C$51</f>
        <v>5.5776057543654434E+24</v>
      </c>
      <c r="EQI51" s="1818">
        <f t="shared" ref="EQI51" si="1912">EQG51*$C$51</f>
        <v>5.7170458982245791E+24</v>
      </c>
      <c r="EQK51" s="1818">
        <f t="shared" ref="EQK51" si="1913">EQI51*$C$51</f>
        <v>5.8599720456801932E+24</v>
      </c>
      <c r="EQM51" s="1818">
        <f t="shared" ref="EQM51" si="1914">EQK51*$C$51</f>
        <v>6.0064713468221978E+24</v>
      </c>
      <c r="EQO51" s="1818">
        <f t="shared" ref="EQO51" si="1915">EQM51*$C$51</f>
        <v>6.1566331304927519E+24</v>
      </c>
      <c r="EQQ51" s="1818">
        <f t="shared" ref="EQQ51" si="1916">EQO51*$C$51</f>
        <v>6.3105489587550701E+24</v>
      </c>
      <c r="EQS51" s="1818">
        <f t="shared" ref="EQS51" si="1917">EQQ51*$C$51</f>
        <v>6.4683126827239458E+24</v>
      </c>
      <c r="EQU51" s="1818">
        <f t="shared" ref="EQU51" si="1918">EQS51*$C$51</f>
        <v>6.6300204997920439E+24</v>
      </c>
      <c r="EQW51" s="1818">
        <f t="shared" ref="EQW51" si="1919">EQU51*$C$51</f>
        <v>6.7957710122868448E+24</v>
      </c>
      <c r="EQY51" s="1818">
        <f t="shared" ref="EQY51" si="1920">EQW51*$C$51</f>
        <v>6.9656652875940154E+24</v>
      </c>
      <c r="ERA51" s="1818">
        <f t="shared" ref="ERA51" si="1921">EQY51*$C$51</f>
        <v>7.1398069197838656E+24</v>
      </c>
      <c r="ERC51" s="1818">
        <f t="shared" ref="ERC51" si="1922">ERA51*$C$51</f>
        <v>7.3183020927784612E+24</v>
      </c>
      <c r="ERE51" s="1818">
        <f t="shared" ref="ERE51" si="1923">ERC51*$C$51</f>
        <v>7.5012596450979216E+24</v>
      </c>
      <c r="ERG51" s="1818">
        <f t="shared" ref="ERG51" si="1924">ERE51*$C$51</f>
        <v>7.6887911362253689E+24</v>
      </c>
      <c r="ERI51" s="1818">
        <f t="shared" ref="ERI51" si="1925">ERG51*$C$51</f>
        <v>7.8810109146310021E+24</v>
      </c>
      <c r="ERK51" s="1818">
        <f t="shared" ref="ERK51" si="1926">ERI51*$C$51</f>
        <v>8.0780361874967763E+24</v>
      </c>
      <c r="ERM51" s="1818">
        <f t="shared" ref="ERM51" si="1927">ERK51*$C$51</f>
        <v>8.2799870921841951E+24</v>
      </c>
      <c r="ERO51" s="1818">
        <f t="shared" ref="ERO51" si="1928">ERM51*$C$51</f>
        <v>8.486986769488799E+24</v>
      </c>
      <c r="ERQ51" s="1818">
        <f t="shared" ref="ERQ51" si="1929">ERO51*$C$51</f>
        <v>8.6991614387260187E+24</v>
      </c>
      <c r="ERS51" s="1818">
        <f t="shared" ref="ERS51" si="1930">ERQ51*$C$51</f>
        <v>8.9166404746941679E+24</v>
      </c>
      <c r="ERU51" s="1818">
        <f t="shared" ref="ERU51" si="1931">ERS51*$C$51</f>
        <v>9.1395564865615212E+24</v>
      </c>
      <c r="ERW51" s="1818">
        <f t="shared" ref="ERW51" si="1932">ERU51*$C$51</f>
        <v>9.3680453987255584E+24</v>
      </c>
      <c r="ERY51" s="1818">
        <f t="shared" ref="ERY51" si="1933">ERW51*$C$51</f>
        <v>9.6022465336936969E+24</v>
      </c>
      <c r="ESA51" s="1818">
        <f t="shared" ref="ESA51" si="1934">ERY51*$C$51</f>
        <v>9.8423026970360391E+24</v>
      </c>
      <c r="ESC51" s="1818">
        <f t="shared" ref="ESC51" si="1935">ESA51*$C$51</f>
        <v>1.0088360264461938E+25</v>
      </c>
      <c r="ESE51" s="1818">
        <f t="shared" ref="ESE51" si="1936">ESC51*$C$51</f>
        <v>1.0340569271073485E+25</v>
      </c>
      <c r="ESG51" s="1818">
        <f t="shared" ref="ESG51" si="1937">ESE51*$C$51</f>
        <v>1.0599083502850322E+25</v>
      </c>
      <c r="ESI51" s="1818">
        <f t="shared" ref="ESI51" si="1938">ESG51*$C$51</f>
        <v>1.0864060590421578E+25</v>
      </c>
      <c r="ESK51" s="1818">
        <f t="shared" ref="ESK51" si="1939">ESI51*$C$51</f>
        <v>1.1135662105182116E+25</v>
      </c>
      <c r="ESM51" s="1818">
        <f t="shared" ref="ESM51" si="1940">ESK51*$C$51</f>
        <v>1.1414053657811667E+25</v>
      </c>
      <c r="ESO51" s="1818">
        <f t="shared" ref="ESO51" si="1941">ESM51*$C$51</f>
        <v>1.1699404999256957E+25</v>
      </c>
      <c r="ESQ51" s="1818">
        <f t="shared" ref="ESQ51" si="1942">ESO51*$C$51</f>
        <v>1.1991890124238379E+25</v>
      </c>
      <c r="ESS51" s="1818">
        <f t="shared" ref="ESS51" si="1943">ESQ51*$C$51</f>
        <v>1.2291687377344338E+25</v>
      </c>
      <c r="ESU51" s="1818">
        <f t="shared" ref="ESU51" si="1944">ESS51*$C$51</f>
        <v>1.2598979561777946E+25</v>
      </c>
      <c r="ESW51" s="1818">
        <f t="shared" ref="ESW51" si="1945">ESU51*$C$51</f>
        <v>1.2913954050822394E+25</v>
      </c>
      <c r="ESY51" s="1818">
        <f t="shared" ref="ESY51" si="1946">ESW51*$C$51</f>
        <v>1.3236802902092952E+25</v>
      </c>
      <c r="ETA51" s="1818">
        <f t="shared" ref="ETA51" si="1947">ESY51*$C$51</f>
        <v>1.3567722974645275E+25</v>
      </c>
      <c r="ETC51" s="1818">
        <f t="shared" ref="ETC51" si="1948">ETA51*$C$51</f>
        <v>1.3906916049011405E+25</v>
      </c>
      <c r="ETE51" s="1818">
        <f t="shared" ref="ETE51" si="1949">ETC51*$C$51</f>
        <v>1.4254588950236689E+25</v>
      </c>
      <c r="ETG51" s="1818">
        <f t="shared" ref="ETG51" si="1950">ETE51*$C$51</f>
        <v>1.4610953673992605E+25</v>
      </c>
      <c r="ETI51" s="1818">
        <f t="shared" ref="ETI51" si="1951">ETG51*$C$51</f>
        <v>1.4976227515842419E+25</v>
      </c>
      <c r="ETK51" s="1818">
        <f t="shared" ref="ETK51" si="1952">ETI51*$C$51</f>
        <v>1.5350633203738479E+25</v>
      </c>
      <c r="ETM51" s="1818">
        <f t="shared" ref="ETM51" si="1953">ETK51*$C$51</f>
        <v>1.573439903383194E+25</v>
      </c>
      <c r="ETO51" s="1818">
        <f t="shared" ref="ETO51" si="1954">ETM51*$C$51</f>
        <v>1.6127759009677737E+25</v>
      </c>
      <c r="ETQ51" s="1818">
        <f t="shared" ref="ETQ51" si="1955">ETO51*$C$51</f>
        <v>1.6530952984919678E+25</v>
      </c>
      <c r="ETS51" s="1818">
        <f t="shared" ref="ETS51" si="1956">ETQ51*$C$51</f>
        <v>1.6944226809542669E+25</v>
      </c>
      <c r="ETU51" s="1818">
        <f t="shared" ref="ETU51" si="1957">ETS51*$C$51</f>
        <v>1.7367832479781234E+25</v>
      </c>
      <c r="ETW51" s="1818">
        <f t="shared" ref="ETW51" si="1958">ETU51*$C$51</f>
        <v>1.7802028291775765E+25</v>
      </c>
      <c r="ETY51" s="1818">
        <f t="shared" ref="ETY51" si="1959">ETW51*$C$51</f>
        <v>1.8247078999070158E+25</v>
      </c>
      <c r="EUA51" s="1818">
        <f t="shared" ref="EUA51" si="1960">ETY51*$C$51</f>
        <v>1.870325597404691E+25</v>
      </c>
      <c r="EUC51" s="1818">
        <f t="shared" ref="EUC51" si="1961">EUA51*$C$51</f>
        <v>1.9170837373398081E+25</v>
      </c>
      <c r="EUE51" s="1818">
        <f t="shared" ref="EUE51" si="1962">EUC51*$C$51</f>
        <v>1.9650108307733029E+25</v>
      </c>
      <c r="EUG51" s="1818">
        <f t="shared" ref="EUG51" si="1963">EUE51*$C$51</f>
        <v>2.0141361015426353E+25</v>
      </c>
      <c r="EUI51" s="1818">
        <f t="shared" ref="EUI51" si="1964">EUG51*$C$51</f>
        <v>2.0644895040812008E+25</v>
      </c>
      <c r="EUK51" s="1818">
        <f t="shared" ref="EUK51" si="1965">EUI51*$C$51</f>
        <v>2.1161017416832308E+25</v>
      </c>
      <c r="EUM51" s="1818">
        <f t="shared" ref="EUM51" si="1966">EUK51*$C$51</f>
        <v>2.1690042852253115E+25</v>
      </c>
      <c r="EUO51" s="1818">
        <f t="shared" ref="EUO51" si="1967">EUM51*$C$51</f>
        <v>2.223229392355944E+25</v>
      </c>
      <c r="EUQ51" s="1818">
        <f t="shared" ref="EUQ51" si="1968">EUO51*$C$51</f>
        <v>2.2788101271648426E+25</v>
      </c>
      <c r="EUS51" s="1818">
        <f t="shared" ref="EUS51" si="1969">EUQ51*$C$51</f>
        <v>2.3357803803439634E+25</v>
      </c>
      <c r="EUU51" s="1818">
        <f t="shared" ref="EUU51" si="1970">EUS51*$C$51</f>
        <v>2.3941748898525623E+25</v>
      </c>
      <c r="EUW51" s="1818">
        <f t="shared" ref="EUW51" si="1971">EUU51*$C$51</f>
        <v>2.4540292620988763E+25</v>
      </c>
      <c r="EUY51" s="1818">
        <f t="shared" ref="EUY51" si="1972">EUW51*$C$51</f>
        <v>2.5153799936513482E+25</v>
      </c>
      <c r="EVA51" s="1818">
        <f t="shared" ref="EVA51" si="1973">EUY51*$C$51</f>
        <v>2.5782644934926317E+25</v>
      </c>
      <c r="EVC51" s="1818">
        <f t="shared" ref="EVC51" si="1974">EVA51*$C$51</f>
        <v>2.6427211058299471E+25</v>
      </c>
      <c r="EVE51" s="1818">
        <f t="shared" ref="EVE51" si="1975">EVC51*$C$51</f>
        <v>2.7087891334756957E+25</v>
      </c>
      <c r="EVG51" s="1818">
        <f t="shared" ref="EVG51" si="1976">EVE51*$C$51</f>
        <v>2.7765088618125879E+25</v>
      </c>
      <c r="EVI51" s="1818">
        <f t="shared" ref="EVI51" si="1977">EVG51*$C$51</f>
        <v>2.8459215833579024E+25</v>
      </c>
      <c r="EVK51" s="1818">
        <f t="shared" ref="EVK51" si="1978">EVI51*$C$51</f>
        <v>2.9170696229418495E+25</v>
      </c>
      <c r="EVM51" s="1818">
        <f t="shared" ref="EVM51" si="1979">EVK51*$C$51</f>
        <v>2.9899963635153956E+25</v>
      </c>
      <c r="EVO51" s="1818">
        <f t="shared" ref="EVO51" si="1980">EVM51*$C$51</f>
        <v>3.0647462726032801E+25</v>
      </c>
      <c r="EVQ51" s="1818">
        <f t="shared" ref="EVQ51" si="1981">EVO51*$C$51</f>
        <v>3.1413649294183617E+25</v>
      </c>
      <c r="EVS51" s="1818">
        <f t="shared" ref="EVS51" si="1982">EVQ51*$C$51</f>
        <v>3.2198990526538206E+25</v>
      </c>
      <c r="EVU51" s="1818">
        <f t="shared" ref="EVU51" si="1983">EVS51*$C$51</f>
        <v>3.3003965289701659E+25</v>
      </c>
      <c r="EVW51" s="1818">
        <f t="shared" ref="EVW51" si="1984">EVU51*$C$51</f>
        <v>3.3829064421944199E+25</v>
      </c>
      <c r="EVY51" s="1818">
        <f t="shared" ref="EVY51" si="1985">EVW51*$C$51</f>
        <v>3.4674791032492803E+25</v>
      </c>
      <c r="EWA51" s="1818">
        <f t="shared" ref="EWA51" si="1986">EVY51*$C$51</f>
        <v>3.5541660808305118E+25</v>
      </c>
      <c r="EWC51" s="1818">
        <f t="shared" ref="EWC51" si="1987">EWA51*$C$51</f>
        <v>3.6430202328512743E+25</v>
      </c>
      <c r="EWE51" s="1818">
        <f t="shared" ref="EWE51" si="1988">EWC51*$C$51</f>
        <v>3.7340957386725557E+25</v>
      </c>
      <c r="EWG51" s="1818">
        <f t="shared" ref="EWG51" si="1989">EWE51*$C$51</f>
        <v>3.8274481321393693E+25</v>
      </c>
      <c r="EWI51" s="1818">
        <f t="shared" ref="EWI51" si="1990">EWG51*$C$51</f>
        <v>3.9231343354428532E+25</v>
      </c>
      <c r="EWK51" s="1818">
        <f t="shared" ref="EWK51" si="1991">EWI51*$C$51</f>
        <v>4.0212126938289242E+25</v>
      </c>
      <c r="EWM51" s="1818">
        <f t="shared" ref="EWM51" si="1992">EWK51*$C$51</f>
        <v>4.1217430111746469E+25</v>
      </c>
      <c r="EWO51" s="1818">
        <f t="shared" ref="EWO51" si="1993">EWM51*$C$51</f>
        <v>4.2247865864540131E+25</v>
      </c>
      <c r="EWQ51" s="1818">
        <f t="shared" ref="EWQ51" si="1994">EWO51*$C$51</f>
        <v>4.3304062511153632E+25</v>
      </c>
      <c r="EWS51" s="1818">
        <f t="shared" ref="EWS51" si="1995">EWQ51*$C$51</f>
        <v>4.438666407393247E+25</v>
      </c>
      <c r="EWU51" s="1818">
        <f t="shared" ref="EWU51" si="1996">EWS51*$C$51</f>
        <v>4.5496330675780778E+25</v>
      </c>
      <c r="EWW51" s="1818">
        <f t="shared" ref="EWW51" si="1997">EWU51*$C$51</f>
        <v>4.6633738942675292E+25</v>
      </c>
      <c r="EWY51" s="1818">
        <f t="shared" ref="EWY51" si="1998">EWW51*$C$51</f>
        <v>4.7799582416242173E+25</v>
      </c>
      <c r="EXA51" s="1818">
        <f t="shared" ref="EXA51" si="1999">EWY51*$C$51</f>
        <v>4.8994571976648226E+25</v>
      </c>
      <c r="EXC51" s="1818">
        <f t="shared" ref="EXC51" si="2000">EXA51*$C$51</f>
        <v>5.0219436276064426E+25</v>
      </c>
      <c r="EXE51" s="1818">
        <f t="shared" ref="EXE51" si="2001">EXC51*$C$51</f>
        <v>5.1474922182966036E+25</v>
      </c>
      <c r="EXG51" s="1818">
        <f t="shared" ref="EXG51" si="2002">EXE51*$C$51</f>
        <v>5.2761795237540183E+25</v>
      </c>
      <c r="EXI51" s="1818">
        <f t="shared" ref="EXI51" si="2003">EXG51*$C$51</f>
        <v>5.408084011847868E+25</v>
      </c>
      <c r="EXK51" s="1818">
        <f t="shared" ref="EXK51" si="2004">EXI51*$C$51</f>
        <v>5.5432861121440642E+25</v>
      </c>
      <c r="EXM51" s="1818">
        <f t="shared" ref="EXM51" si="2005">EXK51*$C$51</f>
        <v>5.6818682649476654E+25</v>
      </c>
      <c r="EXO51" s="1818">
        <f t="shared" ref="EXO51" si="2006">EXM51*$C$51</f>
        <v>5.8239149715713566E+25</v>
      </c>
      <c r="EXQ51" s="1818">
        <f t="shared" ref="EXQ51" si="2007">EXO51*$C$51</f>
        <v>5.9695128458606398E+25</v>
      </c>
      <c r="EXS51" s="1818">
        <f t="shared" ref="EXS51" si="2008">EXQ51*$C$51</f>
        <v>6.1187506670071549E+25</v>
      </c>
      <c r="EXU51" s="1818">
        <f t="shared" ref="EXU51" si="2009">EXS51*$C$51</f>
        <v>6.2717194336823334E+25</v>
      </c>
      <c r="EXW51" s="1818">
        <f t="shared" ref="EXW51" si="2010">EXU51*$C$51</f>
        <v>6.4285124195243913E+25</v>
      </c>
      <c r="EXY51" s="1818">
        <f t="shared" ref="EXY51" si="2011">EXW51*$C$51</f>
        <v>6.5892252300125003E+25</v>
      </c>
      <c r="EYA51" s="1818">
        <f t="shared" ref="EYA51" si="2012">EXY51*$C$51</f>
        <v>6.753955860762812E+25</v>
      </c>
      <c r="EYC51" s="1818">
        <f t="shared" ref="EYC51" si="2013">EYA51*$C$51</f>
        <v>6.9228047572818816E+25</v>
      </c>
      <c r="EYE51" s="1818">
        <f t="shared" ref="EYE51" si="2014">EYC51*$C$51</f>
        <v>7.0958748762139283E+25</v>
      </c>
      <c r="EYG51" s="1818">
        <f t="shared" ref="EYG51" si="2015">EYE51*$C$51</f>
        <v>7.2732717481192761E+25</v>
      </c>
      <c r="EYI51" s="1818">
        <f t="shared" ref="EYI51" si="2016">EYG51*$C$51</f>
        <v>7.4551035418222575E+25</v>
      </c>
      <c r="EYK51" s="1818">
        <f t="shared" ref="EYK51" si="2017">EYI51*$C$51</f>
        <v>7.6414811303678132E+25</v>
      </c>
      <c r="EYM51" s="1818">
        <f t="shared" ref="EYM51" si="2018">EYK51*$C$51</f>
        <v>7.832518158627008E+25</v>
      </c>
      <c r="EYO51" s="1818">
        <f t="shared" ref="EYO51" si="2019">EYM51*$C$51</f>
        <v>8.0283311125926827E+25</v>
      </c>
      <c r="EYQ51" s="1818">
        <f t="shared" ref="EYQ51" si="2020">EYO51*$C$51</f>
        <v>8.2290393904074983E+25</v>
      </c>
      <c r="EYS51" s="1818">
        <f t="shared" ref="EYS51" si="2021">EYQ51*$C$51</f>
        <v>8.4347653751676848E+25</v>
      </c>
      <c r="EYU51" s="1818">
        <f t="shared" ref="EYU51" si="2022">EYS51*$C$51</f>
        <v>8.6456345095468768E+25</v>
      </c>
      <c r="EYW51" s="1818">
        <f t="shared" ref="EYW51" si="2023">EYU51*$C$51</f>
        <v>8.8617753722855485E+25</v>
      </c>
      <c r="EYY51" s="1818">
        <f t="shared" ref="EYY51" si="2024">EYW51*$C$51</f>
        <v>9.0833197565926865E+25</v>
      </c>
      <c r="EZA51" s="1818">
        <f t="shared" ref="EZA51" si="2025">EYY51*$C$51</f>
        <v>9.3104027505075026E+25</v>
      </c>
      <c r="EZC51" s="1818">
        <f t="shared" ref="EZC51" si="2026">EZA51*$C$51</f>
        <v>9.5431628192701889E+25</v>
      </c>
      <c r="EZE51" s="1818">
        <f t="shared" ref="EZE51" si="2027">EZC51*$C$51</f>
        <v>9.7817418897519433E+25</v>
      </c>
      <c r="EZG51" s="1818">
        <f t="shared" ref="EZG51" si="2028">EZE51*$C$51</f>
        <v>1.0026285436995741E+26</v>
      </c>
      <c r="EZI51" s="1818">
        <f t="shared" ref="EZI51" si="2029">EZG51*$C$51</f>
        <v>1.0276942572920635E+26</v>
      </c>
      <c r="EZK51" s="1818">
        <f t="shared" ref="EZK51" si="2030">EZI51*$C$51</f>
        <v>1.053386613724365E+26</v>
      </c>
      <c r="EZM51" s="1818">
        <f t="shared" ref="EZM51" si="2031">EZK51*$C$51</f>
        <v>1.079721279067474E+26</v>
      </c>
      <c r="EZO51" s="1818">
        <f t="shared" ref="EZO51" si="2032">EZM51*$C$51</f>
        <v>1.1067143110441608E+26</v>
      </c>
      <c r="EZQ51" s="1818">
        <f t="shared" ref="EZQ51" si="2033">EZO51*$C$51</f>
        <v>1.1343821688202647E+26</v>
      </c>
      <c r="EZS51" s="1818">
        <f t="shared" ref="EZS51" si="2034">EZQ51*$C$51</f>
        <v>1.1627417230407713E+26</v>
      </c>
      <c r="EZU51" s="1818">
        <f t="shared" ref="EZU51" si="2035">EZS51*$C$51</f>
        <v>1.1918102661167906E+26</v>
      </c>
      <c r="EZW51" s="1818">
        <f t="shared" ref="EZW51" si="2036">EZU51*$C$51</f>
        <v>1.2216055227697102E+26</v>
      </c>
      <c r="EZY51" s="1818">
        <f t="shared" ref="EZY51" si="2037">EZW51*$C$51</f>
        <v>1.2521456608389528E+26</v>
      </c>
      <c r="FAA51" s="1818">
        <f t="shared" ref="FAA51" si="2038">EZY51*$C$51</f>
        <v>1.2834493023599266E+26</v>
      </c>
      <c r="FAC51" s="1818">
        <f t="shared" ref="FAC51" si="2039">FAA51*$C$51</f>
        <v>1.3155355349189247E+26</v>
      </c>
      <c r="FAE51" s="1818">
        <f t="shared" ref="FAE51" si="2040">FAC51*$C$51</f>
        <v>1.3484239232918977E+26</v>
      </c>
      <c r="FAG51" s="1818">
        <f t="shared" ref="FAG51" si="2041">FAE51*$C$51</f>
        <v>1.3821345213741951E+26</v>
      </c>
      <c r="FAI51" s="1818">
        <f t="shared" ref="FAI51" si="2042">FAG51*$C$51</f>
        <v>1.4166878844085499E+26</v>
      </c>
      <c r="FAK51" s="1818">
        <f t="shared" ref="FAK51" si="2043">FAI51*$C$51</f>
        <v>1.4521050815187634E+26</v>
      </c>
      <c r="FAM51" s="1818">
        <f t="shared" ref="FAM51" si="2044">FAK51*$C$51</f>
        <v>1.4884077085567324E+26</v>
      </c>
      <c r="FAO51" s="1818">
        <f t="shared" ref="FAO51" si="2045">FAM51*$C$51</f>
        <v>1.5256179012706505E+26</v>
      </c>
      <c r="FAQ51" s="1818">
        <f t="shared" ref="FAQ51" si="2046">FAO51*$C$51</f>
        <v>1.5637583488024167E+26</v>
      </c>
      <c r="FAS51" s="1818">
        <f t="shared" ref="FAS51" si="2047">FAQ51*$C$51</f>
        <v>1.6028523075224769E+26</v>
      </c>
      <c r="FAU51" s="1818">
        <f t="shared" ref="FAU51" si="2048">FAS51*$C$51</f>
        <v>1.6429236152105387E+26</v>
      </c>
      <c r="FAW51" s="1818">
        <f t="shared" ref="FAW51" si="2049">FAU51*$C$51</f>
        <v>1.6839967055908019E+26</v>
      </c>
      <c r="FAY51" s="1818">
        <f t="shared" ref="FAY51" si="2050">FAW51*$C$51</f>
        <v>1.7260966232305719E+26</v>
      </c>
      <c r="FBA51" s="1818">
        <f t="shared" ref="FBA51" si="2051">FAY51*$C$51</f>
        <v>1.769249038811336E+26</v>
      </c>
      <c r="FBC51" s="1818">
        <f t="shared" ref="FBC51" si="2052">FBA51*$C$51</f>
        <v>1.8134802647816192E+26</v>
      </c>
      <c r="FBE51" s="1818">
        <f t="shared" ref="FBE51" si="2053">FBC51*$C$51</f>
        <v>1.8588172714011597E+26</v>
      </c>
      <c r="FBG51" s="1818">
        <f t="shared" ref="FBG51" si="2054">FBE51*$C$51</f>
        <v>1.9052877031861886E+26</v>
      </c>
      <c r="FBI51" s="1818">
        <f t="shared" ref="FBI51" si="2055">FBG51*$C$51</f>
        <v>1.9529198957658433E+26</v>
      </c>
      <c r="FBK51" s="1818">
        <f t="shared" ref="FBK51" si="2056">FBI51*$C$51</f>
        <v>2.0017428931599891E+26</v>
      </c>
      <c r="FBM51" s="1818">
        <f t="shared" ref="FBM51" si="2057">FBK51*$C$51</f>
        <v>2.0517864654889885E+26</v>
      </c>
      <c r="FBO51" s="1818">
        <f t="shared" ref="FBO51" si="2058">FBM51*$C$51</f>
        <v>2.1030811271262132E+26</v>
      </c>
      <c r="FBQ51" s="1818">
        <f t="shared" ref="FBQ51" si="2059">FBO51*$C$51</f>
        <v>2.1556581553043684E+26</v>
      </c>
      <c r="FBS51" s="1818">
        <f t="shared" ref="FBS51" si="2060">FBQ51*$C$51</f>
        <v>2.2095496091869776E+26</v>
      </c>
      <c r="FBU51" s="1818">
        <f t="shared" ref="FBU51" si="2061">FBS51*$C$51</f>
        <v>2.2647883494166517E+26</v>
      </c>
      <c r="FBW51" s="1818">
        <f t="shared" ref="FBW51" si="2062">FBU51*$C$51</f>
        <v>2.3214080581520676E+26</v>
      </c>
      <c r="FBY51" s="1818">
        <f t="shared" ref="FBY51" si="2063">FBW51*$C$51</f>
        <v>2.379443259605869E+26</v>
      </c>
      <c r="FCA51" s="1818">
        <f t="shared" ref="FCA51" si="2064">FBY51*$C$51</f>
        <v>2.4389293410960155E+26</v>
      </c>
      <c r="FCC51" s="1818">
        <f t="shared" ref="FCC51" si="2065">FCA51*$C$51</f>
        <v>2.4999025746234158E+26</v>
      </c>
      <c r="FCE51" s="1818">
        <f t="shared" ref="FCE51" si="2066">FCC51*$C$51</f>
        <v>2.5624001389890009E+26</v>
      </c>
      <c r="FCG51" s="1818">
        <f t="shared" ref="FCG51" si="2067">FCE51*$C$51</f>
        <v>2.6264601424637256E+26</v>
      </c>
      <c r="FCI51" s="1818">
        <f t="shared" ref="FCI51" si="2068">FCG51*$C$51</f>
        <v>2.6921216460253187E+26</v>
      </c>
      <c r="FCK51" s="1818">
        <f t="shared" ref="FCK51" si="2069">FCI51*$C$51</f>
        <v>2.7594246871759515E+26</v>
      </c>
      <c r="FCM51" s="1818">
        <f t="shared" ref="FCM51" si="2070">FCK51*$C$51</f>
        <v>2.82841030435535E+26</v>
      </c>
      <c r="FCO51" s="1818">
        <f t="shared" ref="FCO51" si="2071">FCM51*$C$51</f>
        <v>2.8991205619642335E+26</v>
      </c>
      <c r="FCQ51" s="1818">
        <f t="shared" ref="FCQ51" si="2072">FCO51*$C$51</f>
        <v>2.971598576013339E+26</v>
      </c>
      <c r="FCS51" s="1818">
        <f t="shared" ref="FCS51" si="2073">FCQ51*$C$51</f>
        <v>3.0458885404136722E+26</v>
      </c>
      <c r="FCU51" s="1818">
        <f t="shared" ref="FCU51" si="2074">FCS51*$C$51</f>
        <v>3.1220357539240137E+26</v>
      </c>
      <c r="FCW51" s="1818">
        <f t="shared" ref="FCW51" si="2075">FCU51*$C$51</f>
        <v>3.2000866477721136E+26</v>
      </c>
      <c r="FCY51" s="1818">
        <f t="shared" ref="FCY51" si="2076">FCW51*$C$51</f>
        <v>3.2800888139664164E+26</v>
      </c>
      <c r="FDA51" s="1818">
        <f t="shared" ref="FDA51" si="2077">FCY51*$C$51</f>
        <v>3.3620910343155767E+26</v>
      </c>
      <c r="FDC51" s="1818">
        <f t="shared" ref="FDC51" si="2078">FDA51*$C$51</f>
        <v>3.4461433101734659E+26</v>
      </c>
      <c r="FDE51" s="1818">
        <f t="shared" ref="FDE51" si="2079">FDC51*$C$51</f>
        <v>3.5322968929278022E+26</v>
      </c>
      <c r="FDG51" s="1818">
        <f t="shared" ref="FDG51" si="2080">FDE51*$C$51</f>
        <v>3.6206043152509969E+26</v>
      </c>
      <c r="FDI51" s="1818">
        <f t="shared" ref="FDI51" si="2081">FDG51*$C$51</f>
        <v>3.7111194231322716E+26</v>
      </c>
      <c r="FDK51" s="1818">
        <f t="shared" ref="FDK51" si="2082">FDI51*$C$51</f>
        <v>3.8038974087105782E+26</v>
      </c>
      <c r="FDM51" s="1818">
        <f t="shared" ref="FDM51" si="2083">FDK51*$C$51</f>
        <v>3.8989948439283422E+26</v>
      </c>
      <c r="FDO51" s="1818">
        <f t="shared" ref="FDO51" si="2084">FDM51*$C$51</f>
        <v>3.9964697150265503E+26</v>
      </c>
      <c r="FDQ51" s="1818">
        <f t="shared" ref="FDQ51" si="2085">FDO51*$C$51</f>
        <v>4.0963814579022137E+26</v>
      </c>
      <c r="FDS51" s="1818">
        <f t="shared" ref="FDS51" si="2086">FDQ51*$C$51</f>
        <v>4.198790994349769E+26</v>
      </c>
      <c r="FDU51" s="1818">
        <f t="shared" ref="FDU51" si="2087">FDS51*$C$51</f>
        <v>4.3037607692085126E+26</v>
      </c>
      <c r="FDW51" s="1818">
        <f t="shared" ref="FDW51" si="2088">FDU51*$C$51</f>
        <v>4.4113547884387247E+26</v>
      </c>
      <c r="FDY51" s="1818">
        <f t="shared" ref="FDY51" si="2089">FDW51*$C$51</f>
        <v>4.5216386581496926E+26</v>
      </c>
      <c r="FEA51" s="1818">
        <f t="shared" ref="FEA51" si="2090">FDY51*$C$51</f>
        <v>4.6346796246034343E+26</v>
      </c>
      <c r="FEC51" s="1818">
        <f t="shared" ref="FEC51" si="2091">FEA51*$C$51</f>
        <v>4.7505466152185197E+26</v>
      </c>
      <c r="FEE51" s="1818">
        <f t="shared" ref="FEE51" si="2092">FEC51*$C$51</f>
        <v>4.8693102805989824E+26</v>
      </c>
      <c r="FEG51" s="1818">
        <f t="shared" ref="FEG51" si="2093">FEE51*$C$51</f>
        <v>4.9910430376139563E+26</v>
      </c>
      <c r="FEI51" s="1818">
        <f t="shared" ref="FEI51" si="2094">FEG51*$C$51</f>
        <v>5.115819113554305E+26</v>
      </c>
      <c r="FEK51" s="1818">
        <f t="shared" ref="FEK51" si="2095">FEI51*$C$51</f>
        <v>5.2437145913931621E+26</v>
      </c>
      <c r="FEM51" s="1818">
        <f t="shared" ref="FEM51" si="2096">FEK51*$C$51</f>
        <v>5.3748074561779905E+26</v>
      </c>
      <c r="FEO51" s="1818">
        <f t="shared" ref="FEO51" si="2097">FEM51*$C$51</f>
        <v>5.5091776425824399E+26</v>
      </c>
      <c r="FEQ51" s="1818">
        <f t="shared" ref="FEQ51" si="2098">FEO51*$C$51</f>
        <v>5.6469070836470002E+26</v>
      </c>
      <c r="FES51" s="1818">
        <f t="shared" ref="FES51" si="2099">FEQ51*$C$51</f>
        <v>5.7880797607381748E+26</v>
      </c>
      <c r="FEU51" s="1818">
        <f t="shared" ref="FEU51" si="2100">FES51*$C$51</f>
        <v>5.9327817547566288E+26</v>
      </c>
      <c r="FEW51" s="1818">
        <f t="shared" ref="FEW51" si="2101">FEU51*$C$51</f>
        <v>6.0811012986255438E+26</v>
      </c>
      <c r="FEY51" s="1818">
        <f t="shared" ref="FEY51" si="2102">FEW51*$C$51</f>
        <v>6.2331288310911816E+26</v>
      </c>
      <c r="FFA51" s="1818">
        <f t="shared" ref="FFA51" si="2103">FEY51*$C$51</f>
        <v>6.3889570518684607E+26</v>
      </c>
      <c r="FFC51" s="1818">
        <f t="shared" ref="FFC51" si="2104">FFA51*$C$51</f>
        <v>6.5486809781651722E+26</v>
      </c>
      <c r="FFE51" s="1818">
        <f t="shared" ref="FFE51" si="2105">FFC51*$C$51</f>
        <v>6.7123980026193006E+26</v>
      </c>
      <c r="FFG51" s="1818">
        <f t="shared" ref="FFG51" si="2106">FFE51*$C$51</f>
        <v>6.880207952684782E+26</v>
      </c>
      <c r="FFI51" s="1818">
        <f t="shared" ref="FFI51" si="2107">FFG51*$C$51</f>
        <v>7.0522131515019009E+26</v>
      </c>
      <c r="FFK51" s="1818">
        <f t="shared" ref="FFK51" si="2108">FFI51*$C$51</f>
        <v>7.2285184802894472E+26</v>
      </c>
      <c r="FFM51" s="1818">
        <f t="shared" ref="FFM51" si="2109">FFK51*$C$51</f>
        <v>7.4092314422966834E+26</v>
      </c>
      <c r="FFO51" s="1818">
        <f t="shared" ref="FFO51" si="2110">FFM51*$C$51</f>
        <v>7.5944622283540998E+26</v>
      </c>
      <c r="FFQ51" s="1818">
        <f t="shared" ref="FFQ51" si="2111">FFO51*$C$51</f>
        <v>7.7843237840629514E+26</v>
      </c>
      <c r="FFS51" s="1818">
        <f t="shared" ref="FFS51" si="2112">FFQ51*$C$51</f>
        <v>7.978931878664524E+26</v>
      </c>
      <c r="FFU51" s="1818">
        <f t="shared" ref="FFU51" si="2113">FFS51*$C$51</f>
        <v>8.178405175631137E+26</v>
      </c>
      <c r="FFW51" s="1818">
        <f t="shared" ref="FFW51" si="2114">FFU51*$C$51</f>
        <v>8.3828653050219151E+26</v>
      </c>
      <c r="FFY51" s="1818">
        <f t="shared" ref="FFY51" si="2115">FFW51*$C$51</f>
        <v>8.592436937647462E+26</v>
      </c>
      <c r="FGA51" s="1818">
        <f t="shared" ref="FGA51" si="2116">FFY51*$C$51</f>
        <v>8.807247861088648E+26</v>
      </c>
      <c r="FGC51" s="1818">
        <f t="shared" ref="FGC51" si="2117">FGA51*$C$51</f>
        <v>9.0274290576158634E+26</v>
      </c>
      <c r="FGE51" s="1818">
        <f t="shared" ref="FGE51" si="2118">FGC51*$C$51</f>
        <v>9.2531147840562598E+26</v>
      </c>
      <c r="FGG51" s="1818">
        <f t="shared" ref="FGG51" si="2119">FGE51*$C$51</f>
        <v>9.4844426536576657E+26</v>
      </c>
      <c r="FGI51" s="1818">
        <f t="shared" ref="FGI51" si="2120">FGG51*$C$51</f>
        <v>9.7215537199991068E+26</v>
      </c>
      <c r="FGK51" s="1818">
        <f t="shared" ref="FGK51" si="2121">FGI51*$C$51</f>
        <v>9.9645925629990834E+26</v>
      </c>
      <c r="FGM51" s="1818">
        <f t="shared" ref="FGM51" si="2122">FGK51*$C$51</f>
        <v>1.0213707377074059E+27</v>
      </c>
      <c r="FGO51" s="1818">
        <f t="shared" ref="FGO51" si="2123">FGM51*$C$51</f>
        <v>1.046905006150091E+27</v>
      </c>
      <c r="FGQ51" s="1818">
        <f t="shared" ref="FGQ51" si="2124">FGO51*$C$51</f>
        <v>1.0730776313038432E+27</v>
      </c>
      <c r="FGS51" s="1818">
        <f t="shared" ref="FGS51" si="2125">FGQ51*$C$51</f>
        <v>1.0999045720864392E+27</v>
      </c>
      <c r="FGU51" s="1818">
        <f t="shared" ref="FGU51" si="2126">FGS51*$C$51</f>
        <v>1.1274021863886001E+27</v>
      </c>
      <c r="FGW51" s="1818">
        <f t="shared" ref="FGW51" si="2127">FGU51*$C$51</f>
        <v>1.1555872410483151E+27</v>
      </c>
      <c r="FGY51" s="1818">
        <f t="shared" ref="FGY51" si="2128">FGW51*$C$51</f>
        <v>1.1844769220745229E+27</v>
      </c>
      <c r="FHA51" s="1818">
        <f t="shared" ref="FHA51" si="2129">FGY51*$C$51</f>
        <v>1.2140888451263858E+27</v>
      </c>
      <c r="FHC51" s="1818">
        <f t="shared" ref="FHC51" si="2130">FHA51*$C$51</f>
        <v>1.2444410662545453E+27</v>
      </c>
      <c r="FHE51" s="1818">
        <f t="shared" ref="FHE51" si="2131">FHC51*$C$51</f>
        <v>1.2755520929109089E+27</v>
      </c>
      <c r="FHG51" s="1818">
        <f t="shared" ref="FHG51" si="2132">FHE51*$C$51</f>
        <v>1.3074408952336815E+27</v>
      </c>
      <c r="FHI51" s="1818">
        <f t="shared" ref="FHI51" si="2133">FHG51*$C$51</f>
        <v>1.3401269176145234E+27</v>
      </c>
      <c r="FHK51" s="1818">
        <f t="shared" ref="FHK51" si="2134">FHI51*$C$51</f>
        <v>1.3736300905548863E+27</v>
      </c>
      <c r="FHM51" s="1818">
        <f t="shared" ref="FHM51" si="2135">FHK51*$C$51</f>
        <v>1.4079708428187583E+27</v>
      </c>
      <c r="FHO51" s="1818">
        <f t="shared" ref="FHO51" si="2136">FHM51*$C$51</f>
        <v>1.4431701138892271E+27</v>
      </c>
      <c r="FHQ51" s="1818">
        <f t="shared" ref="FHQ51" si="2137">FHO51*$C$51</f>
        <v>1.4792493667364576E+27</v>
      </c>
      <c r="FHS51" s="1818">
        <f t="shared" ref="FHS51" si="2138">FHQ51*$C$51</f>
        <v>1.5162306009048689E+27</v>
      </c>
      <c r="FHU51" s="1818">
        <f t="shared" ref="FHU51" si="2139">FHS51*$C$51</f>
        <v>1.5541363659274906E+27</v>
      </c>
      <c r="FHW51" s="1818">
        <f t="shared" ref="FHW51" si="2140">FHU51*$C$51</f>
        <v>1.5929897750756777E+27</v>
      </c>
      <c r="FHY51" s="1818">
        <f t="shared" ref="FHY51" si="2141">FHW51*$C$51</f>
        <v>1.6328145194525694E+27</v>
      </c>
      <c r="FIA51" s="1818">
        <f t="shared" ref="FIA51" si="2142">FHY51*$C$51</f>
        <v>1.6736348824388836E+27</v>
      </c>
      <c r="FIC51" s="1818">
        <f t="shared" ref="FIC51" si="2143">FIA51*$C$51</f>
        <v>1.7154757544998556E+27</v>
      </c>
      <c r="FIE51" s="1818">
        <f t="shared" ref="FIE51" si="2144">FIC51*$C$51</f>
        <v>1.7583626483623519E+27</v>
      </c>
      <c r="FIG51" s="1818">
        <f t="shared" ref="FIG51" si="2145">FIE51*$C$51</f>
        <v>1.8023217145714106E+27</v>
      </c>
      <c r="FII51" s="1818">
        <f t="shared" ref="FII51" si="2146">FIG51*$C$51</f>
        <v>1.8473797574356956E+27</v>
      </c>
      <c r="FIK51" s="1818">
        <f t="shared" ref="FIK51" si="2147">FII51*$C$51</f>
        <v>1.8935642513715879E+27</v>
      </c>
      <c r="FIM51" s="1818">
        <f t="shared" ref="FIM51" si="2148">FIK51*$C$51</f>
        <v>1.9409033576558774E+27</v>
      </c>
      <c r="FIO51" s="1818">
        <f t="shared" ref="FIO51" si="2149">FIM51*$C$51</f>
        <v>1.9894259415972741E+27</v>
      </c>
      <c r="FIQ51" s="1818">
        <f t="shared" ref="FIQ51" si="2150">FIO51*$C$51</f>
        <v>2.0391615901372057E+27</v>
      </c>
      <c r="FIS51" s="1818">
        <f t="shared" ref="FIS51" si="2151">FIQ51*$C$51</f>
        <v>2.0901406298906356E+27</v>
      </c>
      <c r="FIU51" s="1818">
        <f t="shared" ref="FIU51" si="2152">FIS51*$C$51</f>
        <v>2.1423941456379014E+27</v>
      </c>
      <c r="FIW51" s="1818">
        <f t="shared" ref="FIW51" si="2153">FIU51*$C$51</f>
        <v>2.1959539992788486E+27</v>
      </c>
      <c r="FIY51" s="1818">
        <f t="shared" ref="FIY51" si="2154">FIW51*$C$51</f>
        <v>2.2508528492608197E+27</v>
      </c>
      <c r="FJA51" s="1818">
        <f t="shared" ref="FJA51" si="2155">FIY51*$C$51</f>
        <v>2.30712417049234E+27</v>
      </c>
      <c r="FJC51" s="1818">
        <f t="shared" ref="FJC51" si="2156">FJA51*$C$51</f>
        <v>2.3648022747546484E+27</v>
      </c>
      <c r="FJE51" s="1818">
        <f t="shared" ref="FJE51" si="2157">FJC51*$C$51</f>
        <v>2.4239223316235143E+27</v>
      </c>
      <c r="FJG51" s="1818">
        <f t="shared" ref="FJG51" si="2158">FJE51*$C$51</f>
        <v>2.4845203899141019E+27</v>
      </c>
      <c r="FJI51" s="1818">
        <f t="shared" ref="FJI51" si="2159">FJG51*$C$51</f>
        <v>2.5466333996619543E+27</v>
      </c>
      <c r="FJK51" s="1818">
        <f t="shared" ref="FJK51" si="2160">FJI51*$C$51</f>
        <v>2.610299234653503E+27</v>
      </c>
      <c r="FJM51" s="1818">
        <f t="shared" ref="FJM51" si="2161">FJK51*$C$51</f>
        <v>2.6755567155198402E+27</v>
      </c>
      <c r="FJO51" s="1818">
        <f t="shared" ref="FJO51" si="2162">FJM51*$C$51</f>
        <v>2.7424456334078359E+27</v>
      </c>
      <c r="FJQ51" s="1818">
        <f t="shared" ref="FJQ51" si="2163">FJO51*$C$51</f>
        <v>2.8110067742430316E+27</v>
      </c>
      <c r="FJS51" s="1818">
        <f t="shared" ref="FJS51" si="2164">FJQ51*$C$51</f>
        <v>2.8812819435991072E+27</v>
      </c>
      <c r="FJU51" s="1818">
        <f t="shared" ref="FJU51" si="2165">FJS51*$C$51</f>
        <v>2.9533139921890845E+27</v>
      </c>
      <c r="FJW51" s="1818">
        <f t="shared" ref="FJW51" si="2166">FJU51*$C$51</f>
        <v>3.0271468419938114E+27</v>
      </c>
      <c r="FJY51" s="1818">
        <f t="shared" ref="FJY51" si="2167">FJW51*$C$51</f>
        <v>3.1028255130436566E+27</v>
      </c>
      <c r="FKA51" s="1818">
        <f t="shared" ref="FKA51" si="2168">FJY51*$C$51</f>
        <v>3.1803961508697476E+27</v>
      </c>
      <c r="FKC51" s="1818">
        <f t="shared" ref="FKC51" si="2169">FKA51*$C$51</f>
        <v>3.259906054641491E+27</v>
      </c>
      <c r="FKE51" s="1818">
        <f t="shared" ref="FKE51" si="2170">FKC51*$C$51</f>
        <v>3.3414037060075282E+27</v>
      </c>
      <c r="FKG51" s="1818">
        <f t="shared" ref="FKG51" si="2171">FKE51*$C$51</f>
        <v>3.424938798657716E+27</v>
      </c>
      <c r="FKI51" s="1818">
        <f t="shared" ref="FKI51" si="2172">FKG51*$C$51</f>
        <v>3.5105622686241586E+27</v>
      </c>
      <c r="FKK51" s="1818">
        <f t="shared" ref="FKK51" si="2173">FKI51*$C$51</f>
        <v>3.5983263253397625E+27</v>
      </c>
      <c r="FKM51" s="1818">
        <f t="shared" ref="FKM51" si="2174">FKK51*$C$51</f>
        <v>3.6882844834732564E+27</v>
      </c>
      <c r="FKO51" s="1818">
        <f t="shared" ref="FKO51" si="2175">FKM51*$C$51</f>
        <v>3.7804915955600876E+27</v>
      </c>
      <c r="FKQ51" s="1818">
        <f t="shared" ref="FKQ51" si="2176">FKO51*$C$51</f>
        <v>3.8750038854490897E+27</v>
      </c>
      <c r="FKS51" s="1818">
        <f t="shared" ref="FKS51" si="2177">FKQ51*$C$51</f>
        <v>3.9718789825853164E+27</v>
      </c>
      <c r="FKU51" s="1818">
        <f t="shared" ref="FKU51" si="2178">FKS51*$C$51</f>
        <v>4.071175957149949E+27</v>
      </c>
      <c r="FKW51" s="1818">
        <f t="shared" ref="FKW51" si="2179">FKU51*$C$51</f>
        <v>4.1729553560786974E+27</v>
      </c>
      <c r="FKY51" s="1818">
        <f t="shared" ref="FKY51" si="2180">FKW51*$C$51</f>
        <v>4.2772792399806644E+27</v>
      </c>
      <c r="FLA51" s="1818">
        <f t="shared" ref="FLA51" si="2181">FKY51*$C$51</f>
        <v>4.3842112209801807E+27</v>
      </c>
      <c r="FLC51" s="1818">
        <f t="shared" ref="FLC51" si="2182">FLA51*$C$51</f>
        <v>4.4938165015046848E+27</v>
      </c>
      <c r="FLE51" s="1818">
        <f t="shared" ref="FLE51" si="2183">FLC51*$C$51</f>
        <v>4.6061619140423017E+27</v>
      </c>
      <c r="FLG51" s="1818">
        <f t="shared" ref="FLG51" si="2184">FLE51*$C$51</f>
        <v>4.7213159618933586E+27</v>
      </c>
      <c r="FLI51" s="1818">
        <f t="shared" ref="FLI51" si="2185">FLG51*$C$51</f>
        <v>4.8393488609406924E+27</v>
      </c>
      <c r="FLK51" s="1818">
        <f t="shared" ref="FLK51" si="2186">FLI51*$C$51</f>
        <v>4.9603325824642093E+27</v>
      </c>
      <c r="FLM51" s="1818">
        <f t="shared" ref="FLM51" si="2187">FLK51*$C$51</f>
        <v>5.0843408970258138E+27</v>
      </c>
      <c r="FLO51" s="1818">
        <f t="shared" ref="FLO51" si="2188">FLM51*$C$51</f>
        <v>5.2114494194514582E+27</v>
      </c>
      <c r="FLQ51" s="1818">
        <f t="shared" ref="FLQ51" si="2189">FLO51*$C$51</f>
        <v>5.341735654937744E+27</v>
      </c>
      <c r="FLS51" s="1818">
        <f t="shared" ref="FLS51" si="2190">FLQ51*$C$51</f>
        <v>5.475279046311187E+27</v>
      </c>
      <c r="FLU51" s="1818">
        <f t="shared" ref="FLU51" si="2191">FLS51*$C$51</f>
        <v>5.6121610224689657E+27</v>
      </c>
      <c r="FLW51" s="1818">
        <f t="shared" ref="FLW51" si="2192">FLU51*$C$51</f>
        <v>5.7524650480306892E+27</v>
      </c>
      <c r="FLY51" s="1818">
        <f t="shared" ref="FLY51" si="2193">FLW51*$C$51</f>
        <v>5.8962766742314558E+27</v>
      </c>
      <c r="FMA51" s="1818">
        <f t="shared" ref="FMA51" si="2194">FLY51*$C$51</f>
        <v>6.0436835910872419E+27</v>
      </c>
      <c r="FMC51" s="1818">
        <f t="shared" ref="FMC51" si="2195">FMA51*$C$51</f>
        <v>6.194775680864422E+27</v>
      </c>
      <c r="FME51" s="1818">
        <f t="shared" ref="FME51" si="2196">FMC51*$C$51</f>
        <v>6.3496450728860322E+27</v>
      </c>
      <c r="FMG51" s="1818">
        <f t="shared" ref="FMG51" si="2197">FME51*$C$51</f>
        <v>6.5083861997081823E+27</v>
      </c>
      <c r="FMI51" s="1818">
        <f t="shared" ref="FMI51" si="2198">FMG51*$C$51</f>
        <v>6.6710958547008859E+27</v>
      </c>
      <c r="FMK51" s="1818">
        <f t="shared" ref="FMK51" si="2199">FMI51*$C$51</f>
        <v>6.8378732510684069E+27</v>
      </c>
      <c r="FMM51" s="1818">
        <f t="shared" ref="FMM51" si="2200">FMK51*$C$51</f>
        <v>7.0088200823451164E+27</v>
      </c>
      <c r="FMO51" s="1818">
        <f t="shared" ref="FMO51" si="2201">FMM51*$C$51</f>
        <v>7.1840405844037437E+27</v>
      </c>
      <c r="FMQ51" s="1818">
        <f t="shared" ref="FMQ51" si="2202">FMO51*$C$51</f>
        <v>7.3636415990138369E+27</v>
      </c>
      <c r="FMS51" s="1818">
        <f t="shared" ref="FMS51" si="2203">FMQ51*$C$51</f>
        <v>7.5477326389891823E+27</v>
      </c>
      <c r="FMU51" s="1818">
        <f t="shared" ref="FMU51" si="2204">FMS51*$C$51</f>
        <v>7.7364259549639112E+27</v>
      </c>
      <c r="FMW51" s="1818">
        <f t="shared" ref="FMW51" si="2205">FMU51*$C$51</f>
        <v>7.9298366038380078E+27</v>
      </c>
      <c r="FMY51" s="1818">
        <f t="shared" ref="FMY51" si="2206">FMW51*$C$51</f>
        <v>8.1280825189339575E+27</v>
      </c>
      <c r="FNA51" s="1818">
        <f t="shared" ref="FNA51" si="2207">FMY51*$C$51</f>
        <v>8.3312845819073056E+27</v>
      </c>
      <c r="FNC51" s="1818">
        <f t="shared" ref="FNC51" si="2208">FNA51*$C$51</f>
        <v>8.5395666964549877E+27</v>
      </c>
      <c r="FNE51" s="1818">
        <f t="shared" ref="FNE51" si="2209">FNC51*$C$51</f>
        <v>8.7530558638663613E+27</v>
      </c>
      <c r="FNG51" s="1818">
        <f t="shared" ref="FNG51" si="2210">FNE51*$C$51</f>
        <v>8.9718822604630193E+27</v>
      </c>
      <c r="FNI51" s="1818">
        <f t="shared" ref="FNI51" si="2211">FNG51*$C$51</f>
        <v>9.1961793169745937E+27</v>
      </c>
      <c r="FNK51" s="1818">
        <f t="shared" ref="FNK51" si="2212">FNI51*$C$51</f>
        <v>9.426083799898958E+27</v>
      </c>
      <c r="FNM51" s="1818">
        <f t="shared" ref="FNM51" si="2213">FNK51*$C$51</f>
        <v>9.6617358948964316E+27</v>
      </c>
      <c r="FNO51" s="1818">
        <f t="shared" ref="FNO51" si="2214">FNM51*$C$51</f>
        <v>9.9032792922688417E+27</v>
      </c>
      <c r="FNQ51" s="1818">
        <f t="shared" ref="FNQ51" si="2215">FNO51*$C$51</f>
        <v>1.0150861274575561E+28</v>
      </c>
      <c r="FNS51" s="1818">
        <f t="shared" ref="FNS51" si="2216">FNQ51*$C$51</f>
        <v>1.0404632806439948E+28</v>
      </c>
      <c r="FNU51" s="1818">
        <f t="shared" ref="FNU51" si="2217">FNS51*$C$51</f>
        <v>1.0664748626600947E+28</v>
      </c>
      <c r="FNW51" s="1818">
        <f t="shared" ref="FNW51" si="2218">FNU51*$C$51</f>
        <v>1.0931367342265968E+28</v>
      </c>
      <c r="FNY51" s="1818">
        <f t="shared" ref="FNY51" si="2219">FNW51*$C$51</f>
        <v>1.1204651525822617E+28</v>
      </c>
      <c r="FOA51" s="1818">
        <f t="shared" ref="FOA51" si="2220">FNY51*$C$51</f>
        <v>1.1484767813968181E+28</v>
      </c>
      <c r="FOC51" s="1818">
        <f t="shared" ref="FOC51" si="2221">FOA51*$C$51</f>
        <v>1.1771887009317384E+28</v>
      </c>
      <c r="FOE51" s="1818">
        <f t="shared" ref="FOE51" si="2222">FOC51*$C$51</f>
        <v>1.2066184184550317E+28</v>
      </c>
      <c r="FOG51" s="1818">
        <f t="shared" ref="FOG51" si="2223">FOE51*$C$51</f>
        <v>1.2367838789164075E+28</v>
      </c>
      <c r="FOI51" s="1818">
        <f t="shared" ref="FOI51" si="2224">FOG51*$C$51</f>
        <v>1.2677034758893176E+28</v>
      </c>
      <c r="FOK51" s="1818">
        <f t="shared" ref="FOK51" si="2225">FOI51*$C$51</f>
        <v>1.2993960627865504E+28</v>
      </c>
      <c r="FOM51" s="1818">
        <f t="shared" ref="FOM51" si="2226">FOK51*$C$51</f>
        <v>1.3318809643562141E+28</v>
      </c>
      <c r="FOO51" s="1818">
        <f t="shared" ref="FOO51" si="2227">FOM51*$C$51</f>
        <v>1.3651779884651194E+28</v>
      </c>
      <c r="FOQ51" s="1818">
        <f t="shared" ref="FOQ51" si="2228">FOO51*$C$51</f>
        <v>1.3993074381767473E+28</v>
      </c>
      <c r="FOS51" s="1818">
        <f t="shared" ref="FOS51" si="2229">FOQ51*$C$51</f>
        <v>1.434290124131166E+28</v>
      </c>
      <c r="FOU51" s="1818">
        <f t="shared" ref="FOU51" si="2230">FOS51*$C$51</f>
        <v>1.470147377234445E+28</v>
      </c>
      <c r="FOW51" s="1818">
        <f t="shared" ref="FOW51" si="2231">FOU51*$C$51</f>
        <v>1.506901061665306E+28</v>
      </c>
      <c r="FOY51" s="1818">
        <f t="shared" ref="FOY51" si="2232">FOW51*$C$51</f>
        <v>1.5445735882069385E+28</v>
      </c>
      <c r="FPA51" s="1818">
        <f t="shared" ref="FPA51" si="2233">FOY51*$C$51</f>
        <v>1.5831879279121119E+28</v>
      </c>
      <c r="FPC51" s="1818">
        <f t="shared" ref="FPC51" si="2234">FPA51*$C$51</f>
        <v>1.6227676261099145E+28</v>
      </c>
      <c r="FPE51" s="1818">
        <f t="shared" ref="FPE51" si="2235">FPC51*$C$51</f>
        <v>1.6633368167626622E+28</v>
      </c>
      <c r="FPG51" s="1818">
        <f t="shared" ref="FPG51" si="2236">FPE51*$C$51</f>
        <v>1.7049202371817285E+28</v>
      </c>
      <c r="FPI51" s="1818">
        <f t="shared" ref="FPI51" si="2237">FPG51*$C$51</f>
        <v>1.7475432431112716E+28</v>
      </c>
      <c r="FPK51" s="1818">
        <f t="shared" ref="FPK51" si="2238">FPI51*$C$51</f>
        <v>1.7912318241890532E+28</v>
      </c>
      <c r="FPM51" s="1818">
        <f t="shared" ref="FPM51" si="2239">FPK51*$C$51</f>
        <v>1.8360126197937793E+28</v>
      </c>
      <c r="FPO51" s="1818">
        <f t="shared" ref="FPO51" si="2240">FPM51*$C$51</f>
        <v>1.8819129352886237E+28</v>
      </c>
      <c r="FPQ51" s="1818">
        <f t="shared" ref="FPQ51" si="2241">FPO51*$C$51</f>
        <v>1.9289607586708391E+28</v>
      </c>
      <c r="FPS51" s="1818">
        <f t="shared" ref="FPS51" si="2242">FPQ51*$C$51</f>
        <v>1.9771847776376098E+28</v>
      </c>
      <c r="FPU51" s="1818">
        <f t="shared" ref="FPU51" si="2243">FPS51*$C$51</f>
        <v>2.0266143970785498E+28</v>
      </c>
      <c r="FPW51" s="1818">
        <f t="shared" ref="FPW51" si="2244">FPU51*$C$51</f>
        <v>2.0772797570055131E+28</v>
      </c>
      <c r="FPY51" s="1818">
        <f t="shared" ref="FPY51" si="2245">FPW51*$C$51</f>
        <v>2.1292117509306506E+28</v>
      </c>
      <c r="FQA51" s="1818">
        <f t="shared" ref="FQA51" si="2246">FPY51*$C$51</f>
        <v>2.1824420447039167E+28</v>
      </c>
      <c r="FQC51" s="1818">
        <f t="shared" ref="FQC51" si="2247">FQA51*$C$51</f>
        <v>2.2370030958215146E+28</v>
      </c>
      <c r="FQE51" s="1818">
        <f t="shared" ref="FQE51" si="2248">FQC51*$C$51</f>
        <v>2.2929281732170522E+28</v>
      </c>
      <c r="FQG51" s="1818">
        <f t="shared" ref="FQG51" si="2249">FQE51*$C$51</f>
        <v>2.3502513775474784E+28</v>
      </c>
      <c r="FQI51" s="1818">
        <f t="shared" ref="FQI51" si="2250">FQG51*$C$51</f>
        <v>2.4090076619861652E+28</v>
      </c>
      <c r="FQK51" s="1818">
        <f t="shared" ref="FQK51" si="2251">FQI51*$C$51</f>
        <v>2.4692328535358191E+28</v>
      </c>
      <c r="FQM51" s="1818">
        <f t="shared" ref="FQM51" si="2252">FQK51*$C$51</f>
        <v>2.5309636748742143E+28</v>
      </c>
      <c r="FQO51" s="1818">
        <f t="shared" ref="FQO51" si="2253">FQM51*$C$51</f>
        <v>2.5942377667460692E+28</v>
      </c>
      <c r="FQQ51" s="1818">
        <f t="shared" ref="FQQ51" si="2254">FQO51*$C$51</f>
        <v>2.6590937109147205E+28</v>
      </c>
      <c r="FQS51" s="1818">
        <f t="shared" ref="FQS51" si="2255">FQQ51*$C$51</f>
        <v>2.7255710536875882E+28</v>
      </c>
      <c r="FQU51" s="1818">
        <f t="shared" ref="FQU51" si="2256">FQS51*$C$51</f>
        <v>2.7937103300297777E+28</v>
      </c>
      <c r="FQW51" s="1818">
        <f t="shared" ref="FQW51" si="2257">FQU51*$C$51</f>
        <v>2.8635530882805218E+28</v>
      </c>
      <c r="FQY51" s="1818">
        <f t="shared" ref="FQY51" si="2258">FQW51*$C$51</f>
        <v>2.9351419154875344E+28</v>
      </c>
      <c r="FRA51" s="1818">
        <f t="shared" ref="FRA51" si="2259">FQY51*$C$51</f>
        <v>3.0085204633747226E+28</v>
      </c>
      <c r="FRC51" s="1818">
        <f t="shared" ref="FRC51" si="2260">FRA51*$C$51</f>
        <v>3.0837334749590904E+28</v>
      </c>
      <c r="FRE51" s="1818">
        <f t="shared" ref="FRE51" si="2261">FRC51*$C$51</f>
        <v>3.1608268118330674E+28</v>
      </c>
      <c r="FRG51" s="1818">
        <f t="shared" ref="FRG51" si="2262">FRE51*$C$51</f>
        <v>3.2398474821288939E+28</v>
      </c>
      <c r="FRI51" s="1818">
        <f t="shared" ref="FRI51" si="2263">FRG51*$C$51</f>
        <v>3.3208436691821158E+28</v>
      </c>
      <c r="FRK51" s="1818">
        <f t="shared" ref="FRK51" si="2264">FRI51*$C$51</f>
        <v>3.4038647609116685E+28</v>
      </c>
      <c r="FRM51" s="1818">
        <f t="shared" ref="FRM51" si="2265">FRK51*$C$51</f>
        <v>3.4889613799344597E+28</v>
      </c>
      <c r="FRO51" s="1818">
        <f t="shared" ref="FRO51" si="2266">FRM51*$C$51</f>
        <v>3.5761854144328211E+28</v>
      </c>
      <c r="FRQ51" s="1818">
        <f t="shared" ref="FRQ51" si="2267">FRO51*$C$51</f>
        <v>3.6655900497936411E+28</v>
      </c>
      <c r="FRS51" s="1818">
        <f t="shared" ref="FRS51" si="2268">FRQ51*$C$51</f>
        <v>3.7572298010384817E+28</v>
      </c>
      <c r="FRU51" s="1818">
        <f t="shared" ref="FRU51" si="2269">FRS51*$C$51</f>
        <v>3.8511605460644434E+28</v>
      </c>
      <c r="FRW51" s="1818">
        <f t="shared" ref="FRW51" si="2270">FRU51*$C$51</f>
        <v>3.9474395597160539E+28</v>
      </c>
      <c r="FRY51" s="1818">
        <f t="shared" ref="FRY51" si="2271">FRW51*$C$51</f>
        <v>4.0461255487089552E+28</v>
      </c>
      <c r="FSA51" s="1818">
        <f t="shared" ref="FSA51" si="2272">FRY51*$C$51</f>
        <v>4.1472786874266782E+28</v>
      </c>
      <c r="FSC51" s="1818">
        <f t="shared" ref="FSC51" si="2273">FSA51*$C$51</f>
        <v>4.2509606546123449E+28</v>
      </c>
      <c r="FSE51" s="1818">
        <f t="shared" ref="FSE51" si="2274">FSC51*$C$51</f>
        <v>4.3572346709776534E+28</v>
      </c>
      <c r="FSG51" s="1818">
        <f t="shared" ref="FSG51" si="2275">FSE51*$C$51</f>
        <v>4.466165537752094E+28</v>
      </c>
      <c r="FSI51" s="1818">
        <f t="shared" ref="FSI51" si="2276">FSG51*$C$51</f>
        <v>4.5778196761958963E+28</v>
      </c>
      <c r="FSK51" s="1818">
        <f t="shared" ref="FSK51" si="2277">FSI51*$C$51</f>
        <v>4.6922651681007929E+28</v>
      </c>
      <c r="FSM51" s="1818">
        <f t="shared" ref="FSM51" si="2278">FSK51*$C$51</f>
        <v>4.8095717973033122E+28</v>
      </c>
      <c r="FSO51" s="1818">
        <f t="shared" ref="FSO51" si="2279">FSM51*$C$51</f>
        <v>4.9298110922358944E+28</v>
      </c>
      <c r="FSQ51" s="1818">
        <f t="shared" ref="FSQ51" si="2280">FSO51*$C$51</f>
        <v>5.0530563695417916E+28</v>
      </c>
      <c r="FSS51" s="1818">
        <f t="shared" ref="FSS51" si="2281">FSQ51*$C$51</f>
        <v>5.1793827787803355E+28</v>
      </c>
      <c r="FSU51" s="1818">
        <f t="shared" ref="FSU51" si="2282">FSS51*$C$51</f>
        <v>5.3088673482498438E+28</v>
      </c>
      <c r="FSW51" s="1818">
        <f t="shared" ref="FSW51" si="2283">FSU51*$C$51</f>
        <v>5.4415890319560894E+28</v>
      </c>
      <c r="FSY51" s="1818">
        <f t="shared" ref="FSY51" si="2284">FSW51*$C$51</f>
        <v>5.5776287577549913E+28</v>
      </c>
      <c r="FTA51" s="1818">
        <f t="shared" ref="FTA51" si="2285">FSY51*$C$51</f>
        <v>5.7170694766988655E+28</v>
      </c>
      <c r="FTC51" s="1818">
        <f t="shared" ref="FTC51" si="2286">FTA51*$C$51</f>
        <v>5.8599962136163362E+28</v>
      </c>
      <c r="FTE51" s="1818">
        <f t="shared" ref="FTE51" si="2287">FTC51*$C$51</f>
        <v>6.0064961189567445E+28</v>
      </c>
      <c r="FTG51" s="1818">
        <f t="shared" ref="FTG51" si="2288">FTE51*$C$51</f>
        <v>6.1566585219306622E+28</v>
      </c>
      <c r="FTI51" s="1818">
        <f t="shared" ref="FTI51" si="2289">FTG51*$C$51</f>
        <v>6.310574984978928E+28</v>
      </c>
      <c r="FTK51" s="1818">
        <f t="shared" ref="FTK51" si="2290">FTI51*$C$51</f>
        <v>6.468339359603401E+28</v>
      </c>
      <c r="FTM51" s="1818">
        <f t="shared" ref="FTM51" si="2291">FTK51*$C$51</f>
        <v>6.6300478435934857E+28</v>
      </c>
      <c r="FTO51" s="1818">
        <f t="shared" ref="FTO51" si="2292">FTM51*$C$51</f>
        <v>6.7957990396833222E+28</v>
      </c>
      <c r="FTQ51" s="1818">
        <f t="shared" ref="FTQ51" si="2293">FTO51*$C$51</f>
        <v>6.9656940156754044E+28</v>
      </c>
      <c r="FTS51" s="1818">
        <f t="shared" ref="FTS51" si="2294">FTQ51*$C$51</f>
        <v>7.1398363660672891E+28</v>
      </c>
      <c r="FTU51" s="1818">
        <f t="shared" ref="FTU51" si="2295">FTS51*$C$51</f>
        <v>7.3183322752189703E+28</v>
      </c>
      <c r="FTW51" s="1818">
        <f t="shared" ref="FTW51" si="2296">FTU51*$C$51</f>
        <v>7.5012905820994437E+28</v>
      </c>
      <c r="FTY51" s="1818">
        <f t="shared" ref="FTY51" si="2297">FTW51*$C$51</f>
        <v>7.6888228466519293E+28</v>
      </c>
      <c r="FUA51" s="1818">
        <f t="shared" ref="FUA51" si="2298">FTY51*$C$51</f>
        <v>7.8810434178182267E+28</v>
      </c>
      <c r="FUC51" s="1818">
        <f t="shared" ref="FUC51" si="2299">FUA51*$C$51</f>
        <v>8.0780695032636818E+28</v>
      </c>
      <c r="FUE51" s="1818">
        <f t="shared" ref="FUE51" si="2300">FUC51*$C$51</f>
        <v>8.2800212408452735E+28</v>
      </c>
      <c r="FUG51" s="1818">
        <f t="shared" ref="FUG51" si="2301">FUE51*$C$51</f>
        <v>8.4870217718664039E+28</v>
      </c>
      <c r="FUI51" s="1818">
        <f t="shared" ref="FUI51" si="2302">FUG51*$C$51</f>
        <v>8.6991973161630627E+28</v>
      </c>
      <c r="FUK51" s="1818">
        <f t="shared" ref="FUK51" si="2303">FUI51*$C$51</f>
        <v>8.9166772490671384E+28</v>
      </c>
      <c r="FUM51" s="1818">
        <f t="shared" ref="FUM51" si="2304">FUK51*$C$51</f>
        <v>9.1395941802938165E+28</v>
      </c>
      <c r="FUO51" s="1818">
        <f t="shared" ref="FUO51" si="2305">FUM51*$C$51</f>
        <v>9.3680840348011617E+28</v>
      </c>
      <c r="FUQ51" s="1818">
        <f t="shared" ref="FUQ51" si="2306">FUO51*$C$51</f>
        <v>9.6022861356711895E+28</v>
      </c>
      <c r="FUS51" s="1818">
        <f t="shared" ref="FUS51" si="2307">FUQ51*$C$51</f>
        <v>9.8423432890629679E+28</v>
      </c>
      <c r="FUU51" s="1818">
        <f t="shared" ref="FUU51" si="2308">FUS51*$C$51</f>
        <v>1.0088401871289542E+29</v>
      </c>
      <c r="FUW51" s="1818">
        <f t="shared" ref="FUW51" si="2309">FUU51*$C$51</f>
        <v>1.0340611918071779E+29</v>
      </c>
      <c r="FUY51" s="1818">
        <f t="shared" ref="FUY51" si="2310">FUW51*$C$51</f>
        <v>1.0599127216023573E+29</v>
      </c>
      <c r="FVA51" s="1818">
        <f t="shared" ref="FVA51" si="2311">FUY51*$C$51</f>
        <v>1.0864105396424161E+29</v>
      </c>
      <c r="FVC51" s="1818">
        <f t="shared" ref="FVC51" si="2312">FVA51*$C$51</f>
        <v>1.1135708031334764E+29</v>
      </c>
      <c r="FVE51" s="1818">
        <f t="shared" ref="FVE51" si="2313">FVC51*$C$51</f>
        <v>1.1414100732118132E+29</v>
      </c>
      <c r="FVG51" s="1818">
        <f t="shared" ref="FVG51" si="2314">FVE51*$C$51</f>
        <v>1.1699453250421084E+29</v>
      </c>
      <c r="FVI51" s="1818">
        <f t="shared" ref="FVI51" si="2315">FVG51*$C$51</f>
        <v>1.199193958168161E+29</v>
      </c>
      <c r="FVK51" s="1818">
        <f t="shared" ref="FVK51" si="2316">FVI51*$C$51</f>
        <v>1.2291738071223649E+29</v>
      </c>
      <c r="FVM51" s="1818">
        <f t="shared" ref="FVM51" si="2317">FVK51*$C$51</f>
        <v>1.2599031523004239E+29</v>
      </c>
      <c r="FVO51" s="1818">
        <f t="shared" ref="FVO51" si="2318">FVM51*$C$51</f>
        <v>1.2914007311079344E+29</v>
      </c>
      <c r="FVQ51" s="1818">
        <f t="shared" ref="FVQ51" si="2319">FVO51*$C$51</f>
        <v>1.3236857493856326E+29</v>
      </c>
      <c r="FVS51" s="1818">
        <f t="shared" ref="FVS51" si="2320">FVQ51*$C$51</f>
        <v>1.3567778931202732E+29</v>
      </c>
      <c r="FVU51" s="1818">
        <f t="shared" ref="FVU51" si="2321">FVS51*$C$51</f>
        <v>1.3906973404482799E+29</v>
      </c>
      <c r="FVW51" s="1818">
        <f t="shared" ref="FVW51" si="2322">FVU51*$C$51</f>
        <v>1.4254647739594869E+29</v>
      </c>
      <c r="FVY51" s="1818">
        <f t="shared" ref="FVY51" si="2323">FVW51*$C$51</f>
        <v>1.461101393308474E+29</v>
      </c>
      <c r="FWA51" s="1818">
        <f t="shared" ref="FWA51" si="2324">FVY51*$C$51</f>
        <v>1.4976289281411858E+29</v>
      </c>
      <c r="FWC51" s="1818">
        <f t="shared" ref="FWC51" si="2325">FWA51*$C$51</f>
        <v>1.5350696513447152E+29</v>
      </c>
      <c r="FWE51" s="1818">
        <f t="shared" ref="FWE51" si="2326">FWC51*$C$51</f>
        <v>1.5734463926283331E+29</v>
      </c>
      <c r="FWG51" s="1818">
        <f t="shared" ref="FWG51" si="2327">FWE51*$C$51</f>
        <v>1.6127825524440411E+29</v>
      </c>
      <c r="FWI51" s="1818">
        <f t="shared" ref="FWI51" si="2328">FWG51*$C$51</f>
        <v>1.653102116255142E+29</v>
      </c>
      <c r="FWK51" s="1818">
        <f t="shared" ref="FWK51" si="2329">FWI51*$C$51</f>
        <v>1.6944296691615205E+29</v>
      </c>
      <c r="FWM51" s="1818">
        <f t="shared" ref="FWM51" si="2330">FWK51*$C$51</f>
        <v>1.7367904108905582E+29</v>
      </c>
      <c r="FWO51" s="1818">
        <f t="shared" ref="FWO51" si="2331">FWM51*$C$51</f>
        <v>1.780210171162822E+29</v>
      </c>
      <c r="FWQ51" s="1818">
        <f t="shared" ref="FWQ51" si="2332">FWO51*$C$51</f>
        <v>1.8247154254418923E+29</v>
      </c>
      <c r="FWS51" s="1818">
        <f t="shared" ref="FWS51" si="2333">FWQ51*$C$51</f>
        <v>1.8703333110779393E+29</v>
      </c>
      <c r="FWU51" s="1818">
        <f t="shared" ref="FWU51" si="2334">FWS51*$C$51</f>
        <v>1.9170916438548876E+29</v>
      </c>
      <c r="FWW51" s="1818">
        <f t="shared" ref="FWW51" si="2335">FWU51*$C$51</f>
        <v>1.9650189349512595E+29</v>
      </c>
      <c r="FWY51" s="1818">
        <f t="shared" ref="FWY51" si="2336">FWW51*$C$51</f>
        <v>2.0141444083250407E+29</v>
      </c>
      <c r="FXA51" s="1818">
        <f t="shared" ref="FXA51" si="2337">FWY51*$C$51</f>
        <v>2.0644980185331667E+29</v>
      </c>
      <c r="FXC51" s="1818">
        <f t="shared" ref="FXC51" si="2338">FXA51*$C$51</f>
        <v>2.1161104689964957E+29</v>
      </c>
      <c r="FXE51" s="1818">
        <f t="shared" ref="FXE51" si="2339">FXC51*$C$51</f>
        <v>2.1690132307214078E+29</v>
      </c>
      <c r="FXG51" s="1818">
        <f t="shared" ref="FXG51" si="2340">FXE51*$C$51</f>
        <v>2.2232385614894429E+29</v>
      </c>
      <c r="FXI51" s="1818">
        <f t="shared" ref="FXI51" si="2341">FXG51*$C$51</f>
        <v>2.2788195255266787E+29</v>
      </c>
      <c r="FXK51" s="1818">
        <f t="shared" ref="FXK51" si="2342">FXI51*$C$51</f>
        <v>2.3357900136648453E+29</v>
      </c>
      <c r="FXM51" s="1818">
        <f t="shared" ref="FXM51" si="2343">FXK51*$C$51</f>
        <v>2.3941847640064664E+29</v>
      </c>
      <c r="FXO51" s="1818">
        <f t="shared" ref="FXO51" si="2344">FXM51*$C$51</f>
        <v>2.4540393831066279E+29</v>
      </c>
      <c r="FXQ51" s="1818">
        <f t="shared" ref="FXQ51" si="2345">FXO51*$C$51</f>
        <v>2.5153903676842936E+29</v>
      </c>
      <c r="FXS51" s="1818">
        <f t="shared" ref="FXS51" si="2346">FXQ51*$C$51</f>
        <v>2.5782751268764008E+29</v>
      </c>
      <c r="FXU51" s="1818">
        <f t="shared" ref="FXU51" si="2347">FXS51*$C$51</f>
        <v>2.6427320050483106E+29</v>
      </c>
      <c r="FXW51" s="1818">
        <f t="shared" ref="FXW51" si="2348">FXU51*$C$51</f>
        <v>2.7088003051745179E+29</v>
      </c>
      <c r="FXY51" s="1818">
        <f t="shared" ref="FXY51" si="2349">FXW51*$C$51</f>
        <v>2.7765203128038807E+29</v>
      </c>
      <c r="FYA51" s="1818">
        <f t="shared" ref="FYA51" si="2350">FXY51*$C$51</f>
        <v>2.8459333206239774E+29</v>
      </c>
      <c r="FYC51" s="1818">
        <f t="shared" ref="FYC51" si="2351">FYA51*$C$51</f>
        <v>2.9170816536395766E+29</v>
      </c>
      <c r="FYE51" s="1818">
        <f t="shared" ref="FYE51" si="2352">FYC51*$C$51</f>
        <v>2.9900086949805656E+29</v>
      </c>
      <c r="FYG51" s="1818">
        <f t="shared" ref="FYG51" si="2353">FYE51*$C$51</f>
        <v>3.0647589123550794E+29</v>
      </c>
      <c r="FYI51" s="1818">
        <f t="shared" ref="FYI51" si="2354">FYG51*$C$51</f>
        <v>3.1413778851639562E+29</v>
      </c>
      <c r="FYK51" s="1818">
        <f t="shared" ref="FYK51" si="2355">FYI51*$C$51</f>
        <v>3.2199123322930549E+29</v>
      </c>
      <c r="FYM51" s="1818">
        <f t="shared" ref="FYM51" si="2356">FYK51*$C$51</f>
        <v>3.3004101406003808E+29</v>
      </c>
      <c r="FYO51" s="1818">
        <f t="shared" ref="FYO51" si="2357">FYM51*$C$51</f>
        <v>3.3829203941153899E+29</v>
      </c>
      <c r="FYQ51" s="1818">
        <f t="shared" ref="FYQ51" si="2358">FYO51*$C$51</f>
        <v>3.4674934039682745E+29</v>
      </c>
      <c r="FYS51" s="1818">
        <f t="shared" ref="FYS51" si="2359">FYQ51*$C$51</f>
        <v>3.5541807390674814E+29</v>
      </c>
      <c r="FYU51" s="1818">
        <f t="shared" ref="FYU51" si="2360">FYS51*$C$51</f>
        <v>3.6430352575441683E+29</v>
      </c>
      <c r="FYW51" s="1818">
        <f t="shared" ref="FYW51" si="2361">FYU51*$C$51</f>
        <v>3.734111138982772E+29</v>
      </c>
      <c r="FYY51" s="1818">
        <f t="shared" ref="FYY51" si="2362">FYW51*$C$51</f>
        <v>3.8274639174573412E+29</v>
      </c>
      <c r="FZA51" s="1818">
        <f t="shared" ref="FZA51" si="2363">FYY51*$C$51</f>
        <v>3.9231505153937744E+29</v>
      </c>
      <c r="FZC51" s="1818">
        <f t="shared" ref="FZC51" si="2364">FZA51*$C$51</f>
        <v>4.0212292782786181E+29</v>
      </c>
      <c r="FZE51" s="1818">
        <f t="shared" ref="FZE51" si="2365">FZC51*$C$51</f>
        <v>4.1217600102355834E+29</v>
      </c>
      <c r="FZG51" s="1818">
        <f t="shared" ref="FZG51" si="2366">FZE51*$C$51</f>
        <v>4.2248040104914727E+29</v>
      </c>
      <c r="FZI51" s="1818">
        <f t="shared" ref="FZI51" si="2367">FZG51*$C$51</f>
        <v>4.330424110753759E+29</v>
      </c>
      <c r="FZK51" s="1818">
        <f t="shared" ref="FZK51" si="2368">FZI51*$C$51</f>
        <v>4.4386847135226024E+29</v>
      </c>
      <c r="FZM51" s="1818">
        <f t="shared" ref="FZM51" si="2369">FZK51*$C$51</f>
        <v>4.5496518313606673E+29</v>
      </c>
      <c r="FZO51" s="1818">
        <f t="shared" ref="FZO51" si="2370">FZM51*$C$51</f>
        <v>4.6633931271446833E+29</v>
      </c>
      <c r="FZQ51" s="1818">
        <f t="shared" ref="FZQ51" si="2371">FZO51*$C$51</f>
        <v>4.7799779553233E+29</v>
      </c>
      <c r="FZS51" s="1818">
        <f t="shared" ref="FZS51" si="2372">FZQ51*$C$51</f>
        <v>4.8994774042063822E+29</v>
      </c>
      <c r="FZU51" s="1818">
        <f t="shared" ref="FZU51" si="2373">FZS51*$C$51</f>
        <v>5.0219643393115412E+29</v>
      </c>
      <c r="FZW51" s="1818">
        <f t="shared" ref="FZW51" si="2374">FZU51*$C$51</f>
        <v>5.1475134477943295E+29</v>
      </c>
      <c r="FZY51" s="1818">
        <f t="shared" ref="FZY51" si="2375">FZW51*$C$51</f>
        <v>5.2762012839891874E+29</v>
      </c>
      <c r="GAA51" s="1818">
        <f t="shared" ref="GAA51" si="2376">FZY51*$C$51</f>
        <v>5.4081063160889167E+29</v>
      </c>
      <c r="GAC51" s="1818">
        <f t="shared" ref="GAC51" si="2377">GAA51*$C$51</f>
        <v>5.5433089739911391E+29</v>
      </c>
      <c r="GAE51" s="1818">
        <f t="shared" ref="GAE51" si="2378">GAC51*$C$51</f>
        <v>5.6818916983409169E+29</v>
      </c>
      <c r="GAG51" s="1818">
        <f t="shared" ref="GAG51" si="2379">GAE51*$C$51</f>
        <v>5.8239389907994392E+29</v>
      </c>
      <c r="GAI51" s="1818">
        <f t="shared" ref="GAI51" si="2380">GAG51*$C$51</f>
        <v>5.9695374655694248E+29</v>
      </c>
      <c r="GAK51" s="1818">
        <f t="shared" ref="GAK51" si="2381">GAI51*$C$51</f>
        <v>6.11877590220866E+29</v>
      </c>
      <c r="GAM51" s="1818">
        <f t="shared" ref="GAM51" si="2382">GAK51*$C$51</f>
        <v>6.2717452997638759E+29</v>
      </c>
      <c r="GAO51" s="1818">
        <f t="shared" ref="GAO51" si="2383">GAM51*$C$51</f>
        <v>6.4285389322579723E+29</v>
      </c>
      <c r="GAQ51" s="1818">
        <f t="shared" ref="GAQ51" si="2384">GAO51*$C$51</f>
        <v>6.5892524055644211E+29</v>
      </c>
      <c r="GAS51" s="1818">
        <f t="shared" ref="GAS51" si="2385">GAQ51*$C$51</f>
        <v>6.7539837157035315E+29</v>
      </c>
      <c r="GAU51" s="1818">
        <f t="shared" ref="GAU51" si="2386">GAS51*$C$51</f>
        <v>6.9228333085961186E+29</v>
      </c>
      <c r="GAW51" s="1818">
        <f t="shared" ref="GAW51" si="2387">GAU51*$C$51</f>
        <v>7.0959041413110204E+29</v>
      </c>
      <c r="GAY51" s="1818">
        <f t="shared" ref="GAY51" si="2388">GAW51*$C$51</f>
        <v>7.2733017448437946E+29</v>
      </c>
      <c r="GBA51" s="1818">
        <f t="shared" ref="GBA51" si="2389">GAY51*$C$51</f>
        <v>7.4551342884648888E+29</v>
      </c>
      <c r="GBC51" s="1818">
        <f t="shared" ref="GBC51" si="2390">GBA51*$C$51</f>
        <v>7.6415126456765107E+29</v>
      </c>
      <c r="GBE51" s="1818">
        <f t="shared" ref="GBE51" si="2391">GBC51*$C$51</f>
        <v>7.8325504618184224E+29</v>
      </c>
      <c r="GBG51" s="1818">
        <f t="shared" ref="GBG51" si="2392">GBE51*$C$51</f>
        <v>8.0283642233638823E+29</v>
      </c>
      <c r="GBI51" s="1818">
        <f t="shared" ref="GBI51" si="2393">GBG51*$C$51</f>
        <v>8.2290733289479792E+29</v>
      </c>
      <c r="GBK51" s="1818">
        <f t="shared" ref="GBK51" si="2394">GBI51*$C$51</f>
        <v>8.4348001621716783E+29</v>
      </c>
      <c r="GBM51" s="1818">
        <f t="shared" ref="GBM51" si="2395">GBK51*$C$51</f>
        <v>8.6456701662259688E+29</v>
      </c>
      <c r="GBO51" s="1818">
        <f t="shared" ref="GBO51" si="2396">GBM51*$C$51</f>
        <v>8.8618119203816166E+29</v>
      </c>
      <c r="GBQ51" s="1818">
        <f t="shared" ref="GBQ51" si="2397">GBO51*$C$51</f>
        <v>9.0833572183911563E+29</v>
      </c>
      <c r="GBS51" s="1818">
        <f t="shared" ref="GBS51" si="2398">GBQ51*$C$51</f>
        <v>9.3104411488509343E+29</v>
      </c>
      <c r="GBU51" s="1818">
        <f t="shared" ref="GBU51" si="2399">GBS51*$C$51</f>
        <v>9.5432021775722065E+29</v>
      </c>
      <c r="GBW51" s="1818">
        <f t="shared" ref="GBW51" si="2400">GBU51*$C$51</f>
        <v>9.7817822320115109E+29</v>
      </c>
      <c r="GBY51" s="1818">
        <f t="shared" ref="GBY51" si="2401">GBW51*$C$51</f>
        <v>1.0026326787811797E+30</v>
      </c>
      <c r="GCA51" s="1818">
        <f t="shared" ref="GCA51" si="2402">GBY51*$C$51</f>
        <v>1.0276984957507092E+30</v>
      </c>
      <c r="GCC51" s="1818">
        <f t="shared" ref="GCC51" si="2403">GCA51*$C$51</f>
        <v>1.0533909581444769E+30</v>
      </c>
      <c r="GCE51" s="1818">
        <f t="shared" ref="GCE51" si="2404">GCC51*$C$51</f>
        <v>1.0797257320980888E+30</v>
      </c>
      <c r="GCG51" s="1818">
        <f t="shared" ref="GCG51" si="2405">GCE51*$C$51</f>
        <v>1.1067188754005409E+30</v>
      </c>
      <c r="GCI51" s="1818">
        <f t="shared" ref="GCI51" si="2406">GCG51*$C$51</f>
        <v>1.1343868472855544E+30</v>
      </c>
      <c r="GCK51" s="1818">
        <f t="shared" ref="GCK51" si="2407">GCI51*$C$51</f>
        <v>1.1627465184676931E+30</v>
      </c>
      <c r="GCM51" s="1818">
        <f t="shared" ref="GCM51" si="2408">GCK51*$C$51</f>
        <v>1.1918151814293853E+30</v>
      </c>
      <c r="GCO51" s="1818">
        <f t="shared" ref="GCO51" si="2409">GCM51*$C$51</f>
        <v>1.2216105609651198E+30</v>
      </c>
      <c r="GCQ51" s="1818">
        <f t="shared" ref="GCQ51" si="2410">GCO51*$C$51</f>
        <v>1.2521508249892477E+30</v>
      </c>
      <c r="GCS51" s="1818">
        <f t="shared" ref="GCS51" si="2411">GCQ51*$C$51</f>
        <v>1.2834545956139788E+30</v>
      </c>
      <c r="GCU51" s="1818">
        <f t="shared" ref="GCU51" si="2412">GCS51*$C$51</f>
        <v>1.3155409605043281E+30</v>
      </c>
      <c r="GCW51" s="1818">
        <f t="shared" ref="GCW51" si="2413">GCU51*$C$51</f>
        <v>1.3484294845169361E+30</v>
      </c>
      <c r="GCY51" s="1818">
        <f t="shared" ref="GCY51" si="2414">GCW51*$C$51</f>
        <v>1.3821402216298593E+30</v>
      </c>
      <c r="GDA51" s="1818">
        <f t="shared" ref="GDA51" si="2415">GCY51*$C$51</f>
        <v>1.4166937271706055E+30</v>
      </c>
      <c r="GDC51" s="1818">
        <f t="shared" ref="GDC51" si="2416">GDA51*$C$51</f>
        <v>1.4521110703498704E+30</v>
      </c>
      <c r="GDE51" s="1818">
        <f t="shared" ref="GDE51" si="2417">GDC51*$C$51</f>
        <v>1.488413847108617E+30</v>
      </c>
      <c r="GDG51" s="1818">
        <f t="shared" ref="GDG51" si="2418">GDE51*$C$51</f>
        <v>1.5256241932863323E+30</v>
      </c>
      <c r="GDI51" s="1818">
        <f t="shared" ref="GDI51" si="2419">GDG51*$C$51</f>
        <v>1.5637647981184905E+30</v>
      </c>
      <c r="GDK51" s="1818">
        <f t="shared" ref="GDK51" si="2420">GDI51*$C$51</f>
        <v>1.6028589180714526E+30</v>
      </c>
      <c r="GDM51" s="1818">
        <f t="shared" ref="GDM51" si="2421">GDK51*$C$51</f>
        <v>1.6429303910232387E+30</v>
      </c>
      <c r="GDO51" s="1818">
        <f t="shared" ref="GDO51" si="2422">GDM51*$C$51</f>
        <v>1.6840036507988195E+30</v>
      </c>
      <c r="GDQ51" s="1818">
        <f t="shared" ref="GDQ51" si="2423">GDO51*$C$51</f>
        <v>1.7261037420687897E+30</v>
      </c>
      <c r="GDS51" s="1818">
        <f t="shared" ref="GDS51" si="2424">GDQ51*$C$51</f>
        <v>1.7692563356205092E+30</v>
      </c>
      <c r="GDU51" s="1818">
        <f t="shared" ref="GDU51" si="2425">GDS51*$C$51</f>
        <v>1.8134877440110217E+30</v>
      </c>
      <c r="GDW51" s="1818">
        <f t="shared" ref="GDW51" si="2426">GDU51*$C$51</f>
        <v>1.8588249376112971E+30</v>
      </c>
      <c r="GDY51" s="1818">
        <f t="shared" ref="GDY51" si="2427">GDW51*$C$51</f>
        <v>1.9052955610515794E+30</v>
      </c>
      <c r="GEA51" s="1818">
        <f t="shared" ref="GEA51" si="2428">GDY51*$C$51</f>
        <v>1.9529279500778687E+30</v>
      </c>
      <c r="GEC51" s="1818">
        <f t="shared" ref="GEC51" si="2429">GEA51*$C$51</f>
        <v>2.0017511488298153E+30</v>
      </c>
      <c r="GEE51" s="1818">
        <f t="shared" ref="GEE51" si="2430">GEC51*$C$51</f>
        <v>2.0517949275505605E+30</v>
      </c>
      <c r="GEG51" s="1818">
        <f t="shared" ref="GEG51" si="2431">GEE51*$C$51</f>
        <v>2.1030898007393242E+30</v>
      </c>
      <c r="GEI51" s="1818">
        <f t="shared" ref="GEI51" si="2432">GEG51*$C$51</f>
        <v>2.1556670457578072E+30</v>
      </c>
      <c r="GEK51" s="1818">
        <f t="shared" ref="GEK51" si="2433">GEI51*$C$51</f>
        <v>2.2095587219017522E+30</v>
      </c>
      <c r="GEM51" s="1818">
        <f t="shared" ref="GEM51" si="2434">GEK51*$C$51</f>
        <v>2.2647976899492958E+30</v>
      </c>
      <c r="GEO51" s="1818">
        <f t="shared" ref="GEO51" si="2435">GEM51*$C$51</f>
        <v>2.3214176321980279E+30</v>
      </c>
      <c r="GEQ51" s="1818">
        <f t="shared" ref="GEQ51" si="2436">GEO51*$C$51</f>
        <v>2.3794530730029783E+30</v>
      </c>
      <c r="GES51" s="1818">
        <f t="shared" ref="GES51" si="2437">GEQ51*$C$51</f>
        <v>2.4389393998280524E+30</v>
      </c>
      <c r="GEU51" s="1818">
        <f t="shared" ref="GEU51" si="2438">GES51*$C$51</f>
        <v>2.4999128848237534E+30</v>
      </c>
      <c r="GEW51" s="1818">
        <f t="shared" ref="GEW51" si="2439">GEU51*$C$51</f>
        <v>2.5624107069443472E+30</v>
      </c>
      <c r="GEY51" s="1818">
        <f t="shared" ref="GEY51" si="2440">GEW51*$C$51</f>
        <v>2.6264709746179556E+30</v>
      </c>
      <c r="GFA51" s="1818">
        <f t="shared" ref="GFA51" si="2441">GEY51*$C$51</f>
        <v>2.6921327489834044E+30</v>
      </c>
      <c r="GFC51" s="1818">
        <f t="shared" ref="GFC51" si="2442">GFA51*$C$51</f>
        <v>2.7594360677079891E+30</v>
      </c>
      <c r="GFE51" s="1818">
        <f t="shared" ref="GFE51" si="2443">GFC51*$C$51</f>
        <v>2.8284219694006885E+30</v>
      </c>
      <c r="GFG51" s="1818">
        <f t="shared" ref="GFG51" si="2444">GFE51*$C$51</f>
        <v>2.8991325186357058E+30</v>
      </c>
      <c r="GFI51" s="1818">
        <f t="shared" ref="GFI51" si="2445">GFG51*$C$51</f>
        <v>2.9716108316015983E+30</v>
      </c>
      <c r="GFK51" s="1818">
        <f t="shared" ref="GFK51" si="2446">GFI51*$C$51</f>
        <v>3.0459011023916381E+30</v>
      </c>
      <c r="GFM51" s="1818">
        <f t="shared" ref="GFM51" si="2447">GFK51*$C$51</f>
        <v>3.1220486299514287E+30</v>
      </c>
      <c r="GFO51" s="1818">
        <f t="shared" ref="GFO51" si="2448">GFM51*$C$51</f>
        <v>3.2000998457002144E+30</v>
      </c>
      <c r="GFQ51" s="1818">
        <f t="shared" ref="GFQ51" si="2449">GFO51*$C$51</f>
        <v>3.2801023418427194E+30</v>
      </c>
      <c r="GFS51" s="1818">
        <f t="shared" ref="GFS51" si="2450">GFQ51*$C$51</f>
        <v>3.3621049003887872E+30</v>
      </c>
      <c r="GFU51" s="1818">
        <f t="shared" ref="GFU51" si="2451">GFS51*$C$51</f>
        <v>3.4461575228985063E+30</v>
      </c>
      <c r="GFW51" s="1818">
        <f t="shared" ref="GFW51" si="2452">GFU51*$C$51</f>
        <v>3.5323114609709686E+30</v>
      </c>
      <c r="GFY51" s="1818">
        <f t="shared" ref="GFY51" si="2453">GFW51*$C$51</f>
        <v>3.6206192474952424E+30</v>
      </c>
      <c r="GGA51" s="1818">
        <f t="shared" ref="GGA51" si="2454">GFY51*$C$51</f>
        <v>3.7111347286826229E+30</v>
      </c>
      <c r="GGC51" s="1818">
        <f t="shared" ref="GGC51" si="2455">GGA51*$C$51</f>
        <v>3.8039130968996883E+30</v>
      </c>
      <c r="GGE51" s="1818">
        <f t="shared" ref="GGE51" si="2456">GGC51*$C$51</f>
        <v>3.8990109243221801E+30</v>
      </c>
      <c r="GGG51" s="1818">
        <f t="shared" ref="GGG51" si="2457">GGE51*$C$51</f>
        <v>3.9964861974302341E+30</v>
      </c>
      <c r="GGI51" s="1818">
        <f t="shared" ref="GGI51" si="2458">GGG51*$C$51</f>
        <v>4.0963983523659897E+30</v>
      </c>
      <c r="GGK51" s="1818">
        <f t="shared" ref="GGK51" si="2459">GGI51*$C$51</f>
        <v>4.1988083111751388E+30</v>
      </c>
      <c r="GGM51" s="1818">
        <f t="shared" ref="GGM51" si="2460">GGK51*$C$51</f>
        <v>4.3037785189545171E+30</v>
      </c>
      <c r="GGO51" s="1818">
        <f t="shared" ref="GGO51" si="2461">GGM51*$C$51</f>
        <v>4.4113729819283798E+30</v>
      </c>
      <c r="GGQ51" s="1818">
        <f t="shared" ref="GGQ51" si="2462">GGO51*$C$51</f>
        <v>4.5216573064765888E+30</v>
      </c>
      <c r="GGS51" s="1818">
        <f t="shared" ref="GGS51" si="2463">GGQ51*$C$51</f>
        <v>4.6346987391385029E+30</v>
      </c>
      <c r="GGU51" s="1818">
        <f t="shared" ref="GGU51" si="2464">GGS51*$C$51</f>
        <v>4.750566207616965E+30</v>
      </c>
      <c r="GGW51" s="1818">
        <f t="shared" ref="GGW51" si="2465">GGU51*$C$51</f>
        <v>4.8693303628073888E+30</v>
      </c>
      <c r="GGY51" s="1818">
        <f t="shared" ref="GGY51" si="2466">GGW51*$C$51</f>
        <v>4.9910636218775728E+30</v>
      </c>
      <c r="GHA51" s="1818">
        <f t="shared" ref="GHA51" si="2467">GGY51*$C$51</f>
        <v>5.115840212424512E+30</v>
      </c>
      <c r="GHC51" s="1818">
        <f t="shared" ref="GHC51" si="2468">GHA51*$C$51</f>
        <v>5.2437362177351237E+30</v>
      </c>
      <c r="GHE51" s="1818">
        <f t="shared" ref="GHE51" si="2469">GHC51*$C$51</f>
        <v>5.3748296231785014E+30</v>
      </c>
      <c r="GHG51" s="1818">
        <f t="shared" ref="GHG51" si="2470">GHE51*$C$51</f>
        <v>5.5092003637579634E+30</v>
      </c>
      <c r="GHI51" s="1818">
        <f t="shared" ref="GHI51" si="2471">GHG51*$C$51</f>
        <v>5.6469303728519118E+30</v>
      </c>
      <c r="GHK51" s="1818">
        <f t="shared" ref="GHK51" si="2472">GHI51*$C$51</f>
        <v>5.7881036321732093E+30</v>
      </c>
      <c r="GHM51" s="1818">
        <f t="shared" ref="GHM51" si="2473">GHK51*$C$51</f>
        <v>5.9328062229775386E+30</v>
      </c>
      <c r="GHO51" s="1818">
        <f t="shared" ref="GHO51" si="2474">GHM51*$C$51</f>
        <v>6.0811263785519765E+30</v>
      </c>
      <c r="GHQ51" s="1818">
        <f t="shared" ref="GHQ51" si="2475">GHO51*$C$51</f>
        <v>6.2331545380157759E+30</v>
      </c>
      <c r="GHS51" s="1818">
        <f t="shared" ref="GHS51" si="2476">GHQ51*$C$51</f>
        <v>6.3889834014661693E+30</v>
      </c>
      <c r="GHU51" s="1818">
        <f t="shared" ref="GHU51" si="2477">GHS51*$C$51</f>
        <v>6.5487079865028226E+30</v>
      </c>
      <c r="GHW51" s="1818">
        <f t="shared" ref="GHW51" si="2478">GHU51*$C$51</f>
        <v>6.7124256861653924E+30</v>
      </c>
      <c r="GHY51" s="1818">
        <f t="shared" ref="GHY51" si="2479">GHW51*$C$51</f>
        <v>6.8802363283195265E+30</v>
      </c>
      <c r="GIA51" s="1818">
        <f t="shared" ref="GIA51" si="2480">GHY51*$C$51</f>
        <v>7.0522422365275138E+30</v>
      </c>
      <c r="GIC51" s="1818">
        <f t="shared" ref="GIC51" si="2481">GIA51*$C$51</f>
        <v>7.2285482924407015E+30</v>
      </c>
      <c r="GIE51" s="1818">
        <f t="shared" ref="GIE51" si="2482">GIC51*$C$51</f>
        <v>7.4092619997517185E+30</v>
      </c>
      <c r="GIG51" s="1818">
        <f t="shared" ref="GIG51" si="2483">GIE51*$C$51</f>
        <v>7.5944935497455106E+30</v>
      </c>
      <c r="GII51" s="1818">
        <f t="shared" ref="GII51" si="2484">GIG51*$C$51</f>
        <v>7.7843558884891472E+30</v>
      </c>
      <c r="GIK51" s="1818">
        <f t="shared" ref="GIK51" si="2485">GII51*$C$51</f>
        <v>7.9789647857013754E+30</v>
      </c>
      <c r="GIM51" s="1818">
        <f t="shared" ref="GIM51" si="2486">GIK51*$C$51</f>
        <v>8.1784389053439088E+30</v>
      </c>
      <c r="GIO51" s="1818">
        <f t="shared" ref="GIO51" si="2487">GIM51*$C$51</f>
        <v>8.3828998779775061E+30</v>
      </c>
      <c r="GIQ51" s="1818">
        <f t="shared" ref="GIQ51" si="2488">GIO51*$C$51</f>
        <v>8.5924723749269428E+30</v>
      </c>
      <c r="GIS51" s="1818">
        <f t="shared" ref="GIS51" si="2489">GIQ51*$C$51</f>
        <v>8.8072841843001154E+30</v>
      </c>
      <c r="GIU51" s="1818">
        <f t="shared" ref="GIU51" si="2490">GIS51*$C$51</f>
        <v>9.0274662889076176E+30</v>
      </c>
      <c r="GIW51" s="1818">
        <f t="shared" ref="GIW51" si="2491">GIU51*$C$51</f>
        <v>9.2531529461303069E+30</v>
      </c>
      <c r="GIY51" s="1818">
        <f t="shared" ref="GIY51" si="2492">GIW51*$C$51</f>
        <v>9.4844817697835642E+30</v>
      </c>
      <c r="GJA51" s="1818">
        <f t="shared" ref="GJA51" si="2493">GIY51*$C$51</f>
        <v>9.7215938140281529E+30</v>
      </c>
      <c r="GJC51" s="1818">
        <f t="shared" ref="GJC51" si="2494">GJA51*$C$51</f>
        <v>9.9646336593788557E+30</v>
      </c>
      <c r="GJE51" s="1818">
        <f t="shared" ref="GJE51" si="2495">GJC51*$C$51</f>
        <v>1.0213749500863326E+31</v>
      </c>
      <c r="GJG51" s="1818">
        <f t="shared" ref="GJG51" si="2496">GJE51*$C$51</f>
        <v>1.0469093238384908E+31</v>
      </c>
      <c r="GJI51" s="1818">
        <f t="shared" ref="GJI51" si="2497">GJG51*$C$51</f>
        <v>1.0730820569344529E+31</v>
      </c>
      <c r="GJK51" s="1818">
        <f t="shared" ref="GJK51" si="2498">GJI51*$C$51</f>
        <v>1.0999091083578142E+31</v>
      </c>
      <c r="GJM51" s="1818">
        <f t="shared" ref="GJM51" si="2499">GJK51*$C$51</f>
        <v>1.1274068360667595E+31</v>
      </c>
      <c r="GJO51" s="1818">
        <f t="shared" ref="GJO51" si="2500">GJM51*$C$51</f>
        <v>1.1555920069684284E+31</v>
      </c>
      <c r="GJQ51" s="1818">
        <f t="shared" ref="GJQ51" si="2501">GJO51*$C$51</f>
        <v>1.184481807142639E+31</v>
      </c>
      <c r="GJS51" s="1818">
        <f t="shared" ref="GJS51" si="2502">GJQ51*$C$51</f>
        <v>1.2140938523212049E+31</v>
      </c>
      <c r="GJU51" s="1818">
        <f t="shared" ref="GJU51" si="2503">GJS51*$C$51</f>
        <v>1.2444461986292349E+31</v>
      </c>
      <c r="GJW51" s="1818">
        <f t="shared" ref="GJW51" si="2504">GJU51*$C$51</f>
        <v>1.2755573535949656E+31</v>
      </c>
      <c r="GJY51" s="1818">
        <f t="shared" ref="GJY51" si="2505">GJW51*$C$51</f>
        <v>1.3074462874348397E+31</v>
      </c>
      <c r="GKA51" s="1818">
        <f t="shared" ref="GKA51" si="2506">GJY51*$C$51</f>
        <v>1.3401324446207104E+31</v>
      </c>
      <c r="GKC51" s="1818">
        <f t="shared" ref="GKC51" si="2507">GKA51*$C$51</f>
        <v>1.373635755736228E+31</v>
      </c>
      <c r="GKE51" s="1818">
        <f t="shared" ref="GKE51" si="2508">GKC51*$C$51</f>
        <v>1.4079766496296335E+31</v>
      </c>
      <c r="GKG51" s="1818">
        <f t="shared" ref="GKG51" si="2509">GKE51*$C$51</f>
        <v>1.4431760658703742E+31</v>
      </c>
      <c r="GKI51" s="1818">
        <f t="shared" ref="GKI51" si="2510">GKG51*$C$51</f>
        <v>1.4792554675171335E+31</v>
      </c>
      <c r="GKK51" s="1818">
        <f t="shared" ref="GKK51" si="2511">GKI51*$C$51</f>
        <v>1.5162368542050618E+31</v>
      </c>
      <c r="GKM51" s="1818">
        <f t="shared" ref="GKM51" si="2512">GKK51*$C$51</f>
        <v>1.5541427755601882E+31</v>
      </c>
      <c r="GKO51" s="1818">
        <f t="shared" ref="GKO51" si="2513">GKM51*$C$51</f>
        <v>1.5929963449491928E+31</v>
      </c>
      <c r="GKQ51" s="1818">
        <f t="shared" ref="GKQ51" si="2514">GKO51*$C$51</f>
        <v>1.6328212535729225E+31</v>
      </c>
      <c r="GKS51" s="1818">
        <f t="shared" ref="GKS51" si="2515">GKQ51*$C$51</f>
        <v>1.6736417849122454E+31</v>
      </c>
      <c r="GKU51" s="1818">
        <f t="shared" ref="GKU51" si="2516">GKS51*$C$51</f>
        <v>1.7154828295350513E+31</v>
      </c>
      <c r="GKW51" s="1818">
        <f t="shared" ref="GKW51" si="2517">GKU51*$C$51</f>
        <v>1.7583699002734275E+31</v>
      </c>
      <c r="GKY51" s="1818">
        <f t="shared" ref="GKY51" si="2518">GKW51*$C$51</f>
        <v>1.8023291477802629E+31</v>
      </c>
      <c r="GLA51" s="1818">
        <f t="shared" ref="GLA51" si="2519">GKY51*$C$51</f>
        <v>1.8473873764747694E+31</v>
      </c>
      <c r="GLC51" s="1818">
        <f t="shared" ref="GLC51" si="2520">GLA51*$C$51</f>
        <v>1.8935720608866384E+31</v>
      </c>
      <c r="GLE51" s="1818">
        <f t="shared" ref="GLE51" si="2521">GLC51*$C$51</f>
        <v>1.9409113624088042E+31</v>
      </c>
      <c r="GLG51" s="1818">
        <f t="shared" ref="GLG51" si="2522">GLE51*$C$51</f>
        <v>1.9894341464690242E+31</v>
      </c>
      <c r="GLI51" s="1818">
        <f t="shared" ref="GLI51" si="2523">GLG51*$C$51</f>
        <v>2.0391700001307494E+31</v>
      </c>
      <c r="GLK51" s="1818">
        <f t="shared" ref="GLK51" si="2524">GLI51*$C$51</f>
        <v>2.0901492501340181E+31</v>
      </c>
      <c r="GLM51" s="1818">
        <f t="shared" ref="GLM51" si="2525">GLK51*$C$51</f>
        <v>2.1424029813873683E+31</v>
      </c>
      <c r="GLO51" s="1818">
        <f t="shared" ref="GLO51" si="2526">GLM51*$C$51</f>
        <v>2.1959630559220521E+31</v>
      </c>
      <c r="GLQ51" s="1818">
        <f t="shared" ref="GLQ51" si="2527">GLO51*$C$51</f>
        <v>2.2508621323201034E+31</v>
      </c>
      <c r="GLS51" s="1818">
        <f t="shared" ref="GLS51" si="2528">GLQ51*$C$51</f>
        <v>2.3071336856281056E+31</v>
      </c>
      <c r="GLU51" s="1818">
        <f t="shared" ref="GLU51" si="2529">GLS51*$C$51</f>
        <v>2.3648120277688083E+31</v>
      </c>
      <c r="GLW51" s="1818">
        <f t="shared" ref="GLW51" si="2530">GLU51*$C$51</f>
        <v>2.4239323284630281E+31</v>
      </c>
      <c r="GLY51" s="1818">
        <f t="shared" ref="GLY51" si="2531">GLW51*$C$51</f>
        <v>2.4845306366746038E+31</v>
      </c>
      <c r="GMA51" s="1818">
        <f t="shared" ref="GMA51" si="2532">GLY51*$C$51</f>
        <v>2.5466439025914688E+31</v>
      </c>
      <c r="GMC51" s="1818">
        <f t="shared" ref="GMC51" si="2533">GMA51*$C$51</f>
        <v>2.6103100001562552E+31</v>
      </c>
      <c r="GME51" s="1818">
        <f t="shared" ref="GME51" si="2534">GMC51*$C$51</f>
        <v>2.6755677501601614E+31</v>
      </c>
      <c r="GMG51" s="1818">
        <f t="shared" ref="GMG51" si="2535">GME51*$C$51</f>
        <v>2.7424569439141649E+31</v>
      </c>
      <c r="GMI51" s="1818">
        <f t="shared" ref="GMI51" si="2536">GMG51*$C$51</f>
        <v>2.8110183675120189E+31</v>
      </c>
      <c r="GMK51" s="1818">
        <f t="shared" ref="GMK51" si="2537">GMI51*$C$51</f>
        <v>2.8812938266998193E+31</v>
      </c>
      <c r="GMM51" s="1818">
        <f t="shared" ref="GMM51" si="2538">GMK51*$C$51</f>
        <v>2.9533261723673147E+31</v>
      </c>
      <c r="GMO51" s="1818">
        <f t="shared" ref="GMO51" si="2539">GMM51*$C$51</f>
        <v>3.0271593266764972E+31</v>
      </c>
      <c r="GMQ51" s="1818">
        <f t="shared" ref="GMQ51" si="2540">GMO51*$C$51</f>
        <v>3.1028383098434093E+31</v>
      </c>
      <c r="GMS51" s="1818">
        <f t="shared" ref="GMS51" si="2541">GMQ51*$C$51</f>
        <v>3.1804092675894941E+31</v>
      </c>
      <c r="GMU51" s="1818">
        <f t="shared" ref="GMU51" si="2542">GMS51*$C$51</f>
        <v>3.2599194992792313E+31</v>
      </c>
      <c r="GMW51" s="1818">
        <f t="shared" ref="GMW51" si="2543">GMU51*$C$51</f>
        <v>3.3414174867612118E+31</v>
      </c>
      <c r="GMY51" s="1818">
        <f t="shared" ref="GMY51" si="2544">GMW51*$C$51</f>
        <v>3.4249529239302416E+31</v>
      </c>
      <c r="GNA51" s="1818">
        <f t="shared" ref="GNA51" si="2545">GMY51*$C$51</f>
        <v>3.5105767470284975E+31</v>
      </c>
      <c r="GNC51" s="1818">
        <f t="shared" ref="GNC51" si="2546">GNA51*$C$51</f>
        <v>3.5983411657042094E+31</v>
      </c>
      <c r="GNE51" s="1818">
        <f t="shared" ref="GNE51" si="2547">GNC51*$C$51</f>
        <v>3.6882996948468142E+31</v>
      </c>
      <c r="GNG51" s="1818">
        <f t="shared" ref="GNG51" si="2548">GNE51*$C$51</f>
        <v>3.7805071872179843E+31</v>
      </c>
      <c r="GNI51" s="1818">
        <f t="shared" ref="GNI51" si="2549">GNG51*$C$51</f>
        <v>3.8750198668984336E+31</v>
      </c>
      <c r="GNK51" s="1818">
        <f t="shared" ref="GNK51" si="2550">GNI51*$C$51</f>
        <v>3.9718953635708942E+31</v>
      </c>
      <c r="GNM51" s="1818">
        <f t="shared" ref="GNM51" si="2551">GNK51*$C$51</f>
        <v>4.0711927476601658E+31</v>
      </c>
      <c r="GNO51" s="1818">
        <f t="shared" ref="GNO51" si="2552">GNM51*$C$51</f>
        <v>4.1729725663516693E+31</v>
      </c>
      <c r="GNQ51" s="1818">
        <f t="shared" ref="GNQ51" si="2553">GNO51*$C$51</f>
        <v>4.2772968805104603E+31</v>
      </c>
      <c r="GNS51" s="1818">
        <f t="shared" ref="GNS51" si="2554">GNQ51*$C$51</f>
        <v>4.3842293025232211E+31</v>
      </c>
      <c r="GNU51" s="1818">
        <f t="shared" ref="GNU51" si="2555">GNS51*$C$51</f>
        <v>4.4938350350863014E+31</v>
      </c>
      <c r="GNW51" s="1818">
        <f t="shared" ref="GNW51" si="2556">GNU51*$C$51</f>
        <v>4.6061809109634587E+31</v>
      </c>
      <c r="GNY51" s="1818">
        <f t="shared" ref="GNY51" si="2557">GNW51*$C$51</f>
        <v>4.7213354337375445E+31</v>
      </c>
      <c r="GOA51" s="1818">
        <f t="shared" ref="GOA51" si="2558">GNY51*$C$51</f>
        <v>4.8393688195809826E+31</v>
      </c>
      <c r="GOC51" s="1818">
        <f t="shared" ref="GOC51" si="2559">GOA51*$C$51</f>
        <v>4.9603530400705065E+31</v>
      </c>
      <c r="GOE51" s="1818">
        <f t="shared" ref="GOE51" si="2560">GOC51*$C$51</f>
        <v>5.0843618660722685E+31</v>
      </c>
      <c r="GOG51" s="1818">
        <f t="shared" ref="GOG51" si="2561">GOE51*$C$51</f>
        <v>5.2114709127240743E+31</v>
      </c>
      <c r="GOI51" s="1818">
        <f t="shared" ref="GOI51" si="2562">GOG51*$C$51</f>
        <v>5.3417576855421756E+31</v>
      </c>
      <c r="GOK51" s="1818">
        <f t="shared" ref="GOK51" si="2563">GOI51*$C$51</f>
        <v>5.4753016276807293E+31</v>
      </c>
      <c r="GOM51" s="1818">
        <f t="shared" ref="GOM51" si="2564">GOK51*$C$51</f>
        <v>5.612184168372747E+31</v>
      </c>
      <c r="GOO51" s="1818">
        <f t="shared" ref="GOO51" si="2565">GOM51*$C$51</f>
        <v>5.7524887725820655E+31</v>
      </c>
      <c r="GOQ51" s="1818">
        <f t="shared" ref="GOQ51" si="2566">GOO51*$C$51</f>
        <v>5.8963009918966163E+31</v>
      </c>
      <c r="GOS51" s="1818">
        <f t="shared" ref="GOS51" si="2567">GOQ51*$C$51</f>
        <v>6.0437085166940315E+31</v>
      </c>
      <c r="GOU51" s="1818">
        <f t="shared" ref="GOU51" si="2568">GOS51*$C$51</f>
        <v>6.1948012296113817E+31</v>
      </c>
      <c r="GOW51" s="1818">
        <f t="shared" ref="GOW51" si="2569">GOU51*$C$51</f>
        <v>6.3496712603516656E+31</v>
      </c>
      <c r="GOY51" s="1818">
        <f t="shared" ref="GOY51" si="2570">GOW51*$C$51</f>
        <v>6.5084130418604569E+31</v>
      </c>
      <c r="GPA51" s="1818">
        <f t="shared" ref="GPA51" si="2571">GOY51*$C$51</f>
        <v>6.671123367906968E+31</v>
      </c>
      <c r="GPC51" s="1818">
        <f t="shared" ref="GPC51" si="2572">GPA51*$C$51</f>
        <v>6.8379014521046414E+31</v>
      </c>
      <c r="GPE51" s="1818">
        <f t="shared" ref="GPE51" si="2573">GPC51*$C$51</f>
        <v>7.0088489884072565E+31</v>
      </c>
      <c r="GPG51" s="1818">
        <f t="shared" ref="GPG51" si="2574">GPE51*$C$51</f>
        <v>7.1840702131174371E+31</v>
      </c>
      <c r="GPI51" s="1818">
        <f t="shared" ref="GPI51" si="2575">GPG51*$C$51</f>
        <v>7.3636719684453727E+31</v>
      </c>
      <c r="GPK51" s="1818">
        <f t="shared" ref="GPK51" si="2576">GPI51*$C$51</f>
        <v>7.5477637676565066E+31</v>
      </c>
      <c r="GPM51" s="1818">
        <f t="shared" ref="GPM51" si="2577">GPK51*$C$51</f>
        <v>7.7364578618479189E+31</v>
      </c>
      <c r="GPO51" s="1818">
        <f t="shared" ref="GPO51" si="2578">GPM51*$C$51</f>
        <v>7.9298693083941163E+31</v>
      </c>
      <c r="GPQ51" s="1818">
        <f t="shared" ref="GPQ51" si="2579">GPO51*$C$51</f>
        <v>8.1281160411039693E+31</v>
      </c>
      <c r="GPS51" s="1818">
        <f t="shared" ref="GPS51" si="2580">GPQ51*$C$51</f>
        <v>8.3313189421315671E+31</v>
      </c>
      <c r="GPU51" s="1818">
        <f t="shared" ref="GPU51" si="2581">GPS51*$C$51</f>
        <v>8.5396019156848561E+31</v>
      </c>
      <c r="GPW51" s="1818">
        <f t="shared" ref="GPW51" si="2582">GPU51*$C$51</f>
        <v>8.753091963576977E+31</v>
      </c>
      <c r="GPY51" s="1818">
        <f t="shared" ref="GPY51" si="2583">GPW51*$C$51</f>
        <v>8.971919262666401E+31</v>
      </c>
      <c r="GQA51" s="1818">
        <f t="shared" ref="GQA51" si="2584">GPY51*$C$51</f>
        <v>9.1962172442330602E+31</v>
      </c>
      <c r="GQC51" s="1818">
        <f t="shared" ref="GQC51" si="2585">GQA51*$C$51</f>
        <v>9.4261226753388856E+31</v>
      </c>
      <c r="GQE51" s="1818">
        <f t="shared" ref="GQE51" si="2586">GQC51*$C$51</f>
        <v>9.661775742222357E+31</v>
      </c>
      <c r="GQG51" s="1818">
        <f t="shared" ref="GQG51" si="2587">GQE51*$C$51</f>
        <v>9.9033201357779143E+31</v>
      </c>
      <c r="GQI51" s="1818">
        <f t="shared" ref="GQI51" si="2588">GQG51*$C$51</f>
        <v>1.0150903139172362E+32</v>
      </c>
      <c r="GQK51" s="1818">
        <f t="shared" ref="GQK51" si="2589">GQI51*$C$51</f>
        <v>1.040467571765167E+32</v>
      </c>
      <c r="GQM51" s="1818">
        <f t="shared" ref="GQM51" si="2590">GQK51*$C$51</f>
        <v>1.0664792610592961E+32</v>
      </c>
      <c r="GQO51" s="1818">
        <f t="shared" ref="GQO51" si="2591">GQM51*$C$51</f>
        <v>1.0931412425857783E+32</v>
      </c>
      <c r="GQQ51" s="1818">
        <f t="shared" ref="GQQ51" si="2592">GQO51*$C$51</f>
        <v>1.1204697736504227E+32</v>
      </c>
      <c r="GQS51" s="1818">
        <f t="shared" ref="GQS51" si="2593">GQQ51*$C$51</f>
        <v>1.1484815179916831E+32</v>
      </c>
      <c r="GQU51" s="1818">
        <f t="shared" ref="GQU51" si="2594">GQS51*$C$51</f>
        <v>1.1771935559414752E+32</v>
      </c>
      <c r="GQW51" s="1818">
        <f t="shared" ref="GQW51" si="2595">GQU51*$C$51</f>
        <v>1.206623394840012E+32</v>
      </c>
      <c r="GQY51" s="1818">
        <f t="shared" ref="GQY51" si="2596">GQW51*$C$51</f>
        <v>1.2367889797110121E+32</v>
      </c>
      <c r="GRA51" s="1818">
        <f t="shared" ref="GRA51" si="2597">GQY51*$C$51</f>
        <v>1.2677087042037873E+32</v>
      </c>
      <c r="GRC51" s="1818">
        <f t="shared" ref="GRC51" si="2598">GRA51*$C$51</f>
        <v>1.2994014218088818E+32</v>
      </c>
      <c r="GRE51" s="1818">
        <f t="shared" ref="GRE51" si="2599">GRC51*$C$51</f>
        <v>1.3318864573541037E+32</v>
      </c>
      <c r="GRG51" s="1818">
        <f t="shared" ref="GRG51" si="2600">GRE51*$C$51</f>
        <v>1.3651836187879562E+32</v>
      </c>
      <c r="GRI51" s="1818">
        <f t="shared" ref="GRI51" si="2601">GRG51*$C$51</f>
        <v>1.3993132092576551E+32</v>
      </c>
      <c r="GRK51" s="1818">
        <f t="shared" ref="GRK51" si="2602">GRI51*$C$51</f>
        <v>1.4342960394890962E+32</v>
      </c>
      <c r="GRM51" s="1818">
        <f t="shared" ref="GRM51" si="2603">GRK51*$C$51</f>
        <v>1.4701534404763236E+32</v>
      </c>
      <c r="GRO51" s="1818">
        <f t="shared" ref="GRO51" si="2604">GRM51*$C$51</f>
        <v>1.5069072764882315E+32</v>
      </c>
      <c r="GRQ51" s="1818">
        <f t="shared" ref="GRQ51" si="2605">GRO51*$C$51</f>
        <v>1.5445799584004372E+32</v>
      </c>
      <c r="GRS51" s="1818">
        <f t="shared" ref="GRS51" si="2606">GRQ51*$C$51</f>
        <v>1.583194457360448E+32</v>
      </c>
      <c r="GRU51" s="1818">
        <f t="shared" ref="GRU51" si="2607">GRS51*$C$51</f>
        <v>1.6227743187944591E+32</v>
      </c>
      <c r="GRW51" s="1818">
        <f t="shared" ref="GRW51" si="2608">GRU51*$C$51</f>
        <v>1.6633436767643203E+32</v>
      </c>
      <c r="GRY51" s="1818">
        <f t="shared" ref="GRY51" si="2609">GRW51*$C$51</f>
        <v>1.704927268683428E+32</v>
      </c>
      <c r="GSA51" s="1818">
        <f t="shared" ref="GSA51" si="2610">GRY51*$C$51</f>
        <v>1.7475504504005136E+32</v>
      </c>
      <c r="GSC51" s="1818">
        <f t="shared" ref="GSC51" si="2611">GSA51*$C$51</f>
        <v>1.7912392116605262E+32</v>
      </c>
      <c r="GSE51" s="1818">
        <f t="shared" ref="GSE51" si="2612">GSC51*$C$51</f>
        <v>1.8360201919520393E+32</v>
      </c>
      <c r="GSG51" s="1818">
        <f t="shared" ref="GSG51" si="2613">GSE51*$C$51</f>
        <v>1.88192069675084E+32</v>
      </c>
      <c r="GSI51" s="1818">
        <f t="shared" ref="GSI51" si="2614">GSG51*$C$51</f>
        <v>1.9289687141696108E+32</v>
      </c>
      <c r="GSK51" s="1818">
        <f t="shared" ref="GSK51" si="2615">GSI51*$C$51</f>
        <v>1.9771929320238508E+32</v>
      </c>
      <c r="GSM51" s="1818">
        <f t="shared" ref="GSM51" si="2616">GSK51*$C$51</f>
        <v>2.0266227553244469E+32</v>
      </c>
      <c r="GSO51" s="1818">
        <f t="shared" ref="GSO51" si="2617">GSM51*$C$51</f>
        <v>2.0772883242075578E+32</v>
      </c>
      <c r="GSQ51" s="1818">
        <f t="shared" ref="GSQ51" si="2618">GSO51*$C$51</f>
        <v>2.1292205323127464E+32</v>
      </c>
      <c r="GSS51" s="1818">
        <f t="shared" ref="GSS51" si="2619">GSQ51*$C$51</f>
        <v>2.182451045620565E+32</v>
      </c>
      <c r="GSU51" s="1818">
        <f t="shared" ref="GSU51" si="2620">GSS51*$C$51</f>
        <v>2.2370123217610788E+32</v>
      </c>
      <c r="GSW51" s="1818">
        <f t="shared" ref="GSW51" si="2621">GSU51*$C$51</f>
        <v>2.2929376298051054E+32</v>
      </c>
      <c r="GSY51" s="1818">
        <f t="shared" ref="GSY51" si="2622">GSW51*$C$51</f>
        <v>2.3502610705502329E+32</v>
      </c>
      <c r="GTA51" s="1818">
        <f t="shared" ref="GTA51" si="2623">GSY51*$C$51</f>
        <v>2.4090175973139884E+32</v>
      </c>
      <c r="GTC51" s="1818">
        <f t="shared" ref="GTC51" si="2624">GTA51*$C$51</f>
        <v>2.4692430372468379E+32</v>
      </c>
      <c r="GTE51" s="1818">
        <f t="shared" ref="GTE51" si="2625">GTC51*$C$51</f>
        <v>2.5309741131780086E+32</v>
      </c>
      <c r="GTG51" s="1818">
        <f t="shared" ref="GTG51" si="2626">GTE51*$C$51</f>
        <v>2.5942484660074585E+32</v>
      </c>
      <c r="GTI51" s="1818">
        <f t="shared" ref="GTI51" si="2627">GTG51*$C$51</f>
        <v>2.6591046776576449E+32</v>
      </c>
      <c r="GTK51" s="1818">
        <f t="shared" ref="GTK51" si="2628">GTI51*$C$51</f>
        <v>2.7255822945990859E+32</v>
      </c>
      <c r="GTM51" s="1818">
        <f t="shared" ref="GTM51" si="2629">GTK51*$C$51</f>
        <v>2.7937218519640628E+32</v>
      </c>
      <c r="GTO51" s="1818">
        <f t="shared" ref="GTO51" si="2630">GTM51*$C$51</f>
        <v>2.8635648982631642E+32</v>
      </c>
      <c r="GTQ51" s="1818">
        <f t="shared" ref="GTQ51" si="2631">GTO51*$C$51</f>
        <v>2.9351540207197429E+32</v>
      </c>
      <c r="GTS51" s="1818">
        <f t="shared" ref="GTS51" si="2632">GTQ51*$C$51</f>
        <v>3.0085328712377361E+32</v>
      </c>
      <c r="GTU51" s="1818">
        <f t="shared" ref="GTU51" si="2633">GTS51*$C$51</f>
        <v>3.0837461930186794E+32</v>
      </c>
      <c r="GTW51" s="1818">
        <f t="shared" ref="GTW51" si="2634">GTU51*$C$51</f>
        <v>3.1608398478441462E+32</v>
      </c>
      <c r="GTY51" s="1818">
        <f t="shared" ref="GTY51" si="2635">GTW51*$C$51</f>
        <v>3.2398608440402495E+32</v>
      </c>
      <c r="GUA51" s="1818">
        <f t="shared" ref="GUA51" si="2636">GTY51*$C$51</f>
        <v>3.3208573651412557E+32</v>
      </c>
      <c r="GUC51" s="1818">
        <f t="shared" ref="GUC51" si="2637">GUA51*$C$51</f>
        <v>3.4038787992697868E+32</v>
      </c>
      <c r="GUE51" s="1818">
        <f t="shared" ref="GUE51" si="2638">GUC51*$C$51</f>
        <v>3.4889757692515308E+32</v>
      </c>
      <c r="GUG51" s="1818">
        <f t="shared" ref="GUG51" si="2639">GUE51*$C$51</f>
        <v>3.5762001634828188E+32</v>
      </c>
      <c r="GUI51" s="1818">
        <f t="shared" ref="GUI51" si="2640">GUG51*$C$51</f>
        <v>3.6656051675698887E+32</v>
      </c>
      <c r="GUK51" s="1818">
        <f t="shared" ref="GUK51" si="2641">GUI51*$C$51</f>
        <v>3.7572452967591354E+32</v>
      </c>
      <c r="GUM51" s="1818">
        <f t="shared" ref="GUM51" si="2642">GUK51*$C$51</f>
        <v>3.8511764291781136E+32</v>
      </c>
      <c r="GUO51" s="1818">
        <f t="shared" ref="GUO51" si="2643">GUM51*$C$51</f>
        <v>3.9474558399075663E+32</v>
      </c>
      <c r="GUQ51" s="1818">
        <f t="shared" ref="GUQ51" si="2644">GUO51*$C$51</f>
        <v>4.0461422359052555E+32</v>
      </c>
      <c r="GUS51" s="1818">
        <f t="shared" ref="GUS51" si="2645">GUQ51*$C$51</f>
        <v>4.1472957918028864E+32</v>
      </c>
      <c r="GUU51" s="1818">
        <f t="shared" ref="GUU51" si="2646">GUS51*$C$51</f>
        <v>4.250978186597958E+32</v>
      </c>
      <c r="GUW51" s="1818">
        <f t="shared" ref="GUW51" si="2647">GUU51*$C$51</f>
        <v>4.3572526412629063E+32</v>
      </c>
      <c r="GUY51" s="1818">
        <f t="shared" ref="GUY51" si="2648">GUW51*$C$51</f>
        <v>4.4661839572944788E+32</v>
      </c>
      <c r="GVA51" s="1818">
        <f t="shared" ref="GVA51" si="2649">GUY51*$C$51</f>
        <v>4.5778385562268403E+32</v>
      </c>
      <c r="GVC51" s="1818">
        <f t="shared" ref="GVC51" si="2650">GVA51*$C$51</f>
        <v>4.692284520132511E+32</v>
      </c>
      <c r="GVE51" s="1818">
        <f t="shared" ref="GVE51" si="2651">GVC51*$C$51</f>
        <v>4.8095916331358233E+32</v>
      </c>
      <c r="GVG51" s="1818">
        <f t="shared" ref="GVG51" si="2652">GVE51*$C$51</f>
        <v>4.9298314239642182E+32</v>
      </c>
      <c r="GVI51" s="1818">
        <f t="shared" ref="GVI51" si="2653">GVG51*$C$51</f>
        <v>5.053077209563323E+32</v>
      </c>
      <c r="GVK51" s="1818">
        <f t="shared" ref="GVK51" si="2654">GVI51*$C$51</f>
        <v>5.1794041398024057E+32</v>
      </c>
      <c r="GVM51" s="1818">
        <f t="shared" ref="GVM51" si="2655">GVK51*$C$51</f>
        <v>5.3088892432974652E+32</v>
      </c>
      <c r="GVO51" s="1818">
        <f t="shared" ref="GVO51" si="2656">GVM51*$C$51</f>
        <v>5.4416114743799017E+32</v>
      </c>
      <c r="GVQ51" s="1818">
        <f t="shared" ref="GVQ51" si="2657">GVO51*$C$51</f>
        <v>5.5776517612393988E+32</v>
      </c>
      <c r="GVS51" s="1818">
        <f t="shared" ref="GVS51" si="2658">GVQ51*$C$51</f>
        <v>5.7170930552703835E+32</v>
      </c>
      <c r="GVU51" s="1818">
        <f t="shared" ref="GVU51" si="2659">GVS51*$C$51</f>
        <v>5.8600203816521423E+32</v>
      </c>
      <c r="GVW51" s="1818">
        <f t="shared" ref="GVW51" si="2660">GVU51*$C$51</f>
        <v>6.0065208911934453E+32</v>
      </c>
      <c r="GVY51" s="1818">
        <f t="shared" ref="GVY51" si="2661">GVW51*$C$51</f>
        <v>6.1566839134732806E+32</v>
      </c>
      <c r="GWA51" s="1818">
        <f t="shared" ref="GWA51" si="2662">GVY51*$C$51</f>
        <v>6.3106010113101118E+32</v>
      </c>
      <c r="GWC51" s="1818">
        <f t="shared" ref="GWC51" si="2663">GWA51*$C$51</f>
        <v>6.4683660365928641E+32</v>
      </c>
      <c r="GWE51" s="1818">
        <f t="shared" ref="GWE51" si="2664">GWC51*$C$51</f>
        <v>6.6300751875076851E+32</v>
      </c>
      <c r="GWG51" s="1818">
        <f t="shared" ref="GWG51" si="2665">GWE51*$C$51</f>
        <v>6.795827067195377E+32</v>
      </c>
      <c r="GWI51" s="1818">
        <f t="shared" ref="GWI51" si="2666">GWG51*$C$51</f>
        <v>6.9657227438752609E+32</v>
      </c>
      <c r="GWK51" s="1818">
        <f t="shared" ref="GWK51" si="2667">GWI51*$C$51</f>
        <v>7.1398658124721425E+32</v>
      </c>
      <c r="GWM51" s="1818">
        <f t="shared" ref="GWM51" si="2668">GWK51*$C$51</f>
        <v>7.3183624577839454E+32</v>
      </c>
      <c r="GWO51" s="1818">
        <f t="shared" ref="GWO51" si="2669">GWM51*$C$51</f>
        <v>7.5013215192285436E+32</v>
      </c>
      <c r="GWQ51" s="1818">
        <f t="shared" ref="GWQ51" si="2670">GWO51*$C$51</f>
        <v>7.6888545572092563E+32</v>
      </c>
      <c r="GWS51" s="1818">
        <f t="shared" ref="GWS51" si="2671">GWQ51*$C$51</f>
        <v>7.8810759211394869E+32</v>
      </c>
      <c r="GWU51" s="1818">
        <f t="shared" ref="GWU51" si="2672">GWS51*$C$51</f>
        <v>8.0781028191679739E+32</v>
      </c>
      <c r="GWW51" s="1818">
        <f t="shared" ref="GWW51" si="2673">GWU51*$C$51</f>
        <v>8.2800553896471731E+32</v>
      </c>
      <c r="GWY51" s="1818">
        <f t="shared" ref="GWY51" si="2674">GWW51*$C$51</f>
        <v>8.4870567743883519E+32</v>
      </c>
      <c r="GXA51" s="1818">
        <f t="shared" ref="GXA51" si="2675">GWY51*$C$51</f>
        <v>8.6992331937480596E+32</v>
      </c>
      <c r="GXC51" s="1818">
        <f t="shared" ref="GXC51" si="2676">GXA51*$C$51</f>
        <v>8.9167140235917603E+32</v>
      </c>
      <c r="GXE51" s="1818">
        <f t="shared" ref="GXE51" si="2677">GXC51*$C$51</f>
        <v>9.1396318741815538E+32</v>
      </c>
      <c r="GXG51" s="1818">
        <f t="shared" ref="GXG51" si="2678">GXE51*$C$51</f>
        <v>9.368122671036092E+32</v>
      </c>
      <c r="GXI51" s="1818">
        <f t="shared" ref="GXI51" si="2679">GXG51*$C$51</f>
        <v>9.6023257378119934E+32</v>
      </c>
      <c r="GXK51" s="1818">
        <f t="shared" ref="GXK51" si="2680">GXI51*$C$51</f>
        <v>9.8423838812572921E+32</v>
      </c>
      <c r="GXM51" s="1818">
        <f t="shared" ref="GXM51" si="2681">GXK51*$C$51</f>
        <v>1.0088443478288724E+33</v>
      </c>
      <c r="GXO51" s="1818">
        <f t="shared" ref="GXO51" si="2682">GXM51*$C$51</f>
        <v>1.0340654565245941E+33</v>
      </c>
      <c r="GXQ51" s="1818">
        <f t="shared" ref="GXQ51" si="2683">GXO51*$C$51</f>
        <v>1.0599170929377088E+33</v>
      </c>
      <c r="GXS51" s="1818">
        <f t="shared" ref="GXS51" si="2684">GXQ51*$C$51</f>
        <v>1.0864150202611515E+33</v>
      </c>
      <c r="GXU51" s="1818">
        <f t="shared" ref="GXU51" si="2685">GXS51*$C$51</f>
        <v>1.1135753957676802E+33</v>
      </c>
      <c r="GXW51" s="1818">
        <f t="shared" ref="GXW51" si="2686">GXU51*$C$51</f>
        <v>1.141414780661872E+33</v>
      </c>
      <c r="GXY51" s="1818">
        <f t="shared" ref="GXY51" si="2687">GXW51*$C$51</f>
        <v>1.1699501501784187E+33</v>
      </c>
      <c r="GYA51" s="1818">
        <f t="shared" ref="GYA51" si="2688">GXY51*$C$51</f>
        <v>1.1991989039328791E+33</v>
      </c>
      <c r="GYC51" s="1818">
        <f t="shared" ref="GYC51" si="2689">GYA51*$C$51</f>
        <v>1.2291788765312009E+33</v>
      </c>
      <c r="GYE51" s="1818">
        <f t="shared" ref="GYE51" si="2690">GYC51*$C$51</f>
        <v>1.2599083484444808E+33</v>
      </c>
      <c r="GYG51" s="1818">
        <f t="shared" ref="GYG51" si="2691">GYE51*$C$51</f>
        <v>1.2914060571555927E+33</v>
      </c>
      <c r="GYI51" s="1818">
        <f t="shared" ref="GYI51" si="2692">GYG51*$C$51</f>
        <v>1.3236912085844823E+33</v>
      </c>
      <c r="GYK51" s="1818">
        <f t="shared" ref="GYK51" si="2693">GYI51*$C$51</f>
        <v>1.3567834887990942E+33</v>
      </c>
      <c r="GYM51" s="1818">
        <f t="shared" ref="GYM51" si="2694">GYK51*$C$51</f>
        <v>1.3907030760190715E+33</v>
      </c>
      <c r="GYO51" s="1818">
        <f t="shared" ref="GYO51" si="2695">GYM51*$C$51</f>
        <v>1.4254706529195483E+33</v>
      </c>
      <c r="GYQ51" s="1818">
        <f t="shared" ref="GYQ51" si="2696">GYO51*$C$51</f>
        <v>1.4611074192425369E+33</v>
      </c>
      <c r="GYS51" s="1818">
        <f t="shared" ref="GYS51" si="2697">GYQ51*$C$51</f>
        <v>1.4976351047236001E+33</v>
      </c>
      <c r="GYU51" s="1818">
        <f t="shared" ref="GYU51" si="2698">GYS51*$C$51</f>
        <v>1.5350759823416899E+33</v>
      </c>
      <c r="GYW51" s="1818">
        <f t="shared" ref="GYW51" si="2699">GYU51*$C$51</f>
        <v>1.573452881900232E+33</v>
      </c>
      <c r="GYY51" s="1818">
        <f t="shared" ref="GYY51" si="2700">GYW51*$C$51</f>
        <v>1.6127892039477376E+33</v>
      </c>
      <c r="GZA51" s="1818">
        <f t="shared" ref="GZA51" si="2701">GYY51*$C$51</f>
        <v>1.6531089340464309E+33</v>
      </c>
      <c r="GZC51" s="1818">
        <f t="shared" ref="GZC51" si="2702">GZA51*$C$51</f>
        <v>1.6944366573975914E+33</v>
      </c>
      <c r="GZE51" s="1818">
        <f t="shared" ref="GZE51" si="2703">GZC51*$C$51</f>
        <v>1.736797573832531E+33</v>
      </c>
      <c r="GZG51" s="1818">
        <f t="shared" ref="GZG51" si="2704">GZE51*$C$51</f>
        <v>1.7802175131783441E+33</v>
      </c>
      <c r="GZI51" s="1818">
        <f t="shared" ref="GZI51" si="2705">GZG51*$C$51</f>
        <v>1.8247229510078027E+33</v>
      </c>
      <c r="GZK51" s="1818">
        <f t="shared" ref="GZK51" si="2706">GZI51*$C$51</f>
        <v>1.8703410247829975E+33</v>
      </c>
      <c r="GZM51" s="1818">
        <f t="shared" ref="GZM51" si="2707">GZK51*$C$51</f>
        <v>1.9170995504025724E+33</v>
      </c>
      <c r="GZO51" s="1818">
        <f t="shared" ref="GZO51" si="2708">GZM51*$C$51</f>
        <v>1.9650270391626367E+33</v>
      </c>
      <c r="GZQ51" s="1818">
        <f t="shared" ref="GZQ51" si="2709">GZO51*$C$51</f>
        <v>2.0141527151417025E+33</v>
      </c>
      <c r="GZS51" s="1818">
        <f t="shared" ref="GZS51" si="2710">GZQ51*$C$51</f>
        <v>2.0645065330202448E+33</v>
      </c>
      <c r="GZU51" s="1818">
        <f t="shared" ref="GZU51" si="2711">GZS51*$C$51</f>
        <v>2.1161191963457509E+33</v>
      </c>
      <c r="GZW51" s="1818">
        <f t="shared" ref="GZW51" si="2712">GZU51*$C$51</f>
        <v>2.1690221762543945E+33</v>
      </c>
      <c r="GZY51" s="1818">
        <f t="shared" ref="GZY51" si="2713">GZW51*$C$51</f>
        <v>2.2232477306607541E+33</v>
      </c>
      <c r="HAA51" s="1818">
        <f t="shared" ref="HAA51" si="2714">GZY51*$C$51</f>
        <v>2.2788289239272728E+33</v>
      </c>
      <c r="HAC51" s="1818">
        <f t="shared" ref="HAC51" si="2715">HAA51*$C$51</f>
        <v>2.3357996470254545E+33</v>
      </c>
      <c r="HAE51" s="1818">
        <f t="shared" ref="HAE51" si="2716">HAC51*$C$51</f>
        <v>2.3941946382010906E+33</v>
      </c>
      <c r="HAG51" s="1818">
        <f t="shared" ref="HAG51" si="2717">HAE51*$C$51</f>
        <v>2.4540495041561178E+33</v>
      </c>
      <c r="HAI51" s="1818">
        <f t="shared" ref="HAI51" si="2718">HAG51*$C$51</f>
        <v>2.5154007417600204E+33</v>
      </c>
      <c r="HAK51" s="1818">
        <f t="shared" ref="HAK51" si="2719">HAI51*$C$51</f>
        <v>2.5782857603040206E+33</v>
      </c>
      <c r="HAM51" s="1818">
        <f t="shared" ref="HAM51" si="2720">HAK51*$C$51</f>
        <v>2.6427429043116206E+33</v>
      </c>
      <c r="HAO51" s="1818">
        <f t="shared" ref="HAO51" si="2721">HAM51*$C$51</f>
        <v>2.7088114769194109E+33</v>
      </c>
      <c r="HAQ51" s="1818">
        <f t="shared" ref="HAQ51" si="2722">HAO51*$C$51</f>
        <v>2.7765317638423957E+33</v>
      </c>
      <c r="HAS51" s="1818">
        <f t="shared" ref="HAS51" si="2723">HAQ51*$C$51</f>
        <v>2.8459450579384554E+33</v>
      </c>
      <c r="HAU51" s="1818">
        <f t="shared" ref="HAU51" si="2724">HAS51*$C$51</f>
        <v>2.9170936843869166E+33</v>
      </c>
      <c r="HAW51" s="1818">
        <f t="shared" ref="HAW51" si="2725">HAU51*$C$51</f>
        <v>2.9900210264965892E+33</v>
      </c>
      <c r="HAY51" s="1818">
        <f t="shared" ref="HAY51" si="2726">HAW51*$C$51</f>
        <v>3.0647715521590036E+33</v>
      </c>
      <c r="HBA51" s="1818">
        <f t="shared" ref="HBA51" si="2727">HAY51*$C$51</f>
        <v>3.1413908409629783E+33</v>
      </c>
      <c r="HBC51" s="1818">
        <f t="shared" ref="HBC51" si="2728">HBA51*$C$51</f>
        <v>3.2199256119870528E+33</v>
      </c>
      <c r="HBE51" s="1818">
        <f t="shared" ref="HBE51" si="2729">HBC51*$C$51</f>
        <v>3.300423752286729E+33</v>
      </c>
      <c r="HBG51" s="1818">
        <f t="shared" ref="HBG51" si="2730">HBE51*$C$51</f>
        <v>3.382934346093897E+33</v>
      </c>
      <c r="HBI51" s="1818">
        <f t="shared" ref="HBI51" si="2731">HBG51*$C$51</f>
        <v>3.4675077047462443E+33</v>
      </c>
      <c r="HBK51" s="1818">
        <f t="shared" ref="HBK51" si="2732">HBI51*$C$51</f>
        <v>3.5541953973649003E+33</v>
      </c>
      <c r="HBM51" s="1818">
        <f t="shared" ref="HBM51" si="2733">HBK51*$C$51</f>
        <v>3.6430502822990227E+33</v>
      </c>
      <c r="HBO51" s="1818">
        <f t="shared" ref="HBO51" si="2734">HBM51*$C$51</f>
        <v>3.7341265393564981E+33</v>
      </c>
      <c r="HBQ51" s="1818">
        <f t="shared" ref="HBQ51" si="2735">HBO51*$C$51</f>
        <v>3.8274797028404102E+33</v>
      </c>
      <c r="HBS51" s="1818">
        <f t="shared" ref="HBS51" si="2736">HBQ51*$C$51</f>
        <v>3.9231666954114199E+33</v>
      </c>
      <c r="HBU51" s="1818">
        <f t="shared" ref="HBU51" si="2737">HBS51*$C$51</f>
        <v>4.0212458627967051E+33</v>
      </c>
      <c r="HBW51" s="1818">
        <f t="shared" ref="HBW51" si="2738">HBU51*$C$51</f>
        <v>4.1217770093666225E+33</v>
      </c>
      <c r="HBY51" s="1818">
        <f t="shared" ref="HBY51" si="2739">HBW51*$C$51</f>
        <v>4.2248214346007876E+33</v>
      </c>
      <c r="HCA51" s="1818">
        <f t="shared" ref="HCA51" si="2740">HBY51*$C$51</f>
        <v>4.3304419704658067E+33</v>
      </c>
      <c r="HCC51" s="1818">
        <f t="shared" ref="HCC51" si="2741">HCA51*$C$51</f>
        <v>4.4387030197274516E+33</v>
      </c>
      <c r="HCE51" s="1818">
        <f t="shared" ref="HCE51" si="2742">HCC51*$C$51</f>
        <v>4.5496705952206374E+33</v>
      </c>
      <c r="HCG51" s="1818">
        <f t="shared" ref="HCG51" si="2743">HCE51*$C$51</f>
        <v>4.6634123601011531E+33</v>
      </c>
      <c r="HCI51" s="1818">
        <f t="shared" ref="HCI51" si="2744">HCG51*$C$51</f>
        <v>4.7799976691036814E+33</v>
      </c>
      <c r="HCK51" s="1818">
        <f t="shared" ref="HCK51" si="2745">HCI51*$C$51</f>
        <v>4.8994976108312733E+33</v>
      </c>
      <c r="HCM51" s="1818">
        <f t="shared" ref="HCM51" si="2746">HCK51*$C$51</f>
        <v>5.0219850511020544E+33</v>
      </c>
      <c r="HCO51" s="1818">
        <f t="shared" ref="HCO51" si="2747">HCM51*$C$51</f>
        <v>5.1475346773796052E+33</v>
      </c>
      <c r="HCQ51" s="1818">
        <f t="shared" ref="HCQ51" si="2748">HCO51*$C$51</f>
        <v>5.276223044314095E+33</v>
      </c>
      <c r="HCS51" s="1818">
        <f t="shared" ref="HCS51" si="2749">HCQ51*$C$51</f>
        <v>5.4081286204219468E+33</v>
      </c>
      <c r="HCU51" s="1818">
        <f t="shared" ref="HCU51" si="2750">HCS51*$C$51</f>
        <v>5.5433318359324953E+33</v>
      </c>
      <c r="HCW51" s="1818">
        <f t="shared" ref="HCW51" si="2751">HCU51*$C$51</f>
        <v>5.6819151318308072E+33</v>
      </c>
      <c r="HCY51" s="1818">
        <f t="shared" ref="HCY51" si="2752">HCW51*$C$51</f>
        <v>5.8239630101265769E+33</v>
      </c>
      <c r="HDA51" s="1818">
        <f t="shared" ref="HDA51" si="2753">HCY51*$C$51</f>
        <v>5.9695620853797412E+33</v>
      </c>
      <c r="HDC51" s="1818">
        <f t="shared" ref="HDC51" si="2754">HDA51*$C$51</f>
        <v>6.1188011375142344E+33</v>
      </c>
      <c r="HDE51" s="1818">
        <f t="shared" ref="HDE51" si="2755">HDC51*$C$51</f>
        <v>6.2717711659520901E+33</v>
      </c>
      <c r="HDG51" s="1818">
        <f t="shared" ref="HDG51" si="2756">HDE51*$C$51</f>
        <v>6.4285654451008923E+33</v>
      </c>
      <c r="HDI51" s="1818">
        <f t="shared" ref="HDI51" si="2757">HDG51*$C$51</f>
        <v>6.5892795812284139E+33</v>
      </c>
      <c r="HDK51" s="1818">
        <f t="shared" ref="HDK51" si="2758">HDI51*$C$51</f>
        <v>6.7540115707591238E+33</v>
      </c>
      <c r="HDM51" s="1818">
        <f t="shared" ref="HDM51" si="2759">HDK51*$C$51</f>
        <v>6.9228618600281013E+33</v>
      </c>
      <c r="HDO51" s="1818">
        <f t="shared" ref="HDO51" si="2760">HDM51*$C$51</f>
        <v>7.0959334065288036E+33</v>
      </c>
      <c r="HDQ51" s="1818">
        <f t="shared" ref="HDQ51" si="2761">HDO51*$C$51</f>
        <v>7.2733317416920227E+33</v>
      </c>
      <c r="HDS51" s="1818">
        <f t="shared" ref="HDS51" si="2762">HDQ51*$C$51</f>
        <v>7.4551650352343228E+33</v>
      </c>
      <c r="HDU51" s="1818">
        <f t="shared" ref="HDU51" si="2763">HDS51*$C$51</f>
        <v>7.6415441611151803E+33</v>
      </c>
      <c r="HDW51" s="1818">
        <f t="shared" ref="HDW51" si="2764">HDU51*$C$51</f>
        <v>7.8325827651430587E+33</v>
      </c>
      <c r="HDY51" s="1818">
        <f t="shared" ref="HDY51" si="2765">HDW51*$C$51</f>
        <v>8.0283973342716346E+33</v>
      </c>
      <c r="HEA51" s="1818">
        <f t="shared" ref="HEA51" si="2766">HDY51*$C$51</f>
        <v>8.2291072676284245E+33</v>
      </c>
      <c r="HEC51" s="1818">
        <f t="shared" ref="HEC51" si="2767">HEA51*$C$51</f>
        <v>8.4348349493191342E+33</v>
      </c>
      <c r="HEE51" s="1818">
        <f t="shared" ref="HEE51" si="2768">HEC51*$C$51</f>
        <v>8.6457058230521122E+33</v>
      </c>
      <c r="HEG51" s="1818">
        <f t="shared" ref="HEG51" si="2769">HEE51*$C$51</f>
        <v>8.8618484686284144E+33</v>
      </c>
      <c r="HEI51" s="1818">
        <f t="shared" ref="HEI51" si="2770">HEG51*$C$51</f>
        <v>9.0833946803441244E+33</v>
      </c>
      <c r="HEK51" s="1818">
        <f t="shared" ref="HEK51" si="2771">HEI51*$C$51</f>
        <v>9.3104795473527269E+33</v>
      </c>
      <c r="HEM51" s="1818">
        <f t="shared" ref="HEM51" si="2772">HEK51*$C$51</f>
        <v>9.5432415360365444E+33</v>
      </c>
      <c r="HEO51" s="1818">
        <f t="shared" ref="HEO51" si="2773">HEM51*$C$51</f>
        <v>9.7818225744374574E+33</v>
      </c>
      <c r="HEQ51" s="1818">
        <f t="shared" ref="HEQ51" si="2774">HEO51*$C$51</f>
        <v>1.0026368138798393E+34</v>
      </c>
      <c r="HES51" s="1818">
        <f t="shared" ref="HES51" si="2775">HEQ51*$C$51</f>
        <v>1.0277027342268351E+34</v>
      </c>
      <c r="HEU51" s="1818">
        <f t="shared" ref="HEU51" si="2776">HES51*$C$51</f>
        <v>1.0533953025825059E+34</v>
      </c>
      <c r="HEW51" s="1818">
        <f t="shared" ref="HEW51" si="2777">HEU51*$C$51</f>
        <v>1.0797301851470684E+34</v>
      </c>
      <c r="HEY51" s="1818">
        <f t="shared" ref="HEY51" si="2778">HEW51*$C$51</f>
        <v>1.1067234397757449E+34</v>
      </c>
      <c r="HFA51" s="1818">
        <f t="shared" ref="HFA51" si="2779">HEY51*$C$51</f>
        <v>1.1343915257701385E+34</v>
      </c>
      <c r="HFC51" s="1818">
        <f t="shared" ref="HFC51" si="2780">HFA51*$C$51</f>
        <v>1.162751313914392E+34</v>
      </c>
      <c r="HFE51" s="1818">
        <f t="shared" ref="HFE51" si="2781">HFC51*$C$51</f>
        <v>1.1918200967622516E+34</v>
      </c>
      <c r="HFG51" s="1818">
        <f t="shared" ref="HFG51" si="2782">HFE51*$C$51</f>
        <v>1.2216155991813077E+34</v>
      </c>
      <c r="HFI51" s="1818">
        <f t="shared" ref="HFI51" si="2783">HFG51*$C$51</f>
        <v>1.2521559891608403E+34</v>
      </c>
      <c r="HFK51" s="1818">
        <f t="shared" ref="HFK51" si="2784">HFI51*$C$51</f>
        <v>1.2834598888898611E+34</v>
      </c>
      <c r="HFM51" s="1818">
        <f t="shared" ref="HFM51" si="2785">HFK51*$C$51</f>
        <v>1.3155463861121076E+34</v>
      </c>
      <c r="HFO51" s="1818">
        <f t="shared" ref="HFO51" si="2786">HFM51*$C$51</f>
        <v>1.3484350457649102E+34</v>
      </c>
      <c r="HFQ51" s="1818">
        <f t="shared" ref="HFQ51" si="2787">HFO51*$C$51</f>
        <v>1.3821459219090328E+34</v>
      </c>
      <c r="HFS51" s="1818">
        <f t="shared" ref="HFS51" si="2788">HFQ51*$C$51</f>
        <v>1.4166995699567586E+34</v>
      </c>
      <c r="HFU51" s="1818">
        <f t="shared" ref="HFU51" si="2789">HFS51*$C$51</f>
        <v>1.4521170592056774E+34</v>
      </c>
      <c r="HFW51" s="1818">
        <f t="shared" ref="HFW51" si="2790">HFU51*$C$51</f>
        <v>1.4884199856858191E+34</v>
      </c>
      <c r="HFY51" s="1818">
        <f t="shared" ref="HFY51" si="2791">HFW51*$C$51</f>
        <v>1.5256304853279644E+34</v>
      </c>
      <c r="HGA51" s="1818">
        <f t="shared" ref="HGA51" si="2792">HFY51*$C$51</f>
        <v>1.5637712474611634E+34</v>
      </c>
      <c r="HGC51" s="1818">
        <f t="shared" ref="HGC51" si="2793">HGA51*$C$51</f>
        <v>1.6028655286476923E+34</v>
      </c>
      <c r="HGE51" s="1818">
        <f t="shared" ref="HGE51" si="2794">HGC51*$C$51</f>
        <v>1.6429371668638845E+34</v>
      </c>
      <c r="HGG51" s="1818">
        <f t="shared" ref="HGG51" si="2795">HGE51*$C$51</f>
        <v>1.6840105960354815E+34</v>
      </c>
      <c r="HGI51" s="1818">
        <f t="shared" ref="HGI51" si="2796">HGG51*$C$51</f>
        <v>1.7261108609363684E+34</v>
      </c>
      <c r="HGK51" s="1818">
        <f t="shared" ref="HGK51" si="2797">HGI51*$C$51</f>
        <v>1.7692636324597774E+34</v>
      </c>
      <c r="HGM51" s="1818">
        <f t="shared" ref="HGM51" si="2798">HGK51*$C$51</f>
        <v>1.8134952232712718E+34</v>
      </c>
      <c r="HGO51" s="1818">
        <f t="shared" ref="HGO51" si="2799">HGM51*$C$51</f>
        <v>1.8588326038530534E+34</v>
      </c>
      <c r="HGQ51" s="1818">
        <f t="shared" ref="HGQ51" si="2800">HGO51*$C$51</f>
        <v>1.9053034189493795E+34</v>
      </c>
      <c r="HGS51" s="1818">
        <f t="shared" ref="HGS51" si="2801">HGQ51*$C$51</f>
        <v>1.9529360044231139E+34</v>
      </c>
      <c r="HGU51" s="1818">
        <f t="shared" ref="HGU51" si="2802">HGS51*$C$51</f>
        <v>2.0017594045336915E+34</v>
      </c>
      <c r="HGW51" s="1818">
        <f t="shared" ref="HGW51" si="2803">HGU51*$C$51</f>
        <v>2.0518033896470336E+34</v>
      </c>
      <c r="HGY51" s="1818">
        <f t="shared" ref="HGY51" si="2804">HGW51*$C$51</f>
        <v>2.1030984743882093E+34</v>
      </c>
      <c r="HHA51" s="1818">
        <f t="shared" ref="HHA51" si="2805">HGY51*$C$51</f>
        <v>2.1556759362479144E+34</v>
      </c>
      <c r="HHC51" s="1818">
        <f t="shared" ref="HHC51" si="2806">HHA51*$C$51</f>
        <v>2.2095678346541119E+34</v>
      </c>
      <c r="HHE51" s="1818">
        <f t="shared" ref="HHE51" si="2807">HHC51*$C$51</f>
        <v>2.2648070305204647E+34</v>
      </c>
      <c r="HHG51" s="1818">
        <f t="shared" ref="HHG51" si="2808">HHE51*$C$51</f>
        <v>2.3214272062834761E+34</v>
      </c>
      <c r="HHI51" s="1818">
        <f t="shared" ref="HHI51" si="2809">HHG51*$C$51</f>
        <v>2.379462886440563E+34</v>
      </c>
      <c r="HHK51" s="1818">
        <f t="shared" ref="HHK51" si="2810">HHI51*$C$51</f>
        <v>2.4389494586015769E+34</v>
      </c>
      <c r="HHM51" s="1818">
        <f t="shared" ref="HHM51" si="2811">HHK51*$C$51</f>
        <v>2.499923195066616E+34</v>
      </c>
      <c r="HHO51" s="1818">
        <f t="shared" ref="HHO51" si="2812">HHM51*$C$51</f>
        <v>2.5624212749432812E+34</v>
      </c>
      <c r="HHQ51" s="1818">
        <f t="shared" ref="HHQ51" si="2813">HHO51*$C$51</f>
        <v>2.6264818068168632E+34</v>
      </c>
      <c r="HHS51" s="1818">
        <f t="shared" ref="HHS51" si="2814">HHQ51*$C$51</f>
        <v>2.6921438519872844E+34</v>
      </c>
      <c r="HHU51" s="1818">
        <f t="shared" ref="HHU51" si="2815">HHS51*$C$51</f>
        <v>2.7594474482869663E+34</v>
      </c>
      <c r="HHW51" s="1818">
        <f t="shared" ref="HHW51" si="2816">HHU51*$C$51</f>
        <v>2.8284336344941402E+34</v>
      </c>
      <c r="HHY51" s="1818">
        <f t="shared" ref="HHY51" si="2817">HHW51*$C$51</f>
        <v>2.8991444753564933E+34</v>
      </c>
      <c r="HIA51" s="1818">
        <f t="shared" ref="HIA51" si="2818">HHY51*$C$51</f>
        <v>2.9716230872404052E+34</v>
      </c>
      <c r="HIC51" s="1818">
        <f t="shared" ref="HIC51" si="2819">HIA51*$C$51</f>
        <v>3.0459136644214151E+34</v>
      </c>
      <c r="HIE51" s="1818">
        <f t="shared" ref="HIE51" si="2820">HIC51*$C$51</f>
        <v>3.1220615060319505E+34</v>
      </c>
      <c r="HIG51" s="1818">
        <f t="shared" ref="HIG51" si="2821">HIE51*$C$51</f>
        <v>3.2001130436827491E+34</v>
      </c>
      <c r="HII51" s="1818">
        <f t="shared" ref="HII51" si="2822">HIG51*$C$51</f>
        <v>3.2801158697748174E+34</v>
      </c>
      <c r="HIK51" s="1818">
        <f t="shared" ref="HIK51" si="2823">HII51*$C$51</f>
        <v>3.3621187665191875E+34</v>
      </c>
      <c r="HIM51" s="1818">
        <f t="shared" ref="HIM51" si="2824">HIK51*$C$51</f>
        <v>3.446171735682167E+34</v>
      </c>
      <c r="HIO51" s="1818">
        <f t="shared" ref="HIO51" si="2825">HIM51*$C$51</f>
        <v>3.532326029074221E+34</v>
      </c>
      <c r="HIQ51" s="1818">
        <f t="shared" ref="HIQ51" si="2826">HIO51*$C$51</f>
        <v>3.6206341798010764E+34</v>
      </c>
      <c r="HIS51" s="1818">
        <f t="shared" ref="HIS51" si="2827">HIQ51*$C$51</f>
        <v>3.7111500342961029E+34</v>
      </c>
      <c r="HIU51" s="1818">
        <f t="shared" ref="HIU51" si="2828">HIS51*$C$51</f>
        <v>3.8039287851535052E+34</v>
      </c>
      <c r="HIW51" s="1818">
        <f t="shared" ref="HIW51" si="2829">HIU51*$C$51</f>
        <v>3.8990270047823425E+34</v>
      </c>
      <c r="HIY51" s="1818">
        <f t="shared" ref="HIY51" si="2830">HIW51*$C$51</f>
        <v>3.9965026799019005E+34</v>
      </c>
      <c r="HJA51" s="1818">
        <f t="shared" ref="HJA51" si="2831">HIY51*$C$51</f>
        <v>4.0964152468994475E+34</v>
      </c>
      <c r="HJC51" s="1818">
        <f t="shared" ref="HJC51" si="2832">HJA51*$C$51</f>
        <v>4.1988256280719336E+34</v>
      </c>
      <c r="HJE51" s="1818">
        <f t="shared" ref="HJE51" si="2833">HJC51*$C$51</f>
        <v>4.3037962687737318E+34</v>
      </c>
      <c r="HJG51" s="1818">
        <f t="shared" ref="HJG51" si="2834">HJE51*$C$51</f>
        <v>4.4113911754930749E+34</v>
      </c>
      <c r="HJI51" s="1818">
        <f t="shared" ref="HJI51" si="2835">HJG51*$C$51</f>
        <v>4.5216759548804015E+34</v>
      </c>
      <c r="HJK51" s="1818">
        <f t="shared" ref="HJK51" si="2836">HJI51*$C$51</f>
        <v>4.6347178537524115E+34</v>
      </c>
      <c r="HJM51" s="1818">
        <f t="shared" ref="HJM51" si="2837">HJK51*$C$51</f>
        <v>4.7505858000962218E+34</v>
      </c>
      <c r="HJO51" s="1818">
        <f t="shared" ref="HJO51" si="2838">HJM51*$C$51</f>
        <v>4.8693504450986267E+34</v>
      </c>
      <c r="HJQ51" s="1818">
        <f t="shared" ref="HJQ51" si="2839">HJO51*$C$51</f>
        <v>4.9910842062260916E+34</v>
      </c>
      <c r="HJS51" s="1818">
        <f t="shared" ref="HJS51" si="2840">HJQ51*$C$51</f>
        <v>5.1158613113817435E+34</v>
      </c>
      <c r="HJU51" s="1818">
        <f t="shared" ref="HJU51" si="2841">HJS51*$C$51</f>
        <v>5.2437578441662865E+34</v>
      </c>
      <c r="HJW51" s="1818">
        <f t="shared" ref="HJW51" si="2842">HJU51*$C$51</f>
        <v>5.3748517902704429E+34</v>
      </c>
      <c r="HJY51" s="1818">
        <f t="shared" ref="HJY51" si="2843">HJW51*$C$51</f>
        <v>5.5092230850272035E+34</v>
      </c>
      <c r="HKA51" s="1818">
        <f t="shared" ref="HKA51" si="2844">HJY51*$C$51</f>
        <v>5.646953662152883E+34</v>
      </c>
      <c r="HKC51" s="1818">
        <f t="shared" ref="HKC51" si="2845">HKA51*$C$51</f>
        <v>5.7881275037067048E+34</v>
      </c>
      <c r="HKE51" s="1818">
        <f t="shared" ref="HKE51" si="2846">HKC51*$C$51</f>
        <v>5.9328306912993718E+34</v>
      </c>
      <c r="HKG51" s="1818">
        <f t="shared" ref="HKG51" si="2847">HKE51*$C$51</f>
        <v>6.0811514585818557E+34</v>
      </c>
      <c r="HKI51" s="1818">
        <f t="shared" ref="HKI51" si="2848">HKG51*$C$51</f>
        <v>6.2331802450464011E+34</v>
      </c>
      <c r="HKK51" s="1818">
        <f t="shared" ref="HKK51" si="2849">HKI51*$C$51</f>
        <v>6.3890097511725603E+34</v>
      </c>
      <c r="HKM51" s="1818">
        <f t="shared" ref="HKM51" si="2850">HKK51*$C$51</f>
        <v>6.5487349949518734E+34</v>
      </c>
      <c r="HKO51" s="1818">
        <f t="shared" ref="HKO51" si="2851">HKM51*$C$51</f>
        <v>6.7124533698256695E+34</v>
      </c>
      <c r="HKQ51" s="1818">
        <f t="shared" ref="HKQ51" si="2852">HKO51*$C$51</f>
        <v>6.8802647040713104E+34</v>
      </c>
      <c r="HKS51" s="1818">
        <f t="shared" ref="HKS51" si="2853">HKQ51*$C$51</f>
        <v>7.0522713216730929E+34</v>
      </c>
      <c r="HKU51" s="1818">
        <f t="shared" ref="HKU51" si="2854">HKS51*$C$51</f>
        <v>7.2285781047149196E+34</v>
      </c>
      <c r="HKW51" s="1818">
        <f t="shared" ref="HKW51" si="2855">HKU51*$C$51</f>
        <v>7.409292557332792E+34</v>
      </c>
      <c r="HKY51" s="1818">
        <f t="shared" ref="HKY51" si="2856">HKW51*$C$51</f>
        <v>7.5945248712661115E+34</v>
      </c>
      <c r="HLA51" s="1818">
        <f t="shared" ref="HLA51" si="2857">HKY51*$C$51</f>
        <v>7.7843879930477635E+34</v>
      </c>
      <c r="HLC51" s="1818">
        <f t="shared" ref="HLC51" si="2858">HLA51*$C$51</f>
        <v>7.9789976928739571E+34</v>
      </c>
      <c r="HLE51" s="1818">
        <f t="shared" ref="HLE51" si="2859">HLC51*$C$51</f>
        <v>8.1784726351958058E+34</v>
      </c>
      <c r="HLG51" s="1818">
        <f t="shared" ref="HLG51" si="2860">HLE51*$C$51</f>
        <v>8.3829344510757004E+34</v>
      </c>
      <c r="HLI51" s="1818">
        <f t="shared" ref="HLI51" si="2861">HLG51*$C$51</f>
        <v>8.5925078123525926E+34</v>
      </c>
      <c r="HLK51" s="1818">
        <f t="shared" ref="HLK51" si="2862">HLI51*$C$51</f>
        <v>8.8073205076614058E+34</v>
      </c>
      <c r="HLM51" s="1818">
        <f t="shared" ref="HLM51" si="2863">HLK51*$C$51</f>
        <v>9.0275035203529393E+34</v>
      </c>
      <c r="HLO51" s="1818">
        <f t="shared" ref="HLO51" si="2864">HLM51*$C$51</f>
        <v>9.2531911083617629E+34</v>
      </c>
      <c r="HLQ51" s="1818">
        <f t="shared" ref="HLQ51" si="2865">HLO51*$C$51</f>
        <v>9.4845208860708066E+34</v>
      </c>
      <c r="HLS51" s="1818">
        <f t="shared" ref="HLS51" si="2866">HLQ51*$C$51</f>
        <v>9.7216339082225761E+34</v>
      </c>
      <c r="HLU51" s="1818">
        <f t="shared" ref="HLU51" si="2867">HLS51*$C$51</f>
        <v>9.964674755928139E+34</v>
      </c>
      <c r="HLW51" s="1818">
        <f t="shared" ref="HLW51" si="2868">HLU51*$C$51</f>
        <v>1.0213791624826342E+35</v>
      </c>
      <c r="HLY51" s="1818">
        <f t="shared" ref="HLY51" si="2869">HLW51*$C$51</f>
        <v>1.0469136415447E+35</v>
      </c>
      <c r="HMA51" s="1818">
        <f t="shared" ref="HMA51" si="2870">HLY51*$C$51</f>
        <v>1.0730864825833175E+35</v>
      </c>
      <c r="HMC51" s="1818">
        <f t="shared" ref="HMC51" si="2871">HMA51*$C$51</f>
        <v>1.0999136446479003E+35</v>
      </c>
      <c r="HME51" s="1818">
        <f t="shared" ref="HME51" si="2872">HMC51*$C$51</f>
        <v>1.1274114857640976E+35</v>
      </c>
      <c r="HMG51" s="1818">
        <f t="shared" ref="HMG51" si="2873">HME51*$C$51</f>
        <v>1.1555967729082E+35</v>
      </c>
      <c r="HMI51" s="1818">
        <f t="shared" ref="HMI51" si="2874">HMG51*$C$51</f>
        <v>1.1844866922309049E+35</v>
      </c>
      <c r="HMK51" s="1818">
        <f t="shared" ref="HMK51" si="2875">HMI51*$C$51</f>
        <v>1.2140988595366775E+35</v>
      </c>
      <c r="HMM51" s="1818">
        <f t="shared" ref="HMM51" si="2876">HMK51*$C$51</f>
        <v>1.2444513310250942E+35</v>
      </c>
      <c r="HMO51" s="1818">
        <f t="shared" ref="HMO51" si="2877">HMM51*$C$51</f>
        <v>1.2755626143007215E+35</v>
      </c>
      <c r="HMQ51" s="1818">
        <f t="shared" ref="HMQ51" si="2878">HMO51*$C$51</f>
        <v>1.3074516796582394E+35</v>
      </c>
      <c r="HMS51" s="1818">
        <f t="shared" ref="HMS51" si="2879">HMQ51*$C$51</f>
        <v>1.3401379716496953E+35</v>
      </c>
      <c r="HMU51" s="1818">
        <f t="shared" ref="HMU51" si="2880">HMS51*$C$51</f>
        <v>1.3736414209409376E+35</v>
      </c>
      <c r="HMW51" s="1818">
        <f t="shared" ref="HMW51" si="2881">HMU51*$C$51</f>
        <v>1.4079824564644608E+35</v>
      </c>
      <c r="HMY51" s="1818">
        <f t="shared" ref="HMY51" si="2882">HMW51*$C$51</f>
        <v>1.4431820178760722E+35</v>
      </c>
      <c r="HNA51" s="1818">
        <f t="shared" ref="HNA51" si="2883">HMY51*$C$51</f>
        <v>1.4792615683229739E+35</v>
      </c>
      <c r="HNC51" s="1818">
        <f t="shared" ref="HNC51" si="2884">HNA51*$C$51</f>
        <v>1.5162431075310482E+35</v>
      </c>
      <c r="HNE51" s="1818">
        <f t="shared" ref="HNE51" si="2885">HNC51*$C$51</f>
        <v>1.5541491852193243E+35</v>
      </c>
      <c r="HNG51" s="1818">
        <f t="shared" ref="HNG51" si="2886">HNE51*$C$51</f>
        <v>1.5930029148498072E+35</v>
      </c>
      <c r="HNI51" s="1818">
        <f t="shared" ref="HNI51" si="2887">HNG51*$C$51</f>
        <v>1.6328279877210522E+35</v>
      </c>
      <c r="HNK51" s="1818">
        <f t="shared" ref="HNK51" si="2888">HNI51*$C$51</f>
        <v>1.6736486874140785E+35</v>
      </c>
      <c r="HNM51" s="1818">
        <f t="shared" ref="HNM51" si="2889">HNK51*$C$51</f>
        <v>1.7154899045994304E+35</v>
      </c>
      <c r="HNO51" s="1818">
        <f t="shared" ref="HNO51" si="2890">HNM51*$C$51</f>
        <v>1.7583771522144161E+35</v>
      </c>
      <c r="HNQ51" s="1818">
        <f t="shared" ref="HNQ51" si="2891">HNO51*$C$51</f>
        <v>1.8023365810197764E+35</v>
      </c>
      <c r="HNS51" s="1818">
        <f t="shared" ref="HNS51" si="2892">HNQ51*$C$51</f>
        <v>1.8473949955452706E+35</v>
      </c>
      <c r="HNU51" s="1818">
        <f t="shared" ref="HNU51" si="2893">HNS51*$C$51</f>
        <v>1.8935798704339022E+35</v>
      </c>
      <c r="HNW51" s="1818">
        <f t="shared" ref="HNW51" si="2894">HNU51*$C$51</f>
        <v>1.9409193671947496E+35</v>
      </c>
      <c r="HNY51" s="1818">
        <f t="shared" ref="HNY51" si="2895">HNW51*$C$51</f>
        <v>1.9894423513746181E+35</v>
      </c>
      <c r="HOA51" s="1818">
        <f t="shared" ref="HOA51" si="2896">HNY51*$C$51</f>
        <v>2.0391784101589834E+35</v>
      </c>
      <c r="HOC51" s="1818">
        <f t="shared" ref="HOC51" si="2897">HOA51*$C$51</f>
        <v>2.0901578704129579E+35</v>
      </c>
      <c r="HOE51" s="1818">
        <f t="shared" ref="HOE51" si="2898">HOC51*$C$51</f>
        <v>2.1424118171732816E+35</v>
      </c>
      <c r="HOG51" s="1818">
        <f t="shared" ref="HOG51" si="2899">HOE51*$C$51</f>
        <v>2.1959721126026136E+35</v>
      </c>
      <c r="HOI51" s="1818">
        <f t="shared" ref="HOI51" si="2900">HOG51*$C$51</f>
        <v>2.2508714154176787E+35</v>
      </c>
      <c r="HOK51" s="1818">
        <f t="shared" ref="HOK51" si="2901">HOI51*$C$51</f>
        <v>2.3071432008031205E+35</v>
      </c>
      <c r="HOM51" s="1818">
        <f t="shared" ref="HOM51" si="2902">HOK51*$C$51</f>
        <v>2.3648217808231981E+35</v>
      </c>
      <c r="HOO51" s="1818">
        <f t="shared" ref="HOO51" si="2903">HOM51*$C$51</f>
        <v>2.4239423253437777E+35</v>
      </c>
      <c r="HOQ51" s="1818">
        <f t="shared" ref="HOQ51" si="2904">HOO51*$C$51</f>
        <v>2.484540883477372E+35</v>
      </c>
      <c r="HOS51" s="1818">
        <f t="shared" ref="HOS51" si="2905">HOQ51*$C$51</f>
        <v>2.5466544055643061E+35</v>
      </c>
      <c r="HOU51" s="1818">
        <f t="shared" ref="HOU51" si="2906">HOS51*$C$51</f>
        <v>2.6103207657034136E+35</v>
      </c>
      <c r="HOW51" s="1818">
        <f t="shared" ref="HOW51" si="2907">HOU51*$C$51</f>
        <v>2.6755787848459988E+35</v>
      </c>
      <c r="HOY51" s="1818">
        <f t="shared" ref="HOY51" si="2908">HOW51*$C$51</f>
        <v>2.7424682544671485E+35</v>
      </c>
      <c r="HPA51" s="1818">
        <f t="shared" ref="HPA51" si="2909">HOY51*$C$51</f>
        <v>2.8110299608288271E+35</v>
      </c>
      <c r="HPC51" s="1818">
        <f t="shared" ref="HPC51" si="2910">HPA51*$C$51</f>
        <v>2.8813057098495476E+35</v>
      </c>
      <c r="HPE51" s="1818">
        <f t="shared" ref="HPE51" si="2911">HPC51*$C$51</f>
        <v>2.9533383525957861E+35</v>
      </c>
      <c r="HPG51" s="1818">
        <f t="shared" ref="HPG51" si="2912">HPE51*$C$51</f>
        <v>3.0271718114106806E+35</v>
      </c>
      <c r="HPI51" s="1818">
        <f t="shared" ref="HPI51" si="2913">HPG51*$C$51</f>
        <v>3.1028511066959471E+35</v>
      </c>
      <c r="HPK51" s="1818">
        <f t="shared" ref="HPK51" si="2914">HPI51*$C$51</f>
        <v>3.1804223843633455E+35</v>
      </c>
      <c r="HPM51" s="1818">
        <f t="shared" ref="HPM51" si="2915">HPK51*$C$51</f>
        <v>3.2599329439724289E+35</v>
      </c>
      <c r="HPO51" s="1818">
        <f t="shared" ref="HPO51" si="2916">HPM51*$C$51</f>
        <v>3.3414312675717395E+35</v>
      </c>
      <c r="HPQ51" s="1818">
        <f t="shared" ref="HPQ51" si="2917">HPO51*$C$51</f>
        <v>3.4249670492610326E+35</v>
      </c>
      <c r="HPS51" s="1818">
        <f t="shared" ref="HPS51" si="2918">HPQ51*$C$51</f>
        <v>3.510591225492558E+35</v>
      </c>
      <c r="HPU51" s="1818">
        <f t="shared" ref="HPU51" si="2919">HPS51*$C$51</f>
        <v>3.5983560061298713E+35</v>
      </c>
      <c r="HPW51" s="1818">
        <f t="shared" ref="HPW51" si="2920">HPU51*$C$51</f>
        <v>3.6883149062831174E+35</v>
      </c>
      <c r="HPY51" s="1818">
        <f t="shared" ref="HPY51" si="2921">HPW51*$C$51</f>
        <v>3.7805227789401951E+35</v>
      </c>
      <c r="HQA51" s="1818">
        <f t="shared" ref="HQA51" si="2922">HPY51*$C$51</f>
        <v>3.8750358484136998E+35</v>
      </c>
      <c r="HQC51" s="1818">
        <f t="shared" ref="HQC51" si="2923">HQA51*$C$51</f>
        <v>3.9719117446240423E+35</v>
      </c>
      <c r="HQE51" s="1818">
        <f t="shared" ref="HQE51" si="2924">HQC51*$C$51</f>
        <v>4.0712095382396427E+35</v>
      </c>
      <c r="HQG51" s="1818">
        <f t="shared" ref="HQG51" si="2925">HQE51*$C$51</f>
        <v>4.1729897766956333E+35</v>
      </c>
      <c r="HQI51" s="1818">
        <f t="shared" ref="HQI51" si="2926">HQG51*$C$51</f>
        <v>4.2773145211130236E+35</v>
      </c>
      <c r="HQK51" s="1818">
        <f t="shared" ref="HQK51" si="2927">HQI51*$C$51</f>
        <v>4.384247384140849E+35</v>
      </c>
      <c r="HQM51" s="1818">
        <f t="shared" ref="HQM51" si="2928">HQK51*$C$51</f>
        <v>4.4938535687443701E+35</v>
      </c>
      <c r="HQO51" s="1818">
        <f t="shared" ref="HQO51" si="2929">HQM51*$C$51</f>
        <v>4.6061999079629786E+35</v>
      </c>
      <c r="HQQ51" s="1818">
        <f t="shared" ref="HQQ51" si="2930">HQO51*$C$51</f>
        <v>4.7213549056620525E+35</v>
      </c>
      <c r="HQS51" s="1818">
        <f t="shared" ref="HQS51" si="2931">HQQ51*$C$51</f>
        <v>4.8393887783036038E+35</v>
      </c>
      <c r="HQU51" s="1818">
        <f t="shared" ref="HQU51" si="2932">HQS51*$C$51</f>
        <v>4.9603734977611934E+35</v>
      </c>
      <c r="HQW51" s="1818">
        <f t="shared" ref="HQW51" si="2933">HQU51*$C$51</f>
        <v>5.084382835205223E+35</v>
      </c>
      <c r="HQY51" s="1818">
        <f t="shared" ref="HQY51" si="2934">HQW51*$C$51</f>
        <v>5.2114924060853534E+35</v>
      </c>
      <c r="HRA51" s="1818">
        <f t="shared" ref="HRA51" si="2935">HQY51*$C$51</f>
        <v>5.341779716237487E+35</v>
      </c>
      <c r="HRC51" s="1818">
        <f t="shared" ref="HRC51" si="2936">HRA51*$C$51</f>
        <v>5.4753242091434241E+35</v>
      </c>
      <c r="HRE51" s="1818">
        <f t="shared" ref="HRE51" si="2937">HRC51*$C$51</f>
        <v>5.6122073143720089E+35</v>
      </c>
      <c r="HRG51" s="1818">
        <f t="shared" ref="HRG51" si="2938">HRE51*$C$51</f>
        <v>5.7525124972313087E+35</v>
      </c>
      <c r="HRI51" s="1818">
        <f t="shared" ref="HRI51" si="2939">HRG51*$C$51</f>
        <v>5.8963253096620912E+35</v>
      </c>
      <c r="HRK51" s="1818">
        <f t="shared" ref="HRK51" si="2940">HRI51*$C$51</f>
        <v>6.0437334424036433E+35</v>
      </c>
      <c r="HRM51" s="1818">
        <f t="shared" ref="HRM51" si="2941">HRK51*$C$51</f>
        <v>6.1948267784637341E+35</v>
      </c>
      <c r="HRO51" s="1818">
        <f t="shared" ref="HRO51" si="2942">HRM51*$C$51</f>
        <v>6.3496974479253267E+35</v>
      </c>
      <c r="HRQ51" s="1818">
        <f t="shared" ref="HRQ51" si="2943">HRO51*$C$51</f>
        <v>6.5084398841234592E+35</v>
      </c>
      <c r="HRS51" s="1818">
        <f t="shared" ref="HRS51" si="2944">HRQ51*$C$51</f>
        <v>6.6711508812265455E+35</v>
      </c>
      <c r="HRU51" s="1818">
        <f t="shared" ref="HRU51" si="2945">HRS51*$C$51</f>
        <v>6.8379296532572079E+35</v>
      </c>
      <c r="HRW51" s="1818">
        <f t="shared" ref="HRW51" si="2946">HRU51*$C$51</f>
        <v>7.0088778945886372E+35</v>
      </c>
      <c r="HRY51" s="1818">
        <f t="shared" ref="HRY51" si="2947">HRW51*$C$51</f>
        <v>7.1840998419533523E+35</v>
      </c>
      <c r="HSA51" s="1818">
        <f t="shared" ref="HSA51" si="2948">HRY51*$C$51</f>
        <v>7.3637023380021861E+35</v>
      </c>
      <c r="HSC51" s="1818">
        <f t="shared" ref="HSC51" si="2949">HSA51*$C$51</f>
        <v>7.54779489645224E+35</v>
      </c>
      <c r="HSE51" s="1818">
        <f t="shared" ref="HSE51" si="2950">HSC51*$C$51</f>
        <v>7.7364897688635458E+35</v>
      </c>
      <c r="HSG51" s="1818">
        <f t="shared" ref="HSG51" si="2951">HSE51*$C$51</f>
        <v>7.9299020130851335E+35</v>
      </c>
      <c r="HSI51" s="1818">
        <f t="shared" ref="HSI51" si="2952">HSG51*$C$51</f>
        <v>8.1281495634122616E+35</v>
      </c>
      <c r="HSK51" s="1818">
        <f t="shared" ref="HSK51" si="2953">HSI51*$C$51</f>
        <v>8.3313533024975669E+35</v>
      </c>
      <c r="HSM51" s="1818">
        <f t="shared" ref="HSM51" si="2954">HSK51*$C$51</f>
        <v>8.5396371350600057E+35</v>
      </c>
      <c r="HSO51" s="1818">
        <f t="shared" ref="HSO51" si="2955">HSM51*$C$51</f>
        <v>8.7531280634365045E+35</v>
      </c>
      <c r="HSQ51" s="1818">
        <f t="shared" ref="HSQ51" si="2956">HSO51*$C$51</f>
        <v>8.9719562650224156E+35</v>
      </c>
      <c r="HSS51" s="1818">
        <f t="shared" ref="HSS51" si="2957">HSQ51*$C$51</f>
        <v>9.1962551716479754E+35</v>
      </c>
      <c r="HSU51" s="1818">
        <f t="shared" ref="HSU51" si="2958">HSS51*$C$51</f>
        <v>9.4261615509391737E+35</v>
      </c>
      <c r="HSW51" s="1818">
        <f t="shared" ref="HSW51" si="2959">HSU51*$C$51</f>
        <v>9.6618155897126523E+35</v>
      </c>
      <c r="HSY51" s="1818">
        <f t="shared" ref="HSY51" si="2960">HSW51*$C$51</f>
        <v>9.903360979455467E+35</v>
      </c>
      <c r="HTA51" s="1818">
        <f t="shared" ref="HTA51" si="2961">HSY51*$C$51</f>
        <v>1.0150945003941852E+36</v>
      </c>
      <c r="HTC51" s="1818">
        <f t="shared" ref="HTC51" si="2962">HTA51*$C$51</f>
        <v>1.0404718629040398E+36</v>
      </c>
      <c r="HTE51" s="1818">
        <f t="shared" ref="HTE51" si="2963">HTC51*$C$51</f>
        <v>1.0664836594766407E+36</v>
      </c>
      <c r="HTG51" s="1818">
        <f t="shared" ref="HTG51" si="2964">HTE51*$C$51</f>
        <v>1.0931457509635566E+36</v>
      </c>
      <c r="HTI51" s="1818">
        <f t="shared" ref="HTI51" si="2965">HTG51*$C$51</f>
        <v>1.1204743947376454E+36</v>
      </c>
      <c r="HTK51" s="1818">
        <f t="shared" ref="HTK51" si="2966">HTI51*$C$51</f>
        <v>1.1484862546060865E+36</v>
      </c>
      <c r="HTM51" s="1818">
        <f t="shared" ref="HTM51" si="2967">HTK51*$C$51</f>
        <v>1.1771984109712387E+36</v>
      </c>
      <c r="HTO51" s="1818">
        <f t="shared" ref="HTO51" si="2968">HTM51*$C$51</f>
        <v>1.2066283712455196E+36</v>
      </c>
      <c r="HTQ51" s="1818">
        <f t="shared" ref="HTQ51" si="2969">HTO51*$C$51</f>
        <v>1.2367940805266574E+36</v>
      </c>
      <c r="HTS51" s="1818">
        <f t="shared" ref="HTS51" si="2970">HTQ51*$C$51</f>
        <v>1.2677139325398238E+36</v>
      </c>
      <c r="HTU51" s="1818">
        <f t="shared" ref="HTU51" si="2971">HTS51*$C$51</f>
        <v>1.2994067808533192E+36</v>
      </c>
      <c r="HTW51" s="1818">
        <f t="shared" ref="HTW51" si="2972">HTU51*$C$51</f>
        <v>1.3318919503746522E+36</v>
      </c>
      <c r="HTY51" s="1818">
        <f t="shared" ref="HTY51" si="2973">HTW51*$C$51</f>
        <v>1.3651892491340185E+36</v>
      </c>
      <c r="HUA51" s="1818">
        <f t="shared" ref="HUA51" si="2974">HTY51*$C$51</f>
        <v>1.3993189803623689E+36</v>
      </c>
      <c r="HUC51" s="1818">
        <f t="shared" ref="HUC51" si="2975">HUA51*$C$51</f>
        <v>1.4343019548714281E+36</v>
      </c>
      <c r="HUE51" s="1818">
        <f t="shared" ref="HUE51" si="2976">HUC51*$C$51</f>
        <v>1.4701595037432138E+36</v>
      </c>
      <c r="HUG51" s="1818">
        <f t="shared" ref="HUG51" si="2977">HUE51*$C$51</f>
        <v>1.5069134913367941E+36</v>
      </c>
      <c r="HUI51" s="1818">
        <f t="shared" ref="HUI51" si="2978">HUG51*$C$51</f>
        <v>1.5445863286202138E+36</v>
      </c>
      <c r="HUK51" s="1818">
        <f t="shared" ref="HUK51" si="2979">HUI51*$C$51</f>
        <v>1.5832009868357189E+36</v>
      </c>
      <c r="HUM51" s="1818">
        <f t="shared" ref="HUM51" si="2980">HUK51*$C$51</f>
        <v>1.6227810115066117E+36</v>
      </c>
      <c r="HUO51" s="1818">
        <f t="shared" ref="HUO51" si="2981">HUM51*$C$51</f>
        <v>1.663350536794277E+36</v>
      </c>
      <c r="HUQ51" s="1818">
        <f t="shared" ref="HUQ51" si="2982">HUO51*$C$51</f>
        <v>1.7049343002141337E+36</v>
      </c>
      <c r="HUS51" s="1818">
        <f t="shared" ref="HUS51" si="2983">HUQ51*$C$51</f>
        <v>1.7475576577194868E+36</v>
      </c>
      <c r="HUU51" s="1818">
        <f t="shared" ref="HUU51" si="2984">HUS51*$C$51</f>
        <v>1.7912465991624738E+36</v>
      </c>
      <c r="HUW51" s="1818">
        <f t="shared" ref="HUW51" si="2985">HUU51*$C$51</f>
        <v>1.8360277641415355E+36</v>
      </c>
      <c r="HUY51" s="1818">
        <f t="shared" ref="HUY51" si="2986">HUW51*$C$51</f>
        <v>1.8819284582450737E+36</v>
      </c>
      <c r="HVA51" s="1818">
        <f t="shared" ref="HVA51" si="2987">HUY51*$C$51</f>
        <v>1.9289766697012003E+36</v>
      </c>
      <c r="HVC51" s="1818">
        <f t="shared" ref="HVC51" si="2988">HVA51*$C$51</f>
        <v>1.9772010864437303E+36</v>
      </c>
      <c r="HVE51" s="1818">
        <f t="shared" ref="HVE51" si="2989">HVC51*$C$51</f>
        <v>2.0266311136048233E+36</v>
      </c>
      <c r="HVG51" s="1818">
        <f t="shared" ref="HVG51" si="2990">HVE51*$C$51</f>
        <v>2.0772968914449436E+36</v>
      </c>
      <c r="HVI51" s="1818">
        <f t="shared" ref="HVI51" si="2991">HVG51*$C$51</f>
        <v>2.129229313731067E+36</v>
      </c>
      <c r="HVK51" s="1818">
        <f t="shared" ref="HVK51" si="2992">HVI51*$C$51</f>
        <v>2.1824600465743435E+36</v>
      </c>
      <c r="HVM51" s="1818">
        <f t="shared" ref="HVM51" si="2993">HVK51*$C$51</f>
        <v>2.237021547738702E+36</v>
      </c>
      <c r="HVO51" s="1818">
        <f t="shared" ref="HVO51" si="2994">HVM51*$C$51</f>
        <v>2.2929470864321692E+36</v>
      </c>
      <c r="HVQ51" s="1818">
        <f t="shared" ref="HVQ51" si="2995">HVO51*$C$51</f>
        <v>2.3502707635929731E+36</v>
      </c>
      <c r="HVS51" s="1818">
        <f t="shared" ref="HVS51" si="2996">HVQ51*$C$51</f>
        <v>2.4090275326827971E+36</v>
      </c>
      <c r="HVU51" s="1818">
        <f t="shared" ref="HVU51" si="2997">HVS51*$C$51</f>
        <v>2.4692532209998669E+36</v>
      </c>
      <c r="HVW51" s="1818">
        <f t="shared" ref="HVW51" si="2998">HVU51*$C$51</f>
        <v>2.5309845515248633E+36</v>
      </c>
      <c r="HVY51" s="1818">
        <f t="shared" ref="HVY51" si="2999">HVW51*$C$51</f>
        <v>2.5942591653129846E+36</v>
      </c>
      <c r="HWA51" s="1818">
        <f t="shared" ref="HWA51" si="3000">HVY51*$C$51</f>
        <v>2.6591156444458092E+36</v>
      </c>
      <c r="HWC51" s="1818">
        <f t="shared" ref="HWC51" si="3001">HWA51*$C$51</f>
        <v>2.7255935355569541E+36</v>
      </c>
      <c r="HWE51" s="1818">
        <f t="shared" ref="HWE51" si="3002">HWC51*$C$51</f>
        <v>2.7937333739458775E+36</v>
      </c>
      <c r="HWG51" s="1818">
        <f t="shared" ref="HWG51" si="3003">HWE51*$C$51</f>
        <v>2.863576708294524E+36</v>
      </c>
      <c r="HWI51" s="1818">
        <f t="shared" ref="HWI51" si="3004">HWG51*$C$51</f>
        <v>2.9351661260018865E+36</v>
      </c>
      <c r="HWK51" s="1818">
        <f t="shared" ref="HWK51" si="3005">HWI51*$C$51</f>
        <v>3.0085452791519335E+36</v>
      </c>
      <c r="HWM51" s="1818">
        <f t="shared" ref="HWM51" si="3006">HWK51*$C$51</f>
        <v>3.0837589111307315E+36</v>
      </c>
      <c r="HWO51" s="1818">
        <f t="shared" ref="HWO51" si="3007">HWM51*$C$51</f>
        <v>3.1608528839089993E+36</v>
      </c>
      <c r="HWQ51" s="1818">
        <f t="shared" ref="HWQ51" si="3008">HWO51*$C$51</f>
        <v>3.2398742060067238E+36</v>
      </c>
      <c r="HWS51" s="1818">
        <f t="shared" ref="HWS51" si="3009">HWQ51*$C$51</f>
        <v>3.3208710611568919E+36</v>
      </c>
      <c r="HWU51" s="1818">
        <f t="shared" ref="HWU51" si="3010">HWS51*$C$51</f>
        <v>3.4038928376858137E+36</v>
      </c>
      <c r="HWW51" s="1818">
        <f t="shared" ref="HWW51" si="3011">HWU51*$C$51</f>
        <v>3.4889901586279584E+36</v>
      </c>
      <c r="HWY51" s="1818">
        <f t="shared" ref="HWY51" si="3012">HWW51*$C$51</f>
        <v>3.5762149125936572E+36</v>
      </c>
      <c r="HXA51" s="1818">
        <f t="shared" ref="HXA51" si="3013">HWY51*$C$51</f>
        <v>3.6656202854084984E+36</v>
      </c>
      <c r="HXC51" s="1818">
        <f t="shared" ref="HXC51" si="3014">HXA51*$C$51</f>
        <v>3.7572607925437106E+36</v>
      </c>
      <c r="HXE51" s="1818">
        <f t="shared" ref="HXE51" si="3015">HXC51*$C$51</f>
        <v>3.8511923123573031E+36</v>
      </c>
      <c r="HXG51" s="1818">
        <f t="shared" ref="HXG51" si="3016">HXE51*$C$51</f>
        <v>3.9474721201662354E+36</v>
      </c>
      <c r="HXI51" s="1818">
        <f t="shared" ref="HXI51" si="3017">HXG51*$C$51</f>
        <v>4.046158923170391E+36</v>
      </c>
      <c r="HXK51" s="1818">
        <f t="shared" ref="HXK51" si="3018">HXI51*$C$51</f>
        <v>4.1473128962496508E+36</v>
      </c>
      <c r="HXM51" s="1818">
        <f t="shared" ref="HXM51" si="3019">HXK51*$C$51</f>
        <v>4.2509957186558917E+36</v>
      </c>
      <c r="HXO51" s="1818">
        <f t="shared" ref="HXO51" si="3020">HXM51*$C$51</f>
        <v>4.3572706116222886E+36</v>
      </c>
      <c r="HXQ51" s="1818">
        <f t="shared" ref="HXQ51" si="3021">HXO51*$C$51</f>
        <v>4.4662023769128454E+36</v>
      </c>
      <c r="HXS51" s="1818">
        <f t="shared" ref="HXS51" si="3022">HXQ51*$C$51</f>
        <v>4.5778574363356663E+36</v>
      </c>
      <c r="HXU51" s="1818">
        <f t="shared" ref="HXU51" si="3023">HXS51*$C$51</f>
        <v>4.6923038722440575E+36</v>
      </c>
      <c r="HXW51" s="1818">
        <f t="shared" ref="HXW51" si="3024">HXU51*$C$51</f>
        <v>4.8096114690501587E+36</v>
      </c>
      <c r="HXY51" s="1818">
        <f t="shared" ref="HXY51" si="3025">HXW51*$C$51</f>
        <v>4.929851755776412E+36</v>
      </c>
      <c r="HYA51" s="1818">
        <f t="shared" ref="HYA51" si="3026">HXY51*$C$51</f>
        <v>5.0530980496708217E+36</v>
      </c>
      <c r="HYC51" s="1818">
        <f t="shared" ref="HYC51" si="3027">HYA51*$C$51</f>
        <v>5.1794255009125918E+36</v>
      </c>
      <c r="HYE51" s="1818">
        <f t="shared" ref="HYE51" si="3028">HYC51*$C$51</f>
        <v>5.3089111384354062E+36</v>
      </c>
      <c r="HYG51" s="1818">
        <f t="shared" ref="HYG51" si="3029">HYE51*$C$51</f>
        <v>5.4416339168962912E+36</v>
      </c>
      <c r="HYI51" s="1818">
        <f t="shared" ref="HYI51" si="3030">HYG51*$C$51</f>
        <v>5.5776747648186977E+36</v>
      </c>
      <c r="HYK51" s="1818">
        <f t="shared" ref="HYK51" si="3031">HYI51*$C$51</f>
        <v>5.7171166339391652E+36</v>
      </c>
      <c r="HYM51" s="1818">
        <f t="shared" ref="HYM51" si="3032">HYK51*$C$51</f>
        <v>5.8600445497876432E+36</v>
      </c>
      <c r="HYO51" s="1818">
        <f t="shared" ref="HYO51" si="3033">HYM51*$C$51</f>
        <v>6.0065456635323341E+36</v>
      </c>
      <c r="HYQ51" s="1818">
        <f t="shared" ref="HYQ51" si="3034">HYO51*$C$51</f>
        <v>6.1567093051206422E+36</v>
      </c>
      <c r="HYS51" s="1818">
        <f t="shared" ref="HYS51" si="3035">HYQ51*$C$51</f>
        <v>6.3106270377486573E+36</v>
      </c>
      <c r="HYU51" s="1818">
        <f t="shared" ref="HYU51" si="3036">HYS51*$C$51</f>
        <v>6.4683927136923737E+36</v>
      </c>
      <c r="HYW51" s="1818">
        <f t="shared" ref="HYW51" si="3037">HYU51*$C$51</f>
        <v>6.6301025315346827E+36</v>
      </c>
      <c r="HYY51" s="1818">
        <f t="shared" ref="HYY51" si="3038">HYW51*$C$51</f>
        <v>6.7958550948230491E+36</v>
      </c>
      <c r="HZA51" s="1818">
        <f t="shared" ref="HZA51" si="3039">HYY51*$C$51</f>
        <v>6.9657514721936242E+36</v>
      </c>
      <c r="HZC51" s="1818">
        <f t="shared" ref="HZC51" si="3040">HZA51*$C$51</f>
        <v>7.139895258998464E+36</v>
      </c>
      <c r="HZE51" s="1818">
        <f t="shared" ref="HZE51" si="3041">HZC51*$C$51</f>
        <v>7.3183926404734245E+36</v>
      </c>
      <c r="HZG51" s="1818">
        <f t="shared" ref="HZG51" si="3042">HZE51*$C$51</f>
        <v>7.5013524564852594E+36</v>
      </c>
      <c r="HZI51" s="1818">
        <f t="shared" ref="HZI51" si="3043">HZG51*$C$51</f>
        <v>7.6888862678973898E+36</v>
      </c>
      <c r="HZK51" s="1818">
        <f t="shared" ref="HZK51" si="3044">HZI51*$C$51</f>
        <v>7.8811084245948245E+36</v>
      </c>
      <c r="HZM51" s="1818">
        <f t="shared" ref="HZM51" si="3045">HZK51*$C$51</f>
        <v>8.0781361352096948E+36</v>
      </c>
      <c r="HZO51" s="1818">
        <f t="shared" ref="HZO51" si="3046">HZM51*$C$51</f>
        <v>8.2800895385899368E+36</v>
      </c>
      <c r="HZQ51" s="1818">
        <f t="shared" ref="HZQ51" si="3047">HZO51*$C$51</f>
        <v>8.4870917770546848E+36</v>
      </c>
      <c r="HZS51" s="1818">
        <f t="shared" ref="HZS51" si="3048">HZQ51*$C$51</f>
        <v>8.6992690714810518E+36</v>
      </c>
      <c r="HZU51" s="1818">
        <f t="shared" ref="HZU51" si="3049">HZS51*$C$51</f>
        <v>8.9167507982680776E+36</v>
      </c>
      <c r="HZW51" s="1818">
        <f t="shared" ref="HZW51" si="3050">HZU51*$C$51</f>
        <v>9.1396695682247788E+36</v>
      </c>
      <c r="HZY51" s="1818">
        <f t="shared" ref="HZY51" si="3051">HZW51*$C$51</f>
        <v>9.3681613074303973E+36</v>
      </c>
      <c r="IAA51" s="1818">
        <f t="shared" ref="IAA51" si="3052">HZY51*$C$51</f>
        <v>9.6023653401161564E+36</v>
      </c>
      <c r="IAC51" s="1818">
        <f t="shared" ref="IAC51" si="3053">IAA51*$C$51</f>
        <v>9.84242447361906E+36</v>
      </c>
      <c r="IAE51" s="1818">
        <f t="shared" ref="IAE51" si="3054">IAC51*$C$51</f>
        <v>1.0088485085459535E+37</v>
      </c>
      <c r="IAG51" s="1818">
        <f t="shared" ref="IAG51" si="3055">IAE51*$C$51</f>
        <v>1.0340697212596022E+37</v>
      </c>
      <c r="IAI51" s="1818">
        <f t="shared" ref="IAI51" si="3056">IAG51*$C$51</f>
        <v>1.0599214642910922E+37</v>
      </c>
      <c r="IAK51" s="1818">
        <f t="shared" ref="IAK51" si="3057">IAI51*$C$51</f>
        <v>1.0864195008983694E+37</v>
      </c>
      <c r="IAM51" s="1818">
        <f t="shared" ref="IAM51" si="3058">IAK51*$C$51</f>
        <v>1.1135799884208285E+37</v>
      </c>
      <c r="IAO51" s="1818">
        <f t="shared" ref="IAO51" si="3059">IAM51*$C$51</f>
        <v>1.1414194881313492E+37</v>
      </c>
      <c r="IAQ51" s="1818">
        <f t="shared" ref="IAQ51" si="3060">IAO51*$C$51</f>
        <v>1.1699549753346329E+37</v>
      </c>
      <c r="IAS51" s="1818">
        <f t="shared" ref="IAS51" si="3061">IAQ51*$C$51</f>
        <v>1.1992038497179986E+37</v>
      </c>
      <c r="IAU51" s="1818">
        <f t="shared" ref="IAU51" si="3062">IAS51*$C$51</f>
        <v>1.2291839459609484E+37</v>
      </c>
      <c r="IAW51" s="1818">
        <f t="shared" ref="IAW51" si="3063">IAU51*$C$51</f>
        <v>1.259913544609972E+37</v>
      </c>
      <c r="IAY51" s="1818">
        <f t="shared" ref="IAY51" si="3064">IAW51*$C$51</f>
        <v>1.2914113832252212E+37</v>
      </c>
      <c r="IBA51" s="1818">
        <f t="shared" ref="IBA51" si="3065">IAY51*$C$51</f>
        <v>1.3236966678058516E+37</v>
      </c>
      <c r="IBC51" s="1818">
        <f t="shared" ref="IBC51" si="3066">IBA51*$C$51</f>
        <v>1.3567890845009977E+37</v>
      </c>
      <c r="IBE51" s="1818">
        <f t="shared" ref="IBE51" si="3067">IBC51*$C$51</f>
        <v>1.3907088116135224E+37</v>
      </c>
      <c r="IBG51" s="1818">
        <f t="shared" ref="IBG51" si="3068">IBE51*$C$51</f>
        <v>1.4254765319038602E+37</v>
      </c>
      <c r="IBI51" s="1818">
        <f t="shared" ref="IBI51" si="3069">IBG51*$C$51</f>
        <v>1.4611134452014566E+37</v>
      </c>
      <c r="IBK51" s="1818">
        <f t="shared" ref="IBK51" si="3070">IBI51*$C$51</f>
        <v>1.4976412813314929E+37</v>
      </c>
      <c r="IBM51" s="1818">
        <f t="shared" ref="IBM51" si="3071">IBK51*$C$51</f>
        <v>1.5350823133647802E+37</v>
      </c>
      <c r="IBO51" s="1818">
        <f t="shared" ref="IBO51" si="3072">IBM51*$C$51</f>
        <v>1.5734593711988995E+37</v>
      </c>
      <c r="IBQ51" s="1818">
        <f t="shared" ref="IBQ51" si="3073">IBO51*$C$51</f>
        <v>1.6127958554788718E+37</v>
      </c>
      <c r="IBS51" s="1818">
        <f t="shared" ref="IBS51" si="3074">IBQ51*$C$51</f>
        <v>1.6531157518658434E+37</v>
      </c>
      <c r="IBU51" s="1818">
        <f t="shared" ref="IBU51" si="3075">IBS51*$C$51</f>
        <v>1.6944436456624895E+37</v>
      </c>
      <c r="IBW51" s="1818">
        <f t="shared" ref="IBW51" si="3076">IBU51*$C$51</f>
        <v>1.7368047368040516E+37</v>
      </c>
      <c r="IBY51" s="1818">
        <f t="shared" ref="IBY51" si="3077">IBW51*$C$51</f>
        <v>1.7802248552241527E+37</v>
      </c>
      <c r="ICA51" s="1818">
        <f t="shared" ref="ICA51" si="3078">IBY51*$C$51</f>
        <v>1.8247304766047565E+37</v>
      </c>
      <c r="ICC51" s="1818">
        <f t="shared" ref="ICC51" si="3079">ICA51*$C$51</f>
        <v>1.8703487385198752E+37</v>
      </c>
      <c r="ICE51" s="1818">
        <f t="shared" ref="ICE51" si="3080">ICC51*$C$51</f>
        <v>1.9171074569828719E+37</v>
      </c>
      <c r="ICG51" s="1818">
        <f t="shared" ref="ICG51" si="3081">ICE51*$C$51</f>
        <v>1.9650351434074435E+37</v>
      </c>
      <c r="ICI51" s="1818">
        <f t="shared" ref="ICI51" si="3082">ICG51*$C$51</f>
        <v>2.0141610219926295E+37</v>
      </c>
      <c r="ICK51" s="1818">
        <f t="shared" ref="ICK51" si="3083">ICI51*$C$51</f>
        <v>2.064515047542445E+37</v>
      </c>
      <c r="ICM51" s="1818">
        <f t="shared" ref="ICM51" si="3084">ICK51*$C$51</f>
        <v>2.1161279237310059E+37</v>
      </c>
      <c r="ICO51" s="1818">
        <f t="shared" ref="ICO51" si="3085">ICM51*$C$51</f>
        <v>2.1690311218242809E+37</v>
      </c>
      <c r="ICQ51" s="1818">
        <f t="shared" ref="ICQ51" si="3086">ICO51*$C$51</f>
        <v>2.2232568998698878E+37</v>
      </c>
      <c r="ICS51" s="1818">
        <f t="shared" ref="ICS51" si="3087">ICQ51*$C$51</f>
        <v>2.2788383223666347E+37</v>
      </c>
      <c r="ICU51" s="1818">
        <f t="shared" ref="ICU51" si="3088">ICS51*$C$51</f>
        <v>2.3358092804258006E+37</v>
      </c>
      <c r="ICW51" s="1818">
        <f t="shared" ref="ICW51" si="3089">ICU51*$C$51</f>
        <v>2.3942045124364455E+37</v>
      </c>
      <c r="ICY51" s="1818">
        <f t="shared" ref="ICY51" si="3090">ICW51*$C$51</f>
        <v>2.4540596252473563E+37</v>
      </c>
      <c r="IDA51" s="1818">
        <f t="shared" ref="IDA51" si="3091">ICY51*$C$51</f>
        <v>2.5154111158785398E+37</v>
      </c>
      <c r="IDC51" s="1818">
        <f t="shared" ref="IDC51" si="3092">IDA51*$C$51</f>
        <v>2.578296393775503E+37</v>
      </c>
      <c r="IDE51" s="1818">
        <f t="shared" ref="IDE51" si="3093">IDC51*$C$51</f>
        <v>2.6427538036198901E+37</v>
      </c>
      <c r="IDG51" s="1818">
        <f t="shared" ref="IDG51" si="3094">IDE51*$C$51</f>
        <v>2.7088226487103873E+37</v>
      </c>
      <c r="IDI51" s="1818">
        <f t="shared" ref="IDI51" si="3095">IDG51*$C$51</f>
        <v>2.7765432149281467E+37</v>
      </c>
      <c r="IDK51" s="1818">
        <f t="shared" ref="IDK51" si="3096">IDI51*$C$51</f>
        <v>2.84595679530135E+37</v>
      </c>
      <c r="IDM51" s="1818">
        <f t="shared" ref="IDM51" si="3097">IDK51*$C$51</f>
        <v>2.9171057151838834E+37</v>
      </c>
      <c r="IDO51" s="1818">
        <f t="shared" ref="IDO51" si="3098">IDM51*$C$51</f>
        <v>2.9900333580634803E+37</v>
      </c>
      <c r="IDQ51" s="1818">
        <f t="shared" ref="IDQ51" si="3099">IDO51*$C$51</f>
        <v>3.0647841920150668E+37</v>
      </c>
      <c r="IDS51" s="1818">
        <f t="shared" ref="IDS51" si="3100">IDQ51*$C$51</f>
        <v>3.1414037968154431E+37</v>
      </c>
      <c r="IDU51" s="1818">
        <f t="shared" ref="IDU51" si="3101">IDS51*$C$51</f>
        <v>3.2199388917358291E+37</v>
      </c>
      <c r="IDW51" s="1818">
        <f t="shared" ref="IDW51" si="3102">IDU51*$C$51</f>
        <v>3.3004373640292243E+37</v>
      </c>
      <c r="IDY51" s="1818">
        <f t="shared" ref="IDY51" si="3103">IDW51*$C$51</f>
        <v>3.3829482981299544E+37</v>
      </c>
      <c r="IEA51" s="1818">
        <f t="shared" ref="IEA51" si="3104">IDY51*$C$51</f>
        <v>3.4675220055832029E+37</v>
      </c>
      <c r="IEC51" s="1818">
        <f t="shared" ref="IEC51" si="3105">IEA51*$C$51</f>
        <v>3.5542100557227826E+37</v>
      </c>
      <c r="IEE51" s="1818">
        <f t="shared" ref="IEE51" si="3106">IEC51*$C$51</f>
        <v>3.6430653071158518E+37</v>
      </c>
      <c r="IEG51" s="1818">
        <f t="shared" ref="IEG51" si="3107">IEE51*$C$51</f>
        <v>3.7341419397937479E+37</v>
      </c>
      <c r="IEI51" s="1818">
        <f t="shared" ref="IEI51" si="3108">IEG51*$C$51</f>
        <v>3.8274954882885912E+37</v>
      </c>
      <c r="IEK51" s="1818">
        <f t="shared" ref="IEK51" si="3109">IEI51*$C$51</f>
        <v>3.9231828754958058E+37</v>
      </c>
      <c r="IEM51" s="1818">
        <f t="shared" ref="IEM51" si="3110">IEK51*$C$51</f>
        <v>4.0212624473832005E+37</v>
      </c>
      <c r="IEO51" s="1818">
        <f t="shared" ref="IEO51" si="3111">IEM51*$C$51</f>
        <v>4.1217940085677801E+37</v>
      </c>
      <c r="IEQ51" s="1818">
        <f t="shared" ref="IEQ51" si="3112">IEO51*$C$51</f>
        <v>4.2248388587819742E+37</v>
      </c>
      <c r="IES51" s="1818">
        <f t="shared" ref="IES51" si="3113">IEQ51*$C$51</f>
        <v>4.3304598302515231E+37</v>
      </c>
      <c r="IEU51" s="1818">
        <f t="shared" ref="IEU51" si="3114">IES51*$C$51</f>
        <v>4.4387213260078107E+37</v>
      </c>
      <c r="IEW51" s="1818">
        <f t="shared" ref="IEW51" si="3115">IEU51*$C$51</f>
        <v>4.5496893591580055E+37</v>
      </c>
      <c r="IEY51" s="1818">
        <f t="shared" ref="IEY51" si="3116">IEW51*$C$51</f>
        <v>4.6634315931369557E+37</v>
      </c>
      <c r="IFA51" s="1818">
        <f t="shared" ref="IFA51" si="3117">IEY51*$C$51</f>
        <v>4.7800173829653792E+37</v>
      </c>
      <c r="IFC51" s="1818">
        <f t="shared" ref="IFC51" si="3118">IFA51*$C$51</f>
        <v>4.8995178175395132E+37</v>
      </c>
      <c r="IFE51" s="1818">
        <f t="shared" ref="IFE51" si="3119">IFC51*$C$51</f>
        <v>5.0220057629780002E+37</v>
      </c>
      <c r="IFG51" s="1818">
        <f t="shared" ref="IFG51" si="3120">IFE51*$C$51</f>
        <v>5.14755590705245E+37</v>
      </c>
      <c r="IFI51" s="1818">
        <f t="shared" ref="IFI51" si="3121">IFG51*$C$51</f>
        <v>5.276244804728761E+37</v>
      </c>
      <c r="IFK51" s="1818">
        <f t="shared" ref="IFK51" si="3122">IFI51*$C$51</f>
        <v>5.4081509248469795E+37</v>
      </c>
      <c r="IFM51" s="1818">
        <f t="shared" ref="IFM51" si="3123">IFK51*$C$51</f>
        <v>5.5433546979681533E+37</v>
      </c>
      <c r="IFO51" s="1818">
        <f t="shared" ref="IFO51" si="3124">IFM51*$C$51</f>
        <v>5.6819385654173571E+37</v>
      </c>
      <c r="IFQ51" s="1818">
        <f t="shared" ref="IFQ51" si="3125">IFO51*$C$51</f>
        <v>5.8239870295527908E+37</v>
      </c>
      <c r="IFS51" s="1818">
        <f t="shared" ref="IFS51" si="3126">IFQ51*$C$51</f>
        <v>5.96958670529161E+37</v>
      </c>
      <c r="IFU51" s="1818">
        <f t="shared" ref="IFU51" si="3127">IFS51*$C$51</f>
        <v>6.1188263729238995E+37</v>
      </c>
      <c r="IFW51" s="1818">
        <f t="shared" ref="IFW51" si="3128">IFU51*$C$51</f>
        <v>6.271797032246996E+37</v>
      </c>
      <c r="IFY51" s="1818">
        <f t="shared" ref="IFY51" si="3129">IFW51*$C$51</f>
        <v>6.4285919580531704E+37</v>
      </c>
      <c r="IGA51" s="1818">
        <f t="shared" ref="IGA51" si="3130">IFY51*$C$51</f>
        <v>6.5893067570044992E+37</v>
      </c>
      <c r="IGC51" s="1818">
        <f t="shared" ref="IGC51" si="3131">IGA51*$C$51</f>
        <v>6.7540394259296115E+37</v>
      </c>
      <c r="IGE51" s="1818">
        <f t="shared" ref="IGE51" si="3132">IGC51*$C$51</f>
        <v>6.9228904115778517E+37</v>
      </c>
      <c r="IGG51" s="1818">
        <f t="shared" ref="IGG51" si="3133">IGE51*$C$51</f>
        <v>7.0959626718672976E+37</v>
      </c>
      <c r="IGI51" s="1818">
        <f t="shared" ref="IGI51" si="3134">IGG51*$C$51</f>
        <v>7.2733617386639796E+37</v>
      </c>
      <c r="IGK51" s="1818">
        <f t="shared" ref="IGK51" si="3135">IGI51*$C$51</f>
        <v>7.4551957821305787E+37</v>
      </c>
      <c r="IGM51" s="1818">
        <f t="shared" ref="IGM51" si="3136">IGK51*$C$51</f>
        <v>7.6415756766838425E+37</v>
      </c>
      <c r="IGO51" s="1818">
        <f t="shared" ref="IGO51" si="3137">IGM51*$C$51</f>
        <v>7.8326150686009376E+37</v>
      </c>
      <c r="IGQ51" s="1818">
        <f t="shared" ref="IGQ51" si="3138">IGO51*$C$51</f>
        <v>8.0284304453159603E+37</v>
      </c>
      <c r="IGS51" s="1818">
        <f t="shared" ref="IGS51" si="3139">IGQ51*$C$51</f>
        <v>8.2291412064488587E+37</v>
      </c>
      <c r="IGU51" s="1818">
        <f t="shared" ref="IGU51" si="3140">IGS51*$C$51</f>
        <v>8.4348697366100799E+37</v>
      </c>
      <c r="IGW51" s="1818">
        <f t="shared" ref="IGW51" si="3141">IGU51*$C$51</f>
        <v>8.6457414800253311E+37</v>
      </c>
      <c r="IGY51" s="1818">
        <f t="shared" ref="IGY51" si="3142">IGW51*$C$51</f>
        <v>8.8618850170259633E+37</v>
      </c>
      <c r="IHA51" s="1818">
        <f t="shared" ref="IHA51" si="3143">IGY51*$C$51</f>
        <v>9.0834321424516113E+37</v>
      </c>
      <c r="IHC51" s="1818">
        <f t="shared" ref="IHC51" si="3144">IHA51*$C$51</f>
        <v>9.3105179460129002E+37</v>
      </c>
      <c r="IHE51" s="1818">
        <f t="shared" ref="IHE51" si="3145">IHC51*$C$51</f>
        <v>9.5432808946632217E+37</v>
      </c>
      <c r="IHG51" s="1818">
        <f t="shared" ref="IHG51" si="3146">IHE51*$C$51</f>
        <v>9.7818629170298021E+37</v>
      </c>
      <c r="IHI51" s="1818">
        <f t="shared" ref="IHI51" si="3147">IHG51*$C$51</f>
        <v>1.0026409489955547E+38</v>
      </c>
      <c r="IHK51" s="1818">
        <f t="shared" ref="IHK51" si="3148">IHI51*$C$51</f>
        <v>1.0277069727204434E+38</v>
      </c>
      <c r="IHM51" s="1818">
        <f t="shared" ref="IHM51" si="3149">IHK51*$C$51</f>
        <v>1.0533996470384544E+38</v>
      </c>
      <c r="IHO51" s="1818">
        <f t="shared" ref="IHO51" si="3150">IHM51*$C$51</f>
        <v>1.0797346382144156E+38</v>
      </c>
      <c r="IHQ51" s="1818">
        <f t="shared" ref="IHQ51" si="3151">IHO51*$C$51</f>
        <v>1.1067280041697759E+38</v>
      </c>
      <c r="IHS51" s="1818">
        <f t="shared" ref="IHS51" si="3152">IHQ51*$C$51</f>
        <v>1.1343962042740203E+38</v>
      </c>
      <c r="IHU51" s="1818">
        <f t="shared" ref="IHU51" si="3153">IHS51*$C$51</f>
        <v>1.1627561093808707E+38</v>
      </c>
      <c r="IHW51" s="1818">
        <f t="shared" ref="IHW51" si="3154">IHU51*$C$51</f>
        <v>1.1918250121153923E+38</v>
      </c>
      <c r="IHY51" s="1818">
        <f t="shared" ref="IHY51" si="3155">IHW51*$C$51</f>
        <v>1.221620637418277E+38</v>
      </c>
      <c r="IIA51" s="1818">
        <f t="shared" ref="IIA51" si="3156">IHY51*$C$51</f>
        <v>1.2521611533537338E+38</v>
      </c>
      <c r="IIC51" s="1818">
        <f t="shared" ref="IIC51" si="3157">IIA51*$C$51</f>
        <v>1.2834651821875771E+38</v>
      </c>
      <c r="IIE51" s="1818">
        <f t="shared" ref="IIE51" si="3158">IIC51*$C$51</f>
        <v>1.3155518117422664E+38</v>
      </c>
      <c r="IIG51" s="1818">
        <f t="shared" ref="IIG51" si="3159">IIE51*$C$51</f>
        <v>1.3484406070358231E+38</v>
      </c>
      <c r="III51" s="1818">
        <f t="shared" ref="III51" si="3160">IIG51*$C$51</f>
        <v>1.3821516222117184E+38</v>
      </c>
      <c r="IIK51" s="1818">
        <f t="shared" ref="IIK51" si="3161">III51*$C$51</f>
        <v>1.4167054127670112E+38</v>
      </c>
      <c r="IIM51" s="1818">
        <f t="shared" ref="IIM51" si="3162">IIK51*$C$51</f>
        <v>1.4521230480861863E+38</v>
      </c>
      <c r="IIO51" s="1818">
        <f t="shared" ref="IIO51" si="3163">IIM51*$C$51</f>
        <v>1.4884261242883409E+38</v>
      </c>
      <c r="IIQ51" s="1818">
        <f t="shared" ref="IIQ51" si="3164">IIO51*$C$51</f>
        <v>1.5256367773955494E+38</v>
      </c>
      <c r="IIS51" s="1818">
        <f t="shared" ref="IIS51" si="3165">IIQ51*$C$51</f>
        <v>1.563777696830438E+38</v>
      </c>
      <c r="IIU51" s="1818">
        <f t="shared" ref="IIU51" si="3166">IIS51*$C$51</f>
        <v>1.6028721392511989E+38</v>
      </c>
      <c r="IIW51" s="1818">
        <f t="shared" ref="IIW51" si="3167">IIU51*$C$51</f>
        <v>1.6429439427324787E+38</v>
      </c>
      <c r="IIY51" s="1818">
        <f t="shared" ref="IIY51" si="3168">IIW51*$C$51</f>
        <v>1.6840175413007904E+38</v>
      </c>
      <c r="IJA51" s="1818">
        <f t="shared" ref="IJA51" si="3169">IIY51*$C$51</f>
        <v>1.7261179798333102E+38</v>
      </c>
      <c r="IJC51" s="1818">
        <f t="shared" ref="IJC51" si="3170">IJA51*$C$51</f>
        <v>1.7692709293291429E+38</v>
      </c>
      <c r="IJE51" s="1818">
        <f t="shared" ref="IJE51" si="3171">IJC51*$C$51</f>
        <v>1.8135027025623713E+38</v>
      </c>
      <c r="IJG51" s="1818">
        <f t="shared" ref="IJG51" si="3172">IJE51*$C$51</f>
        <v>1.8588402701264305E+38</v>
      </c>
      <c r="IJI51" s="1818">
        <f t="shared" ref="IJI51" si="3173">IJG51*$C$51</f>
        <v>1.9053112768795912E+38</v>
      </c>
      <c r="IJK51" s="1818">
        <f t="shared" ref="IJK51" si="3174">IJI51*$C$51</f>
        <v>1.9529440588015809E+38</v>
      </c>
      <c r="IJM51" s="1818">
        <f t="shared" ref="IJM51" si="3175">IJK51*$C$51</f>
        <v>2.0017676602716204E+38</v>
      </c>
      <c r="IJO51" s="1818">
        <f t="shared" ref="IJO51" si="3176">IJM51*$C$51</f>
        <v>2.0518118517784107E+38</v>
      </c>
      <c r="IJQ51" s="1818">
        <f t="shared" ref="IJQ51" si="3177">IJO51*$C$51</f>
        <v>2.1031071480728709E+38</v>
      </c>
      <c r="IJS51" s="1818">
        <f t="shared" ref="IJS51" si="3178">IJQ51*$C$51</f>
        <v>2.1556848267746925E+38</v>
      </c>
      <c r="IJU51" s="1818">
        <f t="shared" ref="IJU51" si="3179">IJS51*$C$51</f>
        <v>2.2095769474440596E+38</v>
      </c>
      <c r="IJW51" s="1818">
        <f t="shared" ref="IJW51" si="3180">IJU51*$C$51</f>
        <v>2.264816371130161E+38</v>
      </c>
      <c r="IJY51" s="1818">
        <f t="shared" ref="IJY51" si="3181">IJW51*$C$51</f>
        <v>2.3214367804084148E+38</v>
      </c>
      <c r="IKA51" s="1818">
        <f t="shared" ref="IKA51" si="3182">IJY51*$C$51</f>
        <v>2.3794726999186248E+38</v>
      </c>
      <c r="IKC51" s="1818">
        <f t="shared" ref="IKC51" si="3183">IKA51*$C$51</f>
        <v>2.4389595174165902E+38</v>
      </c>
      <c r="IKE51" s="1818">
        <f t="shared" ref="IKE51" si="3184">IKC51*$C$51</f>
        <v>2.4999335053520049E+38</v>
      </c>
      <c r="IKG51" s="1818">
        <f t="shared" ref="IKG51" si="3185">IKE51*$C$51</f>
        <v>2.5624318429858047E+38</v>
      </c>
      <c r="IKI51" s="1818">
        <f t="shared" ref="IKI51" si="3186">IKG51*$C$51</f>
        <v>2.6264926390604496E+38</v>
      </c>
      <c r="IKK51" s="1818">
        <f t="shared" ref="IKK51" si="3187">IKI51*$C$51</f>
        <v>2.6921549550369608E+38</v>
      </c>
      <c r="IKM51" s="1818">
        <f t="shared" ref="IKM51" si="3188">IKK51*$C$51</f>
        <v>2.7594588289128846E+38</v>
      </c>
      <c r="IKO51" s="1818">
        <f t="shared" ref="IKO51" si="3189">IKM51*$C$51</f>
        <v>2.8284452996357065E+38</v>
      </c>
      <c r="IKQ51" s="1818">
        <f t="shared" ref="IKQ51" si="3190">IKO51*$C$51</f>
        <v>2.8991564321265989E+38</v>
      </c>
      <c r="IKS51" s="1818">
        <f t="shared" ref="IKS51" si="3191">IKQ51*$C$51</f>
        <v>2.9716353429297638E+38</v>
      </c>
      <c r="IKU51" s="1818">
        <f t="shared" ref="IKU51" si="3192">IKS51*$C$51</f>
        <v>3.0459262265030077E+38</v>
      </c>
      <c r="IKW51" s="1818">
        <f t="shared" ref="IKW51" si="3193">IKU51*$C$51</f>
        <v>3.1220743821655824E+38</v>
      </c>
      <c r="IKY51" s="1818">
        <f t="shared" ref="IKY51" si="3194">IKW51*$C$51</f>
        <v>3.2001262417197218E+38</v>
      </c>
      <c r="ILA51" s="1818">
        <f t="shared" ref="ILA51" si="3195">IKY51*$C$51</f>
        <v>3.2801293977627145E+38</v>
      </c>
      <c r="ILC51" s="1818">
        <f t="shared" ref="ILC51" si="3196">ILA51*$C$51</f>
        <v>3.3621326327067822E+38</v>
      </c>
      <c r="ILE51" s="1818">
        <f t="shared" ref="ILE51" si="3197">ILC51*$C$51</f>
        <v>3.4461859485244515E+38</v>
      </c>
      <c r="ILG51" s="1818">
        <f t="shared" ref="ILG51" si="3198">ILE51*$C$51</f>
        <v>3.5323405972375623E+38</v>
      </c>
      <c r="ILI51" s="1818">
        <f t="shared" ref="ILI51" si="3199">ILG51*$C$51</f>
        <v>3.6206491121685007E+38</v>
      </c>
      <c r="ILK51" s="1818">
        <f t="shared" ref="ILK51" si="3200">ILI51*$C$51</f>
        <v>3.7111653399727128E+38</v>
      </c>
      <c r="ILM51" s="1818">
        <f t="shared" ref="ILM51" si="3201">ILK51*$C$51</f>
        <v>3.80394447347203E+38</v>
      </c>
      <c r="ILO51" s="1818">
        <f t="shared" ref="ILO51" si="3202">ILM51*$C$51</f>
        <v>3.8990430853088301E+38</v>
      </c>
      <c r="ILQ51" s="1818">
        <f t="shared" ref="ILQ51" si="3203">ILO51*$C$51</f>
        <v>3.9965191624415507E+38</v>
      </c>
      <c r="ILS51" s="1818">
        <f t="shared" ref="ILS51" si="3204">ILQ51*$C$51</f>
        <v>4.096432141502589E+38</v>
      </c>
      <c r="ILU51" s="1818">
        <f t="shared" ref="ILU51" si="3205">ILS51*$C$51</f>
        <v>4.198842945040153E+38</v>
      </c>
      <c r="ILW51" s="1818">
        <f t="shared" ref="ILW51" si="3206">ILU51*$C$51</f>
        <v>4.3038140186661562E+38</v>
      </c>
      <c r="ILY51" s="1818">
        <f t="shared" ref="ILY51" si="3207">ILW51*$C$51</f>
        <v>4.41140936913281E+38</v>
      </c>
      <c r="IMA51" s="1818">
        <f t="shared" ref="IMA51" si="3208">ILY51*$C$51</f>
        <v>4.5216946033611297E+38</v>
      </c>
      <c r="IMC51" s="1818">
        <f t="shared" ref="IMC51" si="3209">IMA51*$C$51</f>
        <v>4.6347369684451578E+38</v>
      </c>
      <c r="IME51" s="1818">
        <f t="shared" ref="IME51" si="3210">IMC51*$C$51</f>
        <v>4.7506053926562866E+38</v>
      </c>
      <c r="IMG51" s="1818">
        <f t="shared" ref="IMG51" si="3211">IME51*$C$51</f>
        <v>4.8693705274726932E+38</v>
      </c>
      <c r="IMI51" s="1818">
        <f t="shared" ref="IMI51" si="3212">IMG51*$C$51</f>
        <v>4.9911047906595099E+38</v>
      </c>
      <c r="IMK51" s="1818">
        <f t="shared" ref="IMK51" si="3213">IMI51*$C$51</f>
        <v>5.1158824104259974E+38</v>
      </c>
      <c r="IMM51" s="1818">
        <f t="shared" ref="IMM51" si="3214">IMK51*$C$51</f>
        <v>5.243779470686647E+38</v>
      </c>
      <c r="IMO51" s="1818">
        <f t="shared" ref="IMO51" si="3215">IMM51*$C$51</f>
        <v>5.3748739574538125E+38</v>
      </c>
      <c r="IMQ51" s="1818">
        <f t="shared" ref="IMQ51" si="3216">IMO51*$C$51</f>
        <v>5.5092458063901575E+38</v>
      </c>
      <c r="IMS51" s="1818">
        <f t="shared" ref="IMS51" si="3217">IMQ51*$C$51</f>
        <v>5.6469769515499111E+38</v>
      </c>
      <c r="IMU51" s="1818">
        <f t="shared" ref="IMU51" si="3218">IMS51*$C$51</f>
        <v>5.7881513753386586E+38</v>
      </c>
      <c r="IMW51" s="1818">
        <f t="shared" ref="IMW51" si="3219">IMU51*$C$51</f>
        <v>5.9328551597221249E+38</v>
      </c>
      <c r="IMY51" s="1818">
        <f t="shared" ref="IMY51" si="3220">IMW51*$C$51</f>
        <v>6.0811765387151776E+38</v>
      </c>
      <c r="INA51" s="1818">
        <f t="shared" ref="INA51" si="3221">IMY51*$C$51</f>
        <v>6.2332059521830564E+38</v>
      </c>
      <c r="INC51" s="1818">
        <f t="shared" ref="INC51" si="3222">INA51*$C$51</f>
        <v>6.3890361009876326E+38</v>
      </c>
      <c r="INE51" s="1818">
        <f t="shared" ref="INE51" si="3223">INC51*$C$51</f>
        <v>6.5487620035123232E+38</v>
      </c>
      <c r="ING51" s="1818">
        <f t="shared" ref="ING51" si="3224">INE51*$C$51</f>
        <v>6.7124810536001308E+38</v>
      </c>
      <c r="INI51" s="1818">
        <f t="shared" ref="INI51" si="3225">ING51*$C$51</f>
        <v>6.8802930799401341E+38</v>
      </c>
      <c r="INK51" s="1818">
        <f t="shared" ref="INK51" si="3226">INI51*$C$51</f>
        <v>7.0523004069386363E+38</v>
      </c>
      <c r="INM51" s="1818">
        <f t="shared" ref="INM51" si="3227">INK51*$C$51</f>
        <v>7.2286079171121017E+38</v>
      </c>
      <c r="INO51" s="1818">
        <f t="shared" ref="INO51" si="3228">INM51*$C$51</f>
        <v>7.4093231150399041E+38</v>
      </c>
      <c r="INQ51" s="1818">
        <f t="shared" ref="INQ51" si="3229">INO51*$C$51</f>
        <v>7.5945561929159012E+38</v>
      </c>
      <c r="INS51" s="1818">
        <f t="shared" ref="INS51" si="3230">INQ51*$C$51</f>
        <v>7.7844200977387983E+38</v>
      </c>
      <c r="INU51" s="1818">
        <f t="shared" ref="INU51" si="3231">INS51*$C$51</f>
        <v>7.9790306001822674E+38</v>
      </c>
      <c r="INW51" s="1818">
        <f t="shared" ref="INW51" si="3232">INU51*$C$51</f>
        <v>8.1785063651868235E+38</v>
      </c>
      <c r="INY51" s="1818">
        <f t="shared" ref="INY51" si="3233">INW51*$C$51</f>
        <v>8.3829690243164934E+38</v>
      </c>
      <c r="IOA51" s="1818">
        <f t="shared" ref="IOA51" si="3234">INY51*$C$51</f>
        <v>8.592543249924405E+38</v>
      </c>
      <c r="IOC51" s="1818">
        <f t="shared" ref="IOC51" si="3235">IOA51*$C$51</f>
        <v>8.8073568311725151E+38</v>
      </c>
      <c r="IOE51" s="1818">
        <f t="shared" ref="IOE51" si="3236">IOC51*$C$51</f>
        <v>9.0275407519518272E+38</v>
      </c>
      <c r="IOG51" s="1818">
        <f t="shared" ref="IOG51" si="3237">IOE51*$C$51</f>
        <v>9.2532292707506219E+38</v>
      </c>
      <c r="IOI51" s="1818">
        <f t="shared" ref="IOI51" si="3238">IOG51*$C$51</f>
        <v>9.4845600025193873E+38</v>
      </c>
      <c r="IOK51" s="1818">
        <f t="shared" ref="IOK51" si="3239">IOI51*$C$51</f>
        <v>9.721674002582371E+38</v>
      </c>
      <c r="IOM51" s="1818">
        <f t="shared" ref="IOM51" si="3240">IOK51*$C$51</f>
        <v>9.9647158526469294E+38</v>
      </c>
      <c r="IOO51" s="1818">
        <f t="shared" ref="IOO51" si="3241">IOM51*$C$51</f>
        <v>1.0213833748963101E+39</v>
      </c>
      <c r="IOQ51" s="1818">
        <f t="shared" ref="IOQ51" si="3242">IOO51*$C$51</f>
        <v>1.0469179592687177E+39</v>
      </c>
      <c r="IOS51" s="1818">
        <f t="shared" ref="IOS51" si="3243">IOQ51*$C$51</f>
        <v>1.0730909082504356E+39</v>
      </c>
      <c r="IOU51" s="1818">
        <f t="shared" ref="IOU51" si="3244">IOS51*$C$51</f>
        <v>1.0999181809566963E+39</v>
      </c>
      <c r="IOW51" s="1818">
        <f t="shared" ref="IOW51" si="3245">IOU51*$C$51</f>
        <v>1.1274161354806137E+39</v>
      </c>
      <c r="IOY51" s="1818">
        <f t="shared" ref="IOY51" si="3246">IOW51*$C$51</f>
        <v>1.155601538867629E+39</v>
      </c>
      <c r="IPA51" s="1818">
        <f t="shared" ref="IPA51" si="3247">IOY51*$C$51</f>
        <v>1.1844915773393196E+39</v>
      </c>
      <c r="IPC51" s="1818">
        <f t="shared" ref="IPC51" si="3248">IPA51*$C$51</f>
        <v>1.2141038667728025E+39</v>
      </c>
      <c r="IPE51" s="1818">
        <f t="shared" ref="IPE51" si="3249">IPC51*$C$51</f>
        <v>1.2444564634421225E+39</v>
      </c>
      <c r="IPG51" s="1818">
        <f t="shared" ref="IPG51" si="3250">IPE51*$C$51</f>
        <v>1.2755678750281754E+39</v>
      </c>
      <c r="IPI51" s="1818">
        <f t="shared" ref="IPI51" si="3251">IPG51*$C$51</f>
        <v>1.3074570719038797E+39</v>
      </c>
      <c r="IPK51" s="1818">
        <f t="shared" ref="IPK51" si="3252">IPI51*$C$51</f>
        <v>1.3401434987014765E+39</v>
      </c>
      <c r="IPM51" s="1818">
        <f t="shared" ref="IPM51" si="3253">IPK51*$C$51</f>
        <v>1.3736470861690133E+39</v>
      </c>
      <c r="IPO51" s="1818">
        <f t="shared" ref="IPO51" si="3254">IPM51*$C$51</f>
        <v>1.4079882633232384E+39</v>
      </c>
      <c r="IPQ51" s="1818">
        <f t="shared" ref="IPQ51" si="3255">IPO51*$C$51</f>
        <v>1.4431879699063194E+39</v>
      </c>
      <c r="IPS51" s="1818">
        <f t="shared" ref="IPS51" si="3256">IPQ51*$C$51</f>
        <v>1.4792676691539774E+39</v>
      </c>
      <c r="IPU51" s="1818">
        <f t="shared" ref="IPU51" si="3257">IPS51*$C$51</f>
        <v>1.5162493608828266E+39</v>
      </c>
      <c r="IPW51" s="1818">
        <f t="shared" ref="IPW51" si="3258">IPU51*$C$51</f>
        <v>1.5541555949048972E+39</v>
      </c>
      <c r="IPY51" s="1818">
        <f t="shared" ref="IPY51" si="3259">IPW51*$C$51</f>
        <v>1.5930094847775194E+39</v>
      </c>
      <c r="IQA51" s="1818">
        <f t="shared" ref="IQA51" si="3260">IPY51*$C$51</f>
        <v>1.6328347218969573E+39</v>
      </c>
      <c r="IQC51" s="1818">
        <f t="shared" ref="IQC51" si="3261">IQA51*$C$51</f>
        <v>1.673655589944381E+39</v>
      </c>
      <c r="IQE51" s="1818">
        <f t="shared" ref="IQE51" si="3262">IQC51*$C$51</f>
        <v>1.7154969796929905E+39</v>
      </c>
      <c r="IQG51" s="1818">
        <f t="shared" ref="IQG51" si="3263">IQE51*$C$51</f>
        <v>1.758384404185315E+39</v>
      </c>
      <c r="IQI51" s="1818">
        <f t="shared" ref="IQI51" si="3264">IQG51*$C$51</f>
        <v>1.8023440142899476E+39</v>
      </c>
      <c r="IQK51" s="1818">
        <f t="shared" ref="IQK51" si="3265">IQI51*$C$51</f>
        <v>1.8474026146471963E+39</v>
      </c>
      <c r="IQM51" s="1818">
        <f t="shared" ref="IQM51" si="3266">IQK51*$C$51</f>
        <v>1.8935876800133761E+39</v>
      </c>
      <c r="IQO51" s="1818">
        <f t="shared" ref="IQO51" si="3267">IQM51*$C$51</f>
        <v>1.9409273720137105E+39</v>
      </c>
      <c r="IQQ51" s="1818">
        <f t="shared" ref="IQQ51" si="3268">IQO51*$C$51</f>
        <v>1.989450556314053E+39</v>
      </c>
      <c r="IQS51" s="1818">
        <f t="shared" ref="IQS51" si="3269">IQQ51*$C$51</f>
        <v>2.039186820221904E+39</v>
      </c>
      <c r="IQU51" s="1818">
        <f t="shared" ref="IQU51" si="3270">IQS51*$C$51</f>
        <v>2.0901664907274514E+39</v>
      </c>
      <c r="IQW51" s="1818">
        <f t="shared" ref="IQW51" si="3271">IQU51*$C$51</f>
        <v>2.1424206529956375E+39</v>
      </c>
      <c r="IQY51" s="1818">
        <f t="shared" ref="IQY51" si="3272">IQW51*$C$51</f>
        <v>2.1959811693205282E+39</v>
      </c>
      <c r="IRA51" s="1818">
        <f t="shared" ref="IRA51" si="3273">IQY51*$C$51</f>
        <v>2.2508806985535411E+39</v>
      </c>
      <c r="IRC51" s="1818">
        <f t="shared" ref="IRC51" si="3274">IRA51*$C$51</f>
        <v>2.3071527160173795E+39</v>
      </c>
      <c r="IRE51" s="1818">
        <f t="shared" ref="IRE51" si="3275">IRC51*$C$51</f>
        <v>2.3648315339178138E+39</v>
      </c>
      <c r="IRG51" s="1818">
        <f t="shared" ref="IRG51" si="3276">IRE51*$C$51</f>
        <v>2.423952322265759E+39</v>
      </c>
      <c r="IRI51" s="1818">
        <f t="shared" ref="IRI51" si="3277">IRG51*$C$51</f>
        <v>2.4845511303224029E+39</v>
      </c>
      <c r="IRK51" s="1818">
        <f t="shared" ref="IRK51" si="3278">IRI51*$C$51</f>
        <v>2.5466649085804629E+39</v>
      </c>
      <c r="IRM51" s="1818">
        <f t="shared" ref="IRM51" si="3279">IRK51*$C$51</f>
        <v>2.6103315312949742E+39</v>
      </c>
      <c r="IRO51" s="1818">
        <f t="shared" ref="IRO51" si="3280">IRM51*$C$51</f>
        <v>2.6755898195773483E+39</v>
      </c>
      <c r="IRQ51" s="1818">
        <f t="shared" ref="IRQ51" si="3281">IRO51*$C$51</f>
        <v>2.7424795650667818E+39</v>
      </c>
      <c r="IRS51" s="1818">
        <f t="shared" ref="IRS51" si="3282">IRQ51*$C$51</f>
        <v>2.8110415541934513E+39</v>
      </c>
      <c r="IRU51" s="1818">
        <f t="shared" ref="IRU51" si="3283">IRS51*$C$51</f>
        <v>2.8813175930482872E+39</v>
      </c>
      <c r="IRW51" s="1818">
        <f t="shared" ref="IRW51" si="3284">IRU51*$C$51</f>
        <v>2.9533505328744938E+39</v>
      </c>
      <c r="IRY51" s="1818">
        <f t="shared" ref="IRY51" si="3285">IRW51*$C$51</f>
        <v>3.0271842961963557E+39</v>
      </c>
      <c r="ISA51" s="1818">
        <f t="shared" ref="ISA51" si="3286">IRY51*$C$51</f>
        <v>3.1028639036012644E+39</v>
      </c>
      <c r="ISC51" s="1818">
        <f t="shared" ref="ISC51" si="3287">ISA51*$C$51</f>
        <v>3.1804355011912956E+39</v>
      </c>
      <c r="ISE51" s="1818">
        <f t="shared" ref="ISE51" si="3288">ISC51*$C$51</f>
        <v>3.2599463887210777E+39</v>
      </c>
      <c r="ISG51" s="1818">
        <f t="shared" ref="ISG51" si="3289">ISE51*$C$51</f>
        <v>3.3414450484391043E+39</v>
      </c>
      <c r="ISI51" s="1818">
        <f t="shared" ref="ISI51" si="3290">ISG51*$C$51</f>
        <v>3.4249811746500813E+39</v>
      </c>
      <c r="ISK51" s="1818">
        <f t="shared" ref="ISK51" si="3291">ISI51*$C$51</f>
        <v>3.5106057040163332E+39</v>
      </c>
      <c r="ISM51" s="1818">
        <f t="shared" ref="ISM51" si="3292">ISK51*$C$51</f>
        <v>3.5983708466167415E+39</v>
      </c>
      <c r="ISO51" s="1818">
        <f t="shared" ref="ISO51" si="3293">ISM51*$C$51</f>
        <v>3.6883301177821596E+39</v>
      </c>
      <c r="ISQ51" s="1818">
        <f t="shared" ref="ISQ51" si="3294">ISO51*$C$51</f>
        <v>3.7805383707267134E+39</v>
      </c>
      <c r="ISS51" s="1818">
        <f t="shared" ref="ISS51" si="3295">ISQ51*$C$51</f>
        <v>3.875051829994881E+39</v>
      </c>
      <c r="ISU51" s="1818">
        <f t="shared" ref="ISU51" si="3296">ISS51*$C$51</f>
        <v>3.9719281257447525E+39</v>
      </c>
      <c r="ISW51" s="1818">
        <f t="shared" ref="ISW51" si="3297">ISU51*$C$51</f>
        <v>4.0712263288883712E+39</v>
      </c>
      <c r="ISY51" s="1818">
        <f t="shared" ref="ISY51" si="3298">ISW51*$C$51</f>
        <v>4.17300698711058E+39</v>
      </c>
      <c r="ITA51" s="1818">
        <f t="shared" ref="ITA51" si="3299">ISY51*$C$51</f>
        <v>4.277332161788344E+39</v>
      </c>
      <c r="ITC51" s="1818">
        <f t="shared" ref="ITC51" si="3300">ITA51*$C$51</f>
        <v>4.3842654658330524E+39</v>
      </c>
      <c r="ITE51" s="1818">
        <f t="shared" ref="ITE51" si="3301">ITC51*$C$51</f>
        <v>4.4938721024788784E+39</v>
      </c>
      <c r="ITG51" s="1818">
        <f t="shared" ref="ITG51" si="3302">ITE51*$C$51</f>
        <v>4.6062189050408497E+39</v>
      </c>
      <c r="ITI51" s="1818">
        <f t="shared" ref="ITI51" si="3303">ITG51*$C$51</f>
        <v>4.7213743776668708E+39</v>
      </c>
      <c r="ITK51" s="1818">
        <f t="shared" ref="ITK51" si="3304">ITI51*$C$51</f>
        <v>4.8394087371085422E+39</v>
      </c>
      <c r="ITM51" s="1818">
        <f t="shared" ref="ITM51" si="3305">ITK51*$C$51</f>
        <v>4.9603939555362552E+39</v>
      </c>
      <c r="ITO51" s="1818">
        <f t="shared" ref="ITO51" si="3306">ITM51*$C$51</f>
        <v>5.0844038044246611E+39</v>
      </c>
      <c r="ITQ51" s="1818">
        <f t="shared" ref="ITQ51" si="3307">ITO51*$C$51</f>
        <v>5.2115138995352772E+39</v>
      </c>
      <c r="ITS51" s="1818">
        <f t="shared" ref="ITS51" si="3308">ITQ51*$C$51</f>
        <v>5.3418017470236588E+39</v>
      </c>
      <c r="ITU51" s="1818">
        <f t="shared" ref="ITU51" si="3309">ITS51*$C$51</f>
        <v>5.4753467906992502E+39</v>
      </c>
      <c r="ITW51" s="1818">
        <f t="shared" ref="ITW51" si="3310">ITU51*$C$51</f>
        <v>5.6122304604667309E+39</v>
      </c>
      <c r="ITY51" s="1818">
        <f t="shared" ref="ITY51" si="3311">ITW51*$C$51</f>
        <v>5.7525362219783982E+39</v>
      </c>
      <c r="IUA51" s="1818">
        <f t="shared" ref="IUA51" si="3312">ITY51*$C$51</f>
        <v>5.8963496275278578E+39</v>
      </c>
      <c r="IUC51" s="1818">
        <f t="shared" ref="IUC51" si="3313">IUA51*$C$51</f>
        <v>6.0437583682160534E+39</v>
      </c>
      <c r="IUE51" s="1818">
        <f t="shared" ref="IUE51" si="3314">IUC51*$C$51</f>
        <v>6.1948523274214546E+39</v>
      </c>
      <c r="IUG51" s="1818">
        <f t="shared" ref="IUG51" si="3315">IUE51*$C$51</f>
        <v>6.3497236356069901E+39</v>
      </c>
      <c r="IUI51" s="1818">
        <f t="shared" ref="IUI51" si="3316">IUG51*$C$51</f>
        <v>6.5084667264971641E+39</v>
      </c>
      <c r="IUK51" s="1818">
        <f t="shared" ref="IUK51" si="3317">IUI51*$C$51</f>
        <v>6.6711783946595931E+39</v>
      </c>
      <c r="IUM51" s="1818">
        <f t="shared" ref="IUM51" si="3318">IUK51*$C$51</f>
        <v>6.8379578545260827E+39</v>
      </c>
      <c r="IUO51" s="1818">
        <f t="shared" ref="IUO51" si="3319">IUM51*$C$51</f>
        <v>7.0089068008892338E+39</v>
      </c>
      <c r="IUQ51" s="1818">
        <f t="shared" ref="IUQ51" si="3320">IUO51*$C$51</f>
        <v>7.1841294709114635E+39</v>
      </c>
      <c r="IUS51" s="1818">
        <f t="shared" ref="IUS51" si="3321">IUQ51*$C$51</f>
        <v>7.36373270768425E+39</v>
      </c>
      <c r="IUU51" s="1818">
        <f t="shared" ref="IUU51" si="3322">IUS51*$C$51</f>
        <v>7.5478260253763556E+39</v>
      </c>
      <c r="IUW51" s="1818">
        <f t="shared" ref="IUW51" si="3323">IUU51*$C$51</f>
        <v>7.7365216760107639E+39</v>
      </c>
      <c r="IUY51" s="1818">
        <f t="shared" ref="IUY51" si="3324">IUW51*$C$51</f>
        <v>7.9299347179110318E+39</v>
      </c>
      <c r="IVA51" s="1818">
        <f t="shared" ref="IVA51" si="3325">IUY51*$C$51</f>
        <v>8.1281830858588073E+39</v>
      </c>
      <c r="IVC51" s="1818">
        <f t="shared" ref="IVC51" si="3326">IVA51*$C$51</f>
        <v>8.3313876630052773E+39</v>
      </c>
      <c r="IVE51" s="1818">
        <f t="shared" ref="IVE51" si="3327">IVC51*$C$51</f>
        <v>8.539672354580408E+39</v>
      </c>
      <c r="IVG51" s="1818">
        <f t="shared" ref="IVG51" si="3328">IVE51*$C$51</f>
        <v>8.7531641634449176E+39</v>
      </c>
      <c r="IVI51" s="1818">
        <f t="shared" ref="IVI51" si="3329">IVG51*$C$51</f>
        <v>8.97199326753104E+39</v>
      </c>
      <c r="IVK51" s="1818">
        <f t="shared" ref="IVK51" si="3330">IVI51*$C$51</f>
        <v>9.1962930992193146E+39</v>
      </c>
      <c r="IVM51" s="1818">
        <f t="shared" ref="IVM51" si="3331">IVK51*$C$51</f>
        <v>9.4262004266997971E+39</v>
      </c>
      <c r="IVO51" s="1818">
        <f t="shared" ref="IVO51" si="3332">IVM51*$C$51</f>
        <v>9.6618554373672911E+39</v>
      </c>
      <c r="IVQ51" s="1818">
        <f t="shared" ref="IVQ51" si="3333">IVO51*$C$51</f>
        <v>9.9034018233014723E+39</v>
      </c>
      <c r="IVS51" s="1818">
        <f t="shared" ref="IVS51" si="3334">IVQ51*$C$51</f>
        <v>1.0150986868884008E+40</v>
      </c>
      <c r="IVU51" s="1818">
        <f t="shared" ref="IVU51" si="3335">IVS51*$C$51</f>
        <v>1.0404761540606108E+40</v>
      </c>
      <c r="IVW51" s="1818">
        <f t="shared" ref="IVW51" si="3336">IVU51*$C$51</f>
        <v>1.066488057912126E+40</v>
      </c>
      <c r="IVY51" s="1818">
        <f t="shared" ref="IVY51" si="3337">IVW51*$C$51</f>
        <v>1.0931502593599291E+40</v>
      </c>
      <c r="IWA51" s="1818">
        <f t="shared" ref="IWA51" si="3338">IVY51*$C$51</f>
        <v>1.1204790158439271E+40</v>
      </c>
      <c r="IWC51" s="1818">
        <f t="shared" ref="IWC51" si="3339">IWA51*$C$51</f>
        <v>1.1484909912400252E+40</v>
      </c>
      <c r="IWE51" s="1818">
        <f t="shared" ref="IWE51" si="3340">IWC51*$C$51</f>
        <v>1.1772032660210257E+40</v>
      </c>
      <c r="IWG51" s="1818">
        <f t="shared" ref="IWG51" si="3341">IWE51*$C$51</f>
        <v>1.2066333476715513E+40</v>
      </c>
      <c r="IWI51" s="1818">
        <f t="shared" ref="IWI51" si="3342">IWG51*$C$51</f>
        <v>1.2367991813633401E+40</v>
      </c>
      <c r="IWK51" s="1818">
        <f t="shared" ref="IWK51" si="3343">IWI51*$C$51</f>
        <v>1.2677191608974235E+40</v>
      </c>
      <c r="IWM51" s="1818">
        <f t="shared" ref="IWM51" si="3344">IWK51*$C$51</f>
        <v>1.2994121399198589E+40</v>
      </c>
      <c r="IWO51" s="1818">
        <f t="shared" ref="IWO51" si="3345">IWM51*$C$51</f>
        <v>1.3318974434178552E+40</v>
      </c>
      <c r="IWQ51" s="1818">
        <f t="shared" ref="IWQ51" si="3346">IWO51*$C$51</f>
        <v>1.3651948795033016E+40</v>
      </c>
      <c r="IWS51" s="1818">
        <f t="shared" ref="IWS51" si="3347">IWQ51*$C$51</f>
        <v>1.3993247514908839E+40</v>
      </c>
      <c r="IWU51" s="1818">
        <f t="shared" ref="IWU51" si="3348">IWS51*$C$51</f>
        <v>1.434307870278156E+40</v>
      </c>
      <c r="IWW51" s="1818">
        <f t="shared" ref="IWW51" si="3349">IWU51*$C$51</f>
        <v>1.4701655670351098E+40</v>
      </c>
      <c r="IWY51" s="1818">
        <f t="shared" ref="IWY51" si="3350">IWW51*$C$51</f>
        <v>1.5069197062109873E+40</v>
      </c>
      <c r="IXA51" s="1818">
        <f t="shared" ref="IXA51" si="3351">IWY51*$C$51</f>
        <v>1.544592698866262E+40</v>
      </c>
      <c r="IXC51" s="1818">
        <f t="shared" ref="IXC51" si="3352">IXA51*$C$51</f>
        <v>1.5832075163379185E+40</v>
      </c>
      <c r="IXE51" s="1818">
        <f t="shared" ref="IXE51" si="3353">IXC51*$C$51</f>
        <v>1.6227877042463663E+40</v>
      </c>
      <c r="IXG51" s="1818">
        <f t="shared" ref="IXG51" si="3354">IXE51*$C$51</f>
        <v>1.6633573968525253E+40</v>
      </c>
      <c r="IXI51" s="1818">
        <f t="shared" ref="IXI51" si="3355">IXG51*$C$51</f>
        <v>1.7049413317738384E+40</v>
      </c>
      <c r="IXK51" s="1818">
        <f t="shared" ref="IXK51" si="3356">IXI51*$C$51</f>
        <v>1.7475648650681842E+40</v>
      </c>
      <c r="IXM51" s="1818">
        <f t="shared" ref="IXM51" si="3357">IXK51*$C$51</f>
        <v>1.7912539866948888E+40</v>
      </c>
      <c r="IXO51" s="1818">
        <f t="shared" ref="IXO51" si="3358">IXM51*$C$51</f>
        <v>1.8360353363622609E+40</v>
      </c>
      <c r="IXQ51" s="1818">
        <f t="shared" ref="IXQ51" si="3359">IXO51*$C$51</f>
        <v>1.8819362197713174E+40</v>
      </c>
      <c r="IXS51" s="1818">
        <f t="shared" ref="IXS51" si="3360">IXQ51*$C$51</f>
        <v>1.9289846252656001E+40</v>
      </c>
      <c r="IXU51" s="1818">
        <f t="shared" ref="IXU51" si="3361">IXS51*$C$51</f>
        <v>1.9772092408972399E+40</v>
      </c>
      <c r="IXW51" s="1818">
        <f t="shared" ref="IXW51" si="3362">IXU51*$C$51</f>
        <v>2.0266394719196708E+40</v>
      </c>
      <c r="IXY51" s="1818">
        <f t="shared" ref="IXY51" si="3363">IXW51*$C$51</f>
        <v>2.0773054587176622E+40</v>
      </c>
      <c r="IYA51" s="1818">
        <f t="shared" ref="IYA51" si="3364">IXY51*$C$51</f>
        <v>2.1292380951856036E+40</v>
      </c>
      <c r="IYC51" s="1818">
        <f t="shared" ref="IYC51" si="3365">IYA51*$C$51</f>
        <v>2.1824690475652432E+40</v>
      </c>
      <c r="IYE51" s="1818">
        <f t="shared" ref="IYE51" si="3366">IYC51*$C$51</f>
        <v>2.2370307737543743E+40</v>
      </c>
      <c r="IYG51" s="1818">
        <f t="shared" ref="IYG51" si="3367">IYE51*$C$51</f>
        <v>2.2929565430982335E+40</v>
      </c>
      <c r="IYI51" s="1818">
        <f t="shared" ref="IYI51" si="3368">IYG51*$C$51</f>
        <v>2.3502804566756889E+40</v>
      </c>
      <c r="IYK51" s="1818">
        <f t="shared" ref="IYK51" si="3369">IYI51*$C$51</f>
        <v>2.409037468092581E+40</v>
      </c>
      <c r="IYM51" s="1818">
        <f t="shared" ref="IYM51" si="3370">IYK51*$C$51</f>
        <v>2.4692634047948955E+40</v>
      </c>
      <c r="IYO51" s="1818">
        <f t="shared" ref="IYO51" si="3371">IYM51*$C$51</f>
        <v>2.5309949899147676E+40</v>
      </c>
      <c r="IYQ51" s="1818">
        <f t="shared" ref="IYQ51" si="3372">IYO51*$C$51</f>
        <v>2.5942698646626367E+40</v>
      </c>
      <c r="IYS51" s="1818">
        <f t="shared" ref="IYS51" si="3373">IYQ51*$C$51</f>
        <v>2.6591266112792022E+40</v>
      </c>
      <c r="IYU51" s="1818">
        <f t="shared" ref="IYU51" si="3374">IYS51*$C$51</f>
        <v>2.7256047765611822E+40</v>
      </c>
      <c r="IYW51" s="1818">
        <f t="shared" ref="IYW51" si="3375">IYU51*$C$51</f>
        <v>2.7937448959752115E+40</v>
      </c>
      <c r="IYY51" s="1818">
        <f t="shared" ref="IYY51" si="3376">IYW51*$C$51</f>
        <v>2.8635885183745916E+40</v>
      </c>
      <c r="IZA51" s="1818">
        <f t="shared" ref="IZA51" si="3377">IYY51*$C$51</f>
        <v>2.9351782313339559E+40</v>
      </c>
      <c r="IZC51" s="1818">
        <f t="shared" ref="IZC51" si="3378">IZA51*$C$51</f>
        <v>3.0085576871173044E+40</v>
      </c>
      <c r="IZE51" s="1818">
        <f t="shared" ref="IZE51" si="3379">IZC51*$C$51</f>
        <v>3.0837716292952366E+40</v>
      </c>
      <c r="IZG51" s="1818">
        <f t="shared" ref="IZG51" si="3380">IZE51*$C$51</f>
        <v>3.1608659200276175E+40</v>
      </c>
      <c r="IZI51" s="1818">
        <f t="shared" ref="IZI51" si="3381">IZG51*$C$51</f>
        <v>3.2398875680283078E+40</v>
      </c>
      <c r="IZK51" s="1818">
        <f t="shared" ref="IZK51" si="3382">IZI51*$C$51</f>
        <v>3.3208847572290155E+40</v>
      </c>
      <c r="IZM51" s="1818">
        <f t="shared" ref="IZM51" si="3383">IZK51*$C$51</f>
        <v>3.4039068761597407E+40</v>
      </c>
      <c r="IZO51" s="1818">
        <f t="shared" ref="IZO51" si="3384">IZM51*$C$51</f>
        <v>3.4890045480637338E+40</v>
      </c>
      <c r="IZQ51" s="1818">
        <f t="shared" ref="IZQ51" si="3385">IZO51*$C$51</f>
        <v>3.5762296617653268E+40</v>
      </c>
      <c r="IZS51" s="1818">
        <f t="shared" ref="IZS51" si="3386">IZQ51*$C$51</f>
        <v>3.6656354033094598E+40</v>
      </c>
      <c r="IZU51" s="1818">
        <f t="shared" ref="IZU51" si="3387">IZS51*$C$51</f>
        <v>3.7572762883921958E+40</v>
      </c>
      <c r="IZW51" s="1818">
        <f t="shared" ref="IZW51" si="3388">IZU51*$C$51</f>
        <v>3.8512081956020005E+40</v>
      </c>
      <c r="IZY51" s="1818">
        <f t="shared" ref="IZY51" si="3389">IZW51*$C$51</f>
        <v>3.9474884004920503E+40</v>
      </c>
      <c r="JAA51" s="1818">
        <f t="shared" ref="JAA51" si="3390">IZY51*$C$51</f>
        <v>4.0461756105043513E+40</v>
      </c>
      <c r="JAC51" s="1818">
        <f t="shared" ref="JAC51" si="3391">JAA51*$C$51</f>
        <v>4.1473300007669596E+40</v>
      </c>
      <c r="JAE51" s="1818">
        <f t="shared" ref="JAE51" si="3392">JAC51*$C$51</f>
        <v>4.2510132507861333E+40</v>
      </c>
      <c r="JAG51" s="1818">
        <f t="shared" ref="JAG51" si="3393">JAE51*$C$51</f>
        <v>4.3572885820557859E+40</v>
      </c>
      <c r="JAI51" s="1818">
        <f t="shared" ref="JAI51" si="3394">JAG51*$C$51</f>
        <v>4.46622079660718E+40</v>
      </c>
      <c r="JAK51" s="1818">
        <f t="shared" ref="JAK51" si="3395">JAI51*$C$51</f>
        <v>4.5778763165223593E+40</v>
      </c>
      <c r="JAM51" s="1818">
        <f t="shared" ref="JAM51" si="3396">JAK51*$C$51</f>
        <v>4.6923232244354182E+40</v>
      </c>
      <c r="JAO51" s="1818">
        <f t="shared" ref="JAO51" si="3397">JAM51*$C$51</f>
        <v>4.8096313050463035E+40</v>
      </c>
      <c r="JAQ51" s="1818">
        <f t="shared" ref="JAQ51" si="3398">JAO51*$C$51</f>
        <v>4.9298720876724605E+40</v>
      </c>
      <c r="JAS51" s="1818">
        <f t="shared" ref="JAS51" si="3399">JAQ51*$C$51</f>
        <v>5.0531188898642714E+40</v>
      </c>
      <c r="JAU51" s="1818">
        <f t="shared" ref="JAU51" si="3400">JAS51*$C$51</f>
        <v>5.1794468621108776E+40</v>
      </c>
      <c r="JAW51" s="1818">
        <f t="shared" ref="JAW51" si="3401">JAU51*$C$51</f>
        <v>5.3089330336636492E+40</v>
      </c>
      <c r="JAY51" s="1818">
        <f t="shared" ref="JAY51" si="3402">JAW51*$C$51</f>
        <v>5.4416563595052402E+40</v>
      </c>
      <c r="JBA51" s="1818">
        <f t="shared" ref="JBA51" si="3403">JAY51*$C$51</f>
        <v>5.5776977684928703E+40</v>
      </c>
      <c r="JBC51" s="1818">
        <f t="shared" ref="JBC51" si="3404">JBA51*$C$51</f>
        <v>5.7171402127051915E+40</v>
      </c>
      <c r="JBE51" s="1818">
        <f t="shared" ref="JBE51" si="3405">JBC51*$C$51</f>
        <v>5.8600687180228211E+40</v>
      </c>
      <c r="JBG51" s="1818">
        <f t="shared" ref="JBG51" si="3406">JBE51*$C$51</f>
        <v>6.0065704359733909E+40</v>
      </c>
      <c r="JBI51" s="1818">
        <f t="shared" ref="JBI51" si="3407">JBG51*$C$51</f>
        <v>6.1567346968727252E+40</v>
      </c>
      <c r="JBK51" s="1818">
        <f t="shared" ref="JBK51" si="3408">JBI51*$C$51</f>
        <v>6.3106530642945425E+40</v>
      </c>
      <c r="JBM51" s="1818">
        <f t="shared" ref="JBM51" si="3409">JBK51*$C$51</f>
        <v>6.4684193909019051E+40</v>
      </c>
      <c r="JBO51" s="1818">
        <f t="shared" ref="JBO51" si="3410">JBM51*$C$51</f>
        <v>6.630129875674452E+40</v>
      </c>
      <c r="JBQ51" s="1818">
        <f t="shared" ref="JBQ51" si="3411">JBO51*$C$51</f>
        <v>6.7958831225663125E+40</v>
      </c>
      <c r="JBS51" s="1818">
        <f t="shared" ref="JBS51" si="3412">JBQ51*$C$51</f>
        <v>6.9657802006304698E+40</v>
      </c>
      <c r="JBU51" s="1818">
        <f t="shared" ref="JBU51" si="3413">JBS51*$C$51</f>
        <v>7.1399247056462305E+40</v>
      </c>
      <c r="JBW51" s="1818">
        <f t="shared" ref="JBW51" si="3414">JBU51*$C$51</f>
        <v>7.3184228232873853E+40</v>
      </c>
      <c r="JBY51" s="1818">
        <f t="shared" ref="JBY51" si="3415">JBW51*$C$51</f>
        <v>7.5013833938695693E+40</v>
      </c>
      <c r="JCA51" s="1818">
        <f t="shared" ref="JCA51" si="3416">JBY51*$C$51</f>
        <v>7.6889179787163082E+40</v>
      </c>
      <c r="JCC51" s="1818">
        <f t="shared" ref="JCC51" si="3417">JCA51*$C$51</f>
        <v>7.8811409281842149E+40</v>
      </c>
      <c r="JCE51" s="1818">
        <f t="shared" ref="JCE51" si="3418">JCC51*$C$51</f>
        <v>8.0781694513888195E+40</v>
      </c>
      <c r="JCG51" s="1818">
        <f t="shared" ref="JCG51" si="3419">JCE51*$C$51</f>
        <v>8.2801236876735395E+40</v>
      </c>
      <c r="JCI51" s="1818">
        <f t="shared" ref="JCI51" si="3420">JCG51*$C$51</f>
        <v>8.4871267798653772E+40</v>
      </c>
      <c r="JCK51" s="1818">
        <f t="shared" ref="JCK51" si="3421">JCI51*$C$51</f>
        <v>8.6993049493620109E+40</v>
      </c>
      <c r="JCM51" s="1818">
        <f t="shared" ref="JCM51" si="3422">JCK51*$C$51</f>
        <v>8.9167875730960601E+40</v>
      </c>
      <c r="JCO51" s="1818">
        <f t="shared" ref="JCO51" si="3423">JCM51*$C$51</f>
        <v>9.1397072624234604E+40</v>
      </c>
      <c r="JCQ51" s="1818">
        <f t="shared" ref="JCQ51" si="3424">JCO51*$C$51</f>
        <v>9.3681999439840466E+40</v>
      </c>
      <c r="JCS51" s="1818">
        <f t="shared" ref="JCS51" si="3425">JCQ51*$C$51</f>
        <v>9.6024049425836469E+40</v>
      </c>
      <c r="JCU51" s="1818">
        <f t="shared" ref="JCU51" si="3426">JCS51*$C$51</f>
        <v>9.8424650661482376E+40</v>
      </c>
      <c r="JCW51" s="1818">
        <f t="shared" ref="JCW51" si="3427">JCU51*$C$51</f>
        <v>1.0088526692801943E+41</v>
      </c>
      <c r="JCY51" s="1818">
        <f t="shared" ref="JCY51" si="3428">JCW51*$C$51</f>
        <v>1.034073986012199E+41</v>
      </c>
      <c r="JDA51" s="1818">
        <f t="shared" ref="JDA51" si="3429">JCY51*$C$51</f>
        <v>1.0599258356625039E+41</v>
      </c>
      <c r="JDC51" s="1818">
        <f t="shared" ref="JDC51" si="3430">JDA51*$C$51</f>
        <v>1.0864239815540665E+41</v>
      </c>
      <c r="JDE51" s="1818">
        <f t="shared" ref="JDE51" si="3431">JDC51*$C$51</f>
        <v>1.1135845810929181E+41</v>
      </c>
      <c r="JDG51" s="1818">
        <f t="shared" ref="JDG51" si="3432">JDE51*$C$51</f>
        <v>1.1414241956202409E+41</v>
      </c>
      <c r="JDI51" s="1818">
        <f t="shared" ref="JDI51" si="3433">JDG51*$C$51</f>
        <v>1.1699598005107468E+41</v>
      </c>
      <c r="JDK51" s="1818">
        <f t="shared" ref="JDK51" si="3434">JDI51*$C$51</f>
        <v>1.1992087955235154E+41</v>
      </c>
      <c r="JDM51" s="1818">
        <f t="shared" ref="JDM51" si="3435">JDK51*$C$51</f>
        <v>1.2291890154116032E+41</v>
      </c>
      <c r="JDO51" s="1818">
        <f t="shared" ref="JDO51" si="3436">JDM51*$C$51</f>
        <v>1.2599187407968932E+41</v>
      </c>
      <c r="JDQ51" s="1818">
        <f t="shared" ref="JDQ51" si="3437">JDO51*$C$51</f>
        <v>1.2914167093168155E+41</v>
      </c>
      <c r="JDS51" s="1818">
        <f t="shared" ref="JDS51" si="3438">JDQ51*$C$51</f>
        <v>1.3237021270497357E+41</v>
      </c>
      <c r="JDU51" s="1818">
        <f t="shared" ref="JDU51" si="3439">JDS51*$C$51</f>
        <v>1.3567946802259789E+41</v>
      </c>
      <c r="JDW51" s="1818">
        <f t="shared" ref="JDW51" si="3440">JDU51*$C$51</f>
        <v>1.3907145472316283E+41</v>
      </c>
      <c r="JDY51" s="1818">
        <f t="shared" ref="JDY51" si="3441">JDW51*$C$51</f>
        <v>1.4254824109124188E+41</v>
      </c>
      <c r="JEA51" s="1818">
        <f t="shared" ref="JEA51" si="3442">JDY51*$C$51</f>
        <v>1.4611194711852292E+41</v>
      </c>
      <c r="JEC51" s="1818">
        <f t="shared" ref="JEC51" si="3443">JEA51*$C$51</f>
        <v>1.4976474579648597E+41</v>
      </c>
      <c r="JEE51" s="1818">
        <f t="shared" ref="JEE51" si="3444">JEC51*$C$51</f>
        <v>1.5350886444139811E+41</v>
      </c>
      <c r="JEG51" s="1818">
        <f t="shared" ref="JEG51" si="3445">JEE51*$C$51</f>
        <v>1.5734658605243305E+41</v>
      </c>
      <c r="JEI51" s="1818">
        <f t="shared" ref="JEI51" si="3446">JEG51*$C$51</f>
        <v>1.6128025070374386E+41</v>
      </c>
      <c r="JEK51" s="1818">
        <f t="shared" ref="JEK51" si="3447">JEI51*$C$51</f>
        <v>1.6531225697133745E+41</v>
      </c>
      <c r="JEM51" s="1818">
        <f t="shared" ref="JEM51" si="3448">JEK51*$C$51</f>
        <v>1.6944506339562088E+41</v>
      </c>
      <c r="JEO51" s="1818">
        <f t="shared" ref="JEO51" si="3449">JEM51*$C$51</f>
        <v>1.7368118998051138E+41</v>
      </c>
      <c r="JEQ51" s="1818">
        <f t="shared" ref="JEQ51" si="3450">JEO51*$C$51</f>
        <v>1.7802321973002415E+41</v>
      </c>
      <c r="JES51" s="1818">
        <f t="shared" ref="JES51" si="3451">JEQ51*$C$51</f>
        <v>1.8247380022327474E+41</v>
      </c>
      <c r="JEU51" s="1818">
        <f t="shared" ref="JEU51" si="3452">JES51*$C$51</f>
        <v>1.8703564522885658E+41</v>
      </c>
      <c r="JEW51" s="1818">
        <f t="shared" ref="JEW51" si="3453">JEU51*$C$51</f>
        <v>1.9171153635957799E+41</v>
      </c>
      <c r="JEY51" s="1818">
        <f t="shared" ref="JEY51" si="3454">JEW51*$C$51</f>
        <v>1.9650432476856742E+41</v>
      </c>
      <c r="JFA51" s="1818">
        <f t="shared" ref="JFA51" si="3455">JEY51*$C$51</f>
        <v>2.0141693288778158E+41</v>
      </c>
      <c r="JFC51" s="1818">
        <f t="shared" ref="JFC51" si="3456">JFA51*$C$51</f>
        <v>2.0645235620997611E+41</v>
      </c>
      <c r="JFE51" s="1818">
        <f t="shared" ref="JFE51" si="3457">JFC51*$C$51</f>
        <v>2.1161366511522549E+41</v>
      </c>
      <c r="JFG51" s="1818">
        <f t="shared" ref="JFG51" si="3458">JFE51*$C$51</f>
        <v>2.1690400674310609E+41</v>
      </c>
      <c r="JFI51" s="1818">
        <f t="shared" ref="JFI51" si="3459">JFG51*$C$51</f>
        <v>2.2232660691168374E+41</v>
      </c>
      <c r="JFK51" s="1818">
        <f t="shared" ref="JFK51" si="3460">JFI51*$C$51</f>
        <v>2.2788477208447582E+41</v>
      </c>
      <c r="JFM51" s="1818">
        <f t="shared" ref="JFM51" si="3461">JFK51*$C$51</f>
        <v>2.3358189138658769E+41</v>
      </c>
      <c r="JFO51" s="1818">
        <f t="shared" ref="JFO51" si="3462">JFM51*$C$51</f>
        <v>2.3942143867125235E+41</v>
      </c>
      <c r="JFQ51" s="1818">
        <f t="shared" ref="JFQ51" si="3463">JFO51*$C$51</f>
        <v>2.4540697463803363E+41</v>
      </c>
      <c r="JFS51" s="1818">
        <f t="shared" ref="JFS51" si="3464">JFQ51*$C$51</f>
        <v>2.5154214900398443E+41</v>
      </c>
      <c r="JFU51" s="1818">
        <f t="shared" ref="JFU51" si="3465">JFS51*$C$51</f>
        <v>2.5783070272908403E+41</v>
      </c>
      <c r="JFW51" s="1818">
        <f t="shared" ref="JFW51" si="3466">JFU51*$C$51</f>
        <v>2.6427647029731111E+41</v>
      </c>
      <c r="JFY51" s="1818">
        <f t="shared" ref="JFY51" si="3467">JFW51*$C$51</f>
        <v>2.7088338205474386E+41</v>
      </c>
      <c r="JGA51" s="1818">
        <f t="shared" ref="JGA51" si="3468">JFY51*$C$51</f>
        <v>2.7765546660611243E+41</v>
      </c>
      <c r="JGC51" s="1818">
        <f t="shared" ref="JGC51" si="3469">JGA51*$C$51</f>
        <v>2.8459685327126523E+41</v>
      </c>
      <c r="JGE51" s="1818">
        <f t="shared" ref="JGE51" si="3470">JGC51*$C$51</f>
        <v>2.9171177460304682E+41</v>
      </c>
      <c r="JGG51" s="1818">
        <f t="shared" ref="JGG51" si="3471">JGE51*$C$51</f>
        <v>2.9900456896812295E+41</v>
      </c>
      <c r="JGI51" s="1818">
        <f t="shared" ref="JGI51" si="3472">JGG51*$C$51</f>
        <v>3.06479683192326E+41</v>
      </c>
      <c r="JGK51" s="1818">
        <f t="shared" ref="JGK51" si="3473">JGI51*$C$51</f>
        <v>3.1414167527213412E+41</v>
      </c>
      <c r="JGM51" s="1818">
        <f t="shared" ref="JGM51" si="3474">JGK51*$C$51</f>
        <v>3.2199521715393744E+41</v>
      </c>
      <c r="JGO51" s="1818">
        <f t="shared" ref="JGO51" si="3475">JGM51*$C$51</f>
        <v>3.3004509758278583E+41</v>
      </c>
      <c r="JGQ51" s="1818">
        <f t="shared" ref="JGQ51" si="3476">JGO51*$C$51</f>
        <v>3.3829622502235544E+41</v>
      </c>
      <c r="JGS51" s="1818">
        <f t="shared" ref="JGS51" si="3477">JGQ51*$C$51</f>
        <v>3.467536306479143E+41</v>
      </c>
      <c r="JGU51" s="1818">
        <f t="shared" ref="JGU51" si="3478">JGS51*$C$51</f>
        <v>3.5542247141411211E+41</v>
      </c>
      <c r="JGW51" s="1818">
        <f t="shared" ref="JGW51" si="3479">JGU51*$C$51</f>
        <v>3.6430803319946489E+41</v>
      </c>
      <c r="JGY51" s="1818">
        <f t="shared" ref="JGY51" si="3480">JGW51*$C$51</f>
        <v>3.7341573402945151E+41</v>
      </c>
      <c r="JHA51" s="1818">
        <f t="shared" ref="JHA51" si="3481">JGY51*$C$51</f>
        <v>3.827511273801878E+41</v>
      </c>
      <c r="JHC51" s="1818">
        <f t="shared" ref="JHC51" si="3482">JHA51*$C$51</f>
        <v>3.9231990556469247E+41</v>
      </c>
      <c r="JHE51" s="1818">
        <f t="shared" ref="JHE51" si="3483">JHC51*$C$51</f>
        <v>4.0212790320380971E+41</v>
      </c>
      <c r="JHG51" s="1818">
        <f t="shared" ref="JHG51" si="3484">JHE51*$C$51</f>
        <v>4.1218110078390493E+41</v>
      </c>
      <c r="JHI51" s="1818">
        <f t="shared" ref="JHI51" si="3485">JHG51*$C$51</f>
        <v>4.2248562830350249E+41</v>
      </c>
      <c r="JHK51" s="1818">
        <f t="shared" ref="JHK51" si="3486">JHI51*$C$51</f>
        <v>4.3304776901108999E+41</v>
      </c>
      <c r="JHM51" s="1818">
        <f t="shared" ref="JHM51" si="3487">JHK51*$C$51</f>
        <v>4.4387396323636724E+41</v>
      </c>
      <c r="JHO51" s="1818">
        <f t="shared" ref="JHO51" si="3488">JHM51*$C$51</f>
        <v>4.549708123172764E+41</v>
      </c>
      <c r="JHQ51" s="1818">
        <f t="shared" ref="JHQ51" si="3489">JHO51*$C$51</f>
        <v>4.6634508262520829E+41</v>
      </c>
      <c r="JHS51" s="1818">
        <f t="shared" ref="JHS51" si="3490">JHQ51*$C$51</f>
        <v>4.7800370969083845E+41</v>
      </c>
      <c r="JHU51" s="1818">
        <f t="shared" ref="JHU51" si="3491">JHS51*$C$51</f>
        <v>4.8995380243310937E+41</v>
      </c>
      <c r="JHW51" s="1818">
        <f t="shared" ref="JHW51" si="3492">JHU51*$C$51</f>
        <v>5.0220264749393704E+41</v>
      </c>
      <c r="JHY51" s="1818">
        <f t="shared" ref="JHY51" si="3493">JHW51*$C$51</f>
        <v>5.1475771368128544E+41</v>
      </c>
      <c r="JIA51" s="1818">
        <f t="shared" ref="JIA51" si="3494">JHY51*$C$51</f>
        <v>5.2762665652331755E+41</v>
      </c>
      <c r="JIC51" s="1818">
        <f t="shared" ref="JIC51" si="3495">JIA51*$C$51</f>
        <v>5.4081732293640043E+41</v>
      </c>
      <c r="JIE51" s="1818">
        <f t="shared" ref="JIE51" si="3496">JIC51*$C$51</f>
        <v>5.5433775600981036E+41</v>
      </c>
      <c r="JIG51" s="1818">
        <f t="shared" ref="JIG51" si="3497">JIE51*$C$51</f>
        <v>5.6819619991005557E+41</v>
      </c>
      <c r="JII51" s="1818">
        <f t="shared" ref="JII51" si="3498">JIG51*$C$51</f>
        <v>5.8240110490780693E+41</v>
      </c>
      <c r="JIK51" s="1818">
        <f t="shared" ref="JIK51" si="3499">JII51*$C$51</f>
        <v>5.9696113253050209E+41</v>
      </c>
      <c r="JIM51" s="1818">
        <f t="shared" ref="JIM51" si="3500">JIK51*$C$51</f>
        <v>6.1188516084376459E+41</v>
      </c>
      <c r="JIO51" s="1818">
        <f t="shared" ref="JIO51" si="3501">JIM51*$C$51</f>
        <v>6.2718228986485863E+41</v>
      </c>
      <c r="JIQ51" s="1818">
        <f t="shared" ref="JIQ51" si="3502">JIO51*$C$51</f>
        <v>6.4286184711148002E+41</v>
      </c>
      <c r="JIS51" s="1818">
        <f t="shared" ref="JIS51" si="3503">JIQ51*$C$51</f>
        <v>6.5893339328926695E+41</v>
      </c>
      <c r="JIU51" s="1818">
        <f t="shared" ref="JIU51" si="3504">JIS51*$C$51</f>
        <v>6.7540672812149857E+41</v>
      </c>
      <c r="JIW51" s="1818">
        <f t="shared" ref="JIW51" si="3505">JIU51*$C$51</f>
        <v>6.92291896324536E+41</v>
      </c>
      <c r="JIY51" s="1818">
        <f t="shared" ref="JIY51" si="3506">JIW51*$C$51</f>
        <v>7.0959919373264928E+41</v>
      </c>
      <c r="JJA51" s="1818">
        <f t="shared" ref="JJA51" si="3507">JIY51*$C$51</f>
        <v>7.2733917357596546E+41</v>
      </c>
      <c r="JJC51" s="1818">
        <f t="shared" ref="JJC51" si="3508">JJA51*$C$51</f>
        <v>7.455226529153646E+41</v>
      </c>
      <c r="JJE51" s="1818">
        <f t="shared" ref="JJE51" si="3509">JJC51*$C$51</f>
        <v>7.6416071923824863E+41</v>
      </c>
      <c r="JJG51" s="1818">
        <f t="shared" ref="JJG51" si="3510">JJE51*$C$51</f>
        <v>7.8326473721920478E+41</v>
      </c>
      <c r="JJI51" s="1818">
        <f t="shared" ref="JJI51" si="3511">JJG51*$C$51</f>
        <v>8.0284635564968489E+41</v>
      </c>
      <c r="JJK51" s="1818">
        <f t="shared" ref="JJK51" si="3512">JJI51*$C$51</f>
        <v>8.2291751454092687E+41</v>
      </c>
      <c r="JJM51" s="1818">
        <f t="shared" ref="JJM51" si="3513">JJK51*$C$51</f>
        <v>8.4349045240444997E+41</v>
      </c>
      <c r="JJO51" s="1818">
        <f t="shared" ref="JJO51" si="3514">JJM51*$C$51</f>
        <v>8.6457771371456114E+41</v>
      </c>
      <c r="JJQ51" s="1818">
        <f t="shared" ref="JJQ51" si="3515">JJO51*$C$51</f>
        <v>8.8619215655742513E+41</v>
      </c>
      <c r="JJS51" s="1818">
        <f t="shared" ref="JJS51" si="3516">JJQ51*$C$51</f>
        <v>9.0834696047136074E+41</v>
      </c>
      <c r="JJU51" s="1818">
        <f t="shared" ref="JJU51" si="3517">JJS51*$C$51</f>
        <v>9.3105563448314461E+41</v>
      </c>
      <c r="JJW51" s="1818">
        <f t="shared" ref="JJW51" si="3518">JJU51*$C$51</f>
        <v>9.5433202534522307E+41</v>
      </c>
      <c r="JJY51" s="1818">
        <f t="shared" ref="JJY51" si="3519">JJW51*$C$51</f>
        <v>9.781903259788535E+41</v>
      </c>
      <c r="JKA51" s="1818">
        <f t="shared" ref="JKA51" si="3520">JJY51*$C$51</f>
        <v>1.0026450841283247E+42</v>
      </c>
      <c r="JKC51" s="1818">
        <f t="shared" ref="JKC51" si="3521">JKA51*$C$51</f>
        <v>1.0277112112315328E+42</v>
      </c>
      <c r="JKE51" s="1818">
        <f t="shared" ref="JKE51" si="3522">JKC51*$C$51</f>
        <v>1.053403991512321E+42</v>
      </c>
      <c r="JKG51" s="1818">
        <f t="shared" ref="JKG51" si="3523">JKE51*$C$51</f>
        <v>1.0797390913001288E+42</v>
      </c>
      <c r="JKI51" s="1818">
        <f t="shared" ref="JKI51" si="3524">JKG51*$C$51</f>
        <v>1.1067325685826319E+42</v>
      </c>
      <c r="JKK51" s="1818">
        <f t="shared" ref="JKK51" si="3525">JKI51*$C$51</f>
        <v>1.1344008827971976E+42</v>
      </c>
      <c r="JKM51" s="1818">
        <f t="shared" ref="JKM51" si="3526">JKK51*$C$51</f>
        <v>1.1627609048671275E+42</v>
      </c>
      <c r="JKO51" s="1818">
        <f t="shared" ref="JKO51" si="3527">JKM51*$C$51</f>
        <v>1.1918299274888056E+42</v>
      </c>
      <c r="JKQ51" s="1818">
        <f t="shared" ref="JKQ51" si="3528">JKO51*$C$51</f>
        <v>1.2216256756760256E+42</v>
      </c>
      <c r="JKS51" s="1818">
        <f t="shared" ref="JKS51" si="3529">JKQ51*$C$51</f>
        <v>1.2521663175679261E+42</v>
      </c>
      <c r="JKU51" s="1818">
        <f t="shared" ref="JKU51" si="3530">JKS51*$C$51</f>
        <v>1.2834704755071242E+42</v>
      </c>
      <c r="JKW51" s="1818">
        <f t="shared" ref="JKW51" si="3531">JKU51*$C$51</f>
        <v>1.3155572373948021E+42</v>
      </c>
      <c r="JKY51" s="1818">
        <f t="shared" ref="JKY51" si="3532">JKW51*$C$51</f>
        <v>1.3484461683296721E+42</v>
      </c>
      <c r="JLA51" s="1818">
        <f t="shared" ref="JLA51" si="3533">JKY51*$C$51</f>
        <v>1.3821573225379138E+42</v>
      </c>
      <c r="JLC51" s="1818">
        <f t="shared" ref="JLC51" si="3534">JLA51*$C$51</f>
        <v>1.4167112556013616E+42</v>
      </c>
      <c r="JLE51" s="1818">
        <f t="shared" ref="JLE51" si="3535">JLC51*$C$51</f>
        <v>1.4521290369913954E+42</v>
      </c>
      <c r="JLG51" s="1818">
        <f t="shared" ref="JLG51" si="3536">JLE51*$C$51</f>
        <v>1.48843226291618E+42</v>
      </c>
      <c r="JLI51" s="1818">
        <f t="shared" ref="JLI51" si="3537">JLG51*$C$51</f>
        <v>1.5256430694890843E+42</v>
      </c>
      <c r="JLK51" s="1818">
        <f t="shared" ref="JLK51" si="3538">JLI51*$C$51</f>
        <v>1.5637841462263112E+42</v>
      </c>
      <c r="JLM51" s="1818">
        <f t="shared" ref="JLM51" si="3539">JLK51*$C$51</f>
        <v>1.602878749881969E+42</v>
      </c>
      <c r="JLO51" s="1818">
        <f t="shared" ref="JLO51" si="3540">JLM51*$C$51</f>
        <v>1.642950718629018E+42</v>
      </c>
      <c r="JLQ51" s="1818">
        <f t="shared" ref="JLQ51" si="3541">JLO51*$C$51</f>
        <v>1.6840244865947432E+42</v>
      </c>
      <c r="JLS51" s="1818">
        <f t="shared" ref="JLS51" si="3542">JLQ51*$C$51</f>
        <v>1.7261250987596116E+42</v>
      </c>
      <c r="JLU51" s="1818">
        <f t="shared" ref="JLU51" si="3543">JLS51*$C$51</f>
        <v>1.7692782262286016E+42</v>
      </c>
      <c r="JLW51" s="1818">
        <f t="shared" ref="JLW51" si="3544">JLU51*$C$51</f>
        <v>1.8135101818843165E+42</v>
      </c>
      <c r="JLY51" s="1818">
        <f t="shared" ref="JLY51" si="3545">JLW51*$C$51</f>
        <v>1.8588479364314243E+42</v>
      </c>
      <c r="JMA51" s="1818">
        <f t="shared" ref="JMA51" si="3546">JLY51*$C$51</f>
        <v>1.9053191348422096E+42</v>
      </c>
      <c r="JMC51" s="1818">
        <f t="shared" ref="JMC51" si="3547">JMA51*$C$51</f>
        <v>1.9529521132132646E+42</v>
      </c>
      <c r="JME51" s="1818">
        <f t="shared" ref="JME51" si="3548">JMC51*$C$51</f>
        <v>2.001775916043596E+42</v>
      </c>
      <c r="JMG51" s="1818">
        <f t="shared" ref="JMG51" si="3549">JME51*$C$51</f>
        <v>2.0518203139446857E+42</v>
      </c>
      <c r="JMI51" s="1818">
        <f t="shared" ref="JMI51" si="3550">JMG51*$C$51</f>
        <v>2.1031158217933026E+42</v>
      </c>
      <c r="JMK51" s="1818">
        <f t="shared" ref="JMK51" si="3551">JMI51*$C$51</f>
        <v>2.155693717338135E+42</v>
      </c>
      <c r="JMM51" s="1818">
        <f t="shared" ref="JMM51" si="3552">JMK51*$C$51</f>
        <v>2.2095860602715882E+42</v>
      </c>
      <c r="JMO51" s="1818">
        <f t="shared" ref="JMO51" si="3553">JMM51*$C$51</f>
        <v>2.2648257117783778E+42</v>
      </c>
      <c r="JMQ51" s="1818">
        <f t="shared" ref="JMQ51" si="3554">JMO51*$C$51</f>
        <v>2.3214463545728371E+42</v>
      </c>
      <c r="JMS51" s="1818">
        <f t="shared" ref="JMS51" si="3555">JMQ51*$C$51</f>
        <v>2.3794825134371579E+42</v>
      </c>
      <c r="JMU51" s="1818">
        <f t="shared" ref="JMU51" si="3556">JMS51*$C$51</f>
        <v>2.4389695762730866E+42</v>
      </c>
      <c r="JMW51" s="1818">
        <f t="shared" ref="JMW51" si="3557">JMU51*$C$51</f>
        <v>2.4999438156799134E+42</v>
      </c>
      <c r="JMY51" s="1818">
        <f t="shared" ref="JMY51" si="3558">JMW51*$C$51</f>
        <v>2.5624424110719109E+42</v>
      </c>
      <c r="JNA51" s="1818">
        <f t="shared" ref="JNA51" si="3559">JMY51*$C$51</f>
        <v>2.6265034713487084E+42</v>
      </c>
      <c r="JNC51" s="1818">
        <f t="shared" ref="JNC51" si="3560">JNA51*$C$51</f>
        <v>2.692166058132426E+42</v>
      </c>
      <c r="JNE51" s="1818">
        <f t="shared" ref="JNE51" si="3561">JNC51*$C$51</f>
        <v>2.7594702095857365E+42</v>
      </c>
      <c r="JNG51" s="1818">
        <f t="shared" ref="JNG51" si="3562">JNE51*$C$51</f>
        <v>2.8284569648253799E+42</v>
      </c>
      <c r="JNI51" s="1818">
        <f t="shared" ref="JNI51" si="3563">JNG51*$C$51</f>
        <v>2.8991683889460142E+42</v>
      </c>
      <c r="JNK51" s="1818">
        <f t="shared" ref="JNK51" si="3564">JNI51*$C$51</f>
        <v>2.9716475986696644E+42</v>
      </c>
      <c r="JNM51" s="1818">
        <f t="shared" ref="JNM51" si="3565">JNK51*$C$51</f>
        <v>3.0459387886364059E+42</v>
      </c>
      <c r="JNO51" s="1818">
        <f t="shared" ref="JNO51" si="3566">JNM51*$C$51</f>
        <v>3.122087258352316E+42</v>
      </c>
      <c r="JNQ51" s="1818">
        <f t="shared" ref="JNQ51" si="3567">JNO51*$C$51</f>
        <v>3.2001394398111238E+42</v>
      </c>
      <c r="JNS51" s="1818">
        <f t="shared" ref="JNS51" si="3568">JNQ51*$C$51</f>
        <v>3.2801429258064015E+42</v>
      </c>
      <c r="JNU51" s="1818">
        <f t="shared" ref="JNU51" si="3569">JNS51*$C$51</f>
        <v>3.3621464989515609E+42</v>
      </c>
      <c r="JNW51" s="1818">
        <f t="shared" ref="JNW51" si="3570">JNU51*$C$51</f>
        <v>3.4462001614253497E+42</v>
      </c>
      <c r="JNY51" s="1818">
        <f t="shared" ref="JNY51" si="3571">JNW51*$C$51</f>
        <v>3.532355165460983E+42</v>
      </c>
      <c r="JOA51" s="1818">
        <f t="shared" ref="JOA51" si="3572">JNY51*$C$51</f>
        <v>3.6206640445975072E+42</v>
      </c>
      <c r="JOC51" s="1818">
        <f t="shared" ref="JOC51" si="3573">JOA51*$C$51</f>
        <v>3.7111806457124444E+42</v>
      </c>
      <c r="JOE51" s="1818">
        <f t="shared" ref="JOE51" si="3574">JOC51*$C$51</f>
        <v>3.8039601618552552E+42</v>
      </c>
      <c r="JOG51" s="1818">
        <f t="shared" ref="JOG51" si="3575">JOE51*$C$51</f>
        <v>3.8990591659016365E+42</v>
      </c>
      <c r="JOI51" s="1818">
        <f t="shared" ref="JOI51" si="3576">JOG51*$C$51</f>
        <v>3.9965356450491771E+42</v>
      </c>
      <c r="JOK51" s="1818">
        <f t="shared" ref="JOK51" si="3577">JOI51*$C$51</f>
        <v>4.0964490361754062E+42</v>
      </c>
      <c r="JOM51" s="1818">
        <f t="shared" ref="JOM51" si="3578">JOK51*$C$51</f>
        <v>4.198860262079791E+42</v>
      </c>
      <c r="JOO51" s="1818">
        <f t="shared" ref="JOO51" si="3579">JOM51*$C$51</f>
        <v>4.3038317686317853E+42</v>
      </c>
      <c r="JOQ51" s="1818">
        <f t="shared" ref="JOQ51" si="3580">JOO51*$C$51</f>
        <v>4.4114275628475792E+42</v>
      </c>
      <c r="JOS51" s="1818">
        <f t="shared" ref="JOS51" si="3581">JOQ51*$C$51</f>
        <v>4.5217132519187681E+42</v>
      </c>
      <c r="JOU51" s="1818">
        <f t="shared" ref="JOU51" si="3582">JOS51*$C$51</f>
        <v>4.634756083216737E+42</v>
      </c>
      <c r="JOW51" s="1818">
        <f t="shared" ref="JOW51" si="3583">JOU51*$C$51</f>
        <v>4.7506249852971553E+42</v>
      </c>
      <c r="JOY51" s="1818">
        <f t="shared" ref="JOY51" si="3584">JOW51*$C$51</f>
        <v>4.8693906099295836E+42</v>
      </c>
      <c r="JPA51" s="1818">
        <f t="shared" ref="JPA51" si="3585">JOY51*$C$51</f>
        <v>4.9911253751778227E+42</v>
      </c>
      <c r="JPC51" s="1818">
        <f t="shared" ref="JPC51" si="3586">JPA51*$C$51</f>
        <v>5.1159035095572675E+42</v>
      </c>
      <c r="JPE51" s="1818">
        <f t="shared" ref="JPE51" si="3587">JPC51*$C$51</f>
        <v>5.2438010972961985E+42</v>
      </c>
      <c r="JPG51" s="1818">
        <f t="shared" ref="JPG51" si="3588">JPE51*$C$51</f>
        <v>5.3748961247286028E+42</v>
      </c>
      <c r="JPI51" s="1818">
        <f t="shared" ref="JPI51" si="3589">JPG51*$C$51</f>
        <v>5.5092685278468176E+42</v>
      </c>
      <c r="JPK51" s="1818">
        <f t="shared" ref="JPK51" si="3590">JPI51*$C$51</f>
        <v>5.647000241042988E+42</v>
      </c>
      <c r="JPM51" s="1818">
        <f t="shared" ref="JPM51" si="3591">JPK51*$C$51</f>
        <v>5.788175247069062E+42</v>
      </c>
      <c r="JPO51" s="1818">
        <f t="shared" ref="JPO51" si="3592">JPM51*$C$51</f>
        <v>5.9328796282457882E+42</v>
      </c>
      <c r="JPQ51" s="1818">
        <f t="shared" ref="JPQ51" si="3593">JPO51*$C$51</f>
        <v>6.0812016189519329E+42</v>
      </c>
      <c r="JPS51" s="1818">
        <f t="shared" ref="JPS51" si="3594">JPQ51*$C$51</f>
        <v>6.2332316594257308E+42</v>
      </c>
      <c r="JPU51" s="1818">
        <f t="shared" ref="JPU51" si="3595">JPS51*$C$51</f>
        <v>6.3890624509113736E+42</v>
      </c>
      <c r="JPW51" s="1818">
        <f t="shared" ref="JPW51" si="3596">JPU51*$C$51</f>
        <v>6.548789012184157E+42</v>
      </c>
      <c r="JPY51" s="1818">
        <f t="shared" ref="JPY51" si="3597">JPW51*$C$51</f>
        <v>6.7125087374887608E+42</v>
      </c>
      <c r="JQA51" s="1818">
        <f t="shared" ref="JQA51" si="3598">JPY51*$C$51</f>
        <v>6.8803214559259786E+42</v>
      </c>
      <c r="JQC51" s="1818">
        <f t="shared" ref="JQC51" si="3599">JQA51*$C$51</f>
        <v>7.052329492324127E+42</v>
      </c>
      <c r="JQE51" s="1818">
        <f t="shared" ref="JQE51" si="3600">JQC51*$C$51</f>
        <v>7.2286377296322298E+42</v>
      </c>
      <c r="JQG51" s="1818">
        <f t="shared" ref="JQG51" si="3601">JQE51*$C$51</f>
        <v>7.409353672873035E+42</v>
      </c>
      <c r="JQI51" s="1818">
        <f t="shared" ref="JQI51" si="3602">JQG51*$C$51</f>
        <v>7.5945875146948604E+42</v>
      </c>
      <c r="JQK51" s="1818">
        <f t="shared" ref="JQK51" si="3603">JQI51*$C$51</f>
        <v>7.7844522025622307E+42</v>
      </c>
      <c r="JQM51" s="1818">
        <f t="shared" ref="JQM51" si="3604">JQK51*$C$51</f>
        <v>7.9790635076262861E+42</v>
      </c>
      <c r="JQO51" s="1818">
        <f t="shared" ref="JQO51" si="3605">JQM51*$C$51</f>
        <v>8.1785400953169426E+42</v>
      </c>
      <c r="JQQ51" s="1818">
        <f t="shared" ref="JQQ51" si="3606">JQO51*$C$51</f>
        <v>8.3830035976998656E+42</v>
      </c>
      <c r="JQS51" s="1818">
        <f t="shared" ref="JQS51" si="3607">JQQ51*$C$51</f>
        <v>8.5925786876423618E+42</v>
      </c>
      <c r="JQU51" s="1818">
        <f t="shared" ref="JQU51" si="3608">JQS51*$C$51</f>
        <v>8.8073931548334196E+42</v>
      </c>
      <c r="JQW51" s="1818">
        <f t="shared" ref="JQW51" si="3609">JQU51*$C$51</f>
        <v>9.0275779837042546E+42</v>
      </c>
      <c r="JQY51" s="1818">
        <f t="shared" ref="JQY51" si="3610">JQW51*$C$51</f>
        <v>9.2532674332968606E+42</v>
      </c>
      <c r="JRA51" s="1818">
        <f t="shared" ref="JRA51" si="3611">JQY51*$C$51</f>
        <v>9.4845991191292817E+42</v>
      </c>
      <c r="JRC51" s="1818">
        <f t="shared" ref="JRC51" si="3612">JRA51*$C$51</f>
        <v>9.7217140971075134E+42</v>
      </c>
      <c r="JRE51" s="1818">
        <f t="shared" ref="JRE51" si="3613">JRC51*$C$51</f>
        <v>9.9647569495351999E+42</v>
      </c>
      <c r="JRG51" s="1818">
        <f t="shared" ref="JRG51" si="3614">JRE51*$C$51</f>
        <v>1.021387587327358E+43</v>
      </c>
      <c r="JRI51" s="1818">
        <f t="shared" ref="JRI51" si="3615">JRG51*$C$51</f>
        <v>1.0469222770105418E+43</v>
      </c>
      <c r="JRK51" s="1818">
        <f t="shared" ref="JRK51" si="3616">JRI51*$C$51</f>
        <v>1.0730953339358052E+43</v>
      </c>
      <c r="JRM51" s="1818">
        <f t="shared" ref="JRM51" si="3617">JRK51*$C$51</f>
        <v>1.0999227172842002E+43</v>
      </c>
      <c r="JRO51" s="1818">
        <f t="shared" ref="JRO51" si="3618">JRM51*$C$51</f>
        <v>1.1274207852163051E+43</v>
      </c>
      <c r="JRQ51" s="1818">
        <f t="shared" ref="JRQ51" si="3619">JRO51*$C$51</f>
        <v>1.1556063048467127E+43</v>
      </c>
      <c r="JRS51" s="1818">
        <f t="shared" ref="JRS51" si="3620">JRQ51*$C$51</f>
        <v>1.1844964624678805E+43</v>
      </c>
      <c r="JRU51" s="1818">
        <f t="shared" ref="JRU51" si="3621">JRS51*$C$51</f>
        <v>1.2141088740295773E+43</v>
      </c>
      <c r="JRW51" s="1818">
        <f t="shared" ref="JRW51" si="3622">JRU51*$C$51</f>
        <v>1.2444615958803167E+43</v>
      </c>
      <c r="JRY51" s="1818">
        <f t="shared" ref="JRY51" si="3623">JRW51*$C$51</f>
        <v>1.2755731357773246E+43</v>
      </c>
      <c r="JSA51" s="1818">
        <f t="shared" ref="JSA51" si="3624">JRY51*$C$51</f>
        <v>1.3074624641717575E+43</v>
      </c>
      <c r="JSC51" s="1818">
        <f t="shared" ref="JSC51" si="3625">JSA51*$C$51</f>
        <v>1.3401490257760513E+43</v>
      </c>
      <c r="JSE51" s="1818">
        <f t="shared" ref="JSE51" si="3626">JSC51*$C$51</f>
        <v>1.3736527514204525E+43</v>
      </c>
      <c r="JSG51" s="1818">
        <f t="shared" ref="JSG51" si="3627">JSE51*$C$51</f>
        <v>1.4079940702059637E+43</v>
      </c>
      <c r="JSI51" s="1818">
        <f t="shared" ref="JSI51" si="3628">JSG51*$C$51</f>
        <v>1.4431939219611127E+43</v>
      </c>
      <c r="JSK51" s="1818">
        <f t="shared" ref="JSK51" si="3629">JSI51*$C$51</f>
        <v>1.4792737700101405E+43</v>
      </c>
      <c r="JSM51" s="1818">
        <f t="shared" ref="JSM51" si="3630">JSK51*$C$51</f>
        <v>1.5162556142603937E+43</v>
      </c>
      <c r="JSO51" s="1818">
        <f t="shared" ref="JSO51" si="3631">JSM51*$C$51</f>
        <v>1.5541620046169034E+43</v>
      </c>
      <c r="JSQ51" s="1818">
        <f t="shared" ref="JSQ51" si="3632">JSO51*$C$51</f>
        <v>1.5930160547323259E+43</v>
      </c>
      <c r="JSS51" s="1818">
        <f t="shared" ref="JSS51" si="3633">JSQ51*$C$51</f>
        <v>1.6328414561006338E+43</v>
      </c>
      <c r="JSU51" s="1818">
        <f t="shared" ref="JSU51" si="3634">JSS51*$C$51</f>
        <v>1.6736624925031496E+43</v>
      </c>
      <c r="JSW51" s="1818">
        <f t="shared" ref="JSW51" si="3635">JSU51*$C$51</f>
        <v>1.7155040548157281E+43</v>
      </c>
      <c r="JSY51" s="1818">
        <f t="shared" ref="JSY51" si="3636">JSW51*$C$51</f>
        <v>1.7583916561861213E+43</v>
      </c>
      <c r="JTA51" s="1818">
        <f t="shared" ref="JTA51" si="3637">JSY51*$C$51</f>
        <v>1.8023514475907742E+43</v>
      </c>
      <c r="JTC51" s="1818">
        <f t="shared" ref="JTC51" si="3638">JTA51*$C$51</f>
        <v>1.8474102337805433E+43</v>
      </c>
      <c r="JTE51" s="1818">
        <f t="shared" ref="JTE51" si="3639">JTC51*$C$51</f>
        <v>1.8935954896250567E+43</v>
      </c>
      <c r="JTG51" s="1818">
        <f t="shared" ref="JTG51" si="3640">JTE51*$C$51</f>
        <v>1.9409353768656828E+43</v>
      </c>
      <c r="JTI51" s="1818">
        <f t="shared" ref="JTI51" si="3641">JTG51*$C$51</f>
        <v>1.9894587612873247E+43</v>
      </c>
      <c r="JTK51" s="1818">
        <f t="shared" ref="JTK51" si="3642">JTI51*$C$51</f>
        <v>2.0391952303195076E+43</v>
      </c>
      <c r="JTM51" s="1818">
        <f t="shared" ref="JTM51" si="3643">JTK51*$C$51</f>
        <v>2.0901751110774951E+43</v>
      </c>
      <c r="JTO51" s="1818">
        <f t="shared" ref="JTO51" si="3644">JTM51*$C$51</f>
        <v>2.1424294888544323E+43</v>
      </c>
      <c r="JTQ51" s="1818">
        <f t="shared" ref="JTQ51" si="3645">JTO51*$C$51</f>
        <v>2.1959902260757929E+43</v>
      </c>
      <c r="JTS51" s="1818">
        <f t="shared" ref="JTS51" si="3646">JTQ51*$C$51</f>
        <v>2.2508899817276873E+43</v>
      </c>
      <c r="JTU51" s="1818">
        <f t="shared" ref="JTU51" si="3647">JTS51*$C$51</f>
        <v>2.3071622312708795E+43</v>
      </c>
      <c r="JTW51" s="1818">
        <f t="shared" ref="JTW51" si="3648">JTU51*$C$51</f>
        <v>2.3648412870526511E+43</v>
      </c>
      <c r="JTY51" s="1818">
        <f t="shared" ref="JTY51" si="3649">JTW51*$C$51</f>
        <v>2.4239623192289673E+43</v>
      </c>
      <c r="JUA51" s="1818">
        <f t="shared" ref="JUA51" si="3650">JTY51*$C$51</f>
        <v>2.4845613772096912E+43</v>
      </c>
      <c r="JUC51" s="1818">
        <f t="shared" ref="JUC51" si="3651">JUA51*$C$51</f>
        <v>2.5466754116399334E+43</v>
      </c>
      <c r="JUE51" s="1818">
        <f t="shared" ref="JUE51" si="3652">JUC51*$C$51</f>
        <v>2.6103422969309313E+43</v>
      </c>
      <c r="JUG51" s="1818">
        <f t="shared" ref="JUG51" si="3653">JUE51*$C$51</f>
        <v>2.6756008543542045E+43</v>
      </c>
      <c r="JUI51" s="1818">
        <f t="shared" ref="JUI51" si="3654">JUG51*$C$51</f>
        <v>2.7424908757130595E+43</v>
      </c>
      <c r="JUK51" s="1818">
        <f t="shared" ref="JUK51" si="3655">JUI51*$C$51</f>
        <v>2.8110531476058857E+43</v>
      </c>
      <c r="JUM51" s="1818">
        <f t="shared" ref="JUM51" si="3656">JUK51*$C$51</f>
        <v>2.8813294762960327E+43</v>
      </c>
      <c r="JUO51" s="1818">
        <f t="shared" ref="JUO51" si="3657">JUM51*$C$51</f>
        <v>2.9533627132034332E+43</v>
      </c>
      <c r="JUQ51" s="1818">
        <f t="shared" ref="JUQ51" si="3658">JUO51*$C$51</f>
        <v>3.0271967810335189E+43</v>
      </c>
      <c r="JUS51" s="1818">
        <f t="shared" ref="JUS51" si="3659">JUQ51*$C$51</f>
        <v>3.1028767005593563E+43</v>
      </c>
      <c r="JUU51" s="1818">
        <f t="shared" ref="JUU51" si="3660">JUS51*$C$51</f>
        <v>3.1804486180733402E+43</v>
      </c>
      <c r="JUW51" s="1818">
        <f t="shared" ref="JUW51" si="3661">JUU51*$C$51</f>
        <v>3.2599598335251736E+43</v>
      </c>
      <c r="JUY51" s="1818">
        <f t="shared" ref="JUY51" si="3662">JUW51*$C$51</f>
        <v>3.3414588293633026E+43</v>
      </c>
      <c r="JVA51" s="1818">
        <f t="shared" ref="JVA51" si="3663">JUY51*$C$51</f>
        <v>3.4249953000973848E+43</v>
      </c>
      <c r="JVC51" s="1818">
        <f t="shared" ref="JVC51" si="3664">JVA51*$C$51</f>
        <v>3.5106201825998194E+43</v>
      </c>
      <c r="JVE51" s="1818">
        <f t="shared" ref="JVE51" si="3665">JVC51*$C$51</f>
        <v>3.5983856871648147E+43</v>
      </c>
      <c r="JVG51" s="1818">
        <f t="shared" ref="JVG51" si="3666">JVE51*$C$51</f>
        <v>3.6883453293439347E+43</v>
      </c>
      <c r="JVI51" s="1818">
        <f t="shared" ref="JVI51" si="3667">JVG51*$C$51</f>
        <v>3.7805539625775328E+43</v>
      </c>
      <c r="JVK51" s="1818">
        <f t="shared" ref="JVK51" si="3668">JVI51*$C$51</f>
        <v>3.8750678116419706E+43</v>
      </c>
      <c r="JVM51" s="1818">
        <f t="shared" ref="JVM51" si="3669">JVK51*$C$51</f>
        <v>3.9719445069330193E+43</v>
      </c>
      <c r="JVO51" s="1818">
        <f t="shared" ref="JVO51" si="3670">JVM51*$C$51</f>
        <v>4.0712431196063445E+43</v>
      </c>
      <c r="JVQ51" s="1818">
        <f t="shared" ref="JVQ51" si="3671">JVO51*$C$51</f>
        <v>4.1730241975965028E+43</v>
      </c>
      <c r="JVS51" s="1818">
        <f t="shared" ref="JVS51" si="3672">JVQ51*$C$51</f>
        <v>4.2773498025364152E+43</v>
      </c>
      <c r="JVU51" s="1818">
        <f t="shared" ref="JVU51" si="3673">JVS51*$C$51</f>
        <v>4.3842835475998252E+43</v>
      </c>
      <c r="JVW51" s="1818">
        <f t="shared" ref="JVW51" si="3674">JVU51*$C$51</f>
        <v>4.4938906362898203E+43</v>
      </c>
      <c r="JVY51" s="1818">
        <f t="shared" ref="JVY51" si="3675">JVW51*$C$51</f>
        <v>4.6062379021970657E+43</v>
      </c>
      <c r="JWA51" s="1818">
        <f t="shared" ref="JWA51" si="3676">JVY51*$C$51</f>
        <v>4.721393849751992E+43</v>
      </c>
      <c r="JWC51" s="1818">
        <f t="shared" ref="JWC51" si="3677">JWA51*$C$51</f>
        <v>4.839428695995791E+43</v>
      </c>
      <c r="JWE51" s="1818">
        <f t="shared" ref="JWE51" si="3678">JWC51*$C$51</f>
        <v>4.9604144133956858E+43</v>
      </c>
      <c r="JWG51" s="1818">
        <f t="shared" ref="JWG51" si="3679">JWE51*$C$51</f>
        <v>5.0844247737305774E+43</v>
      </c>
      <c r="JWI51" s="1818">
        <f t="shared" ref="JWI51" si="3680">JWG51*$C$51</f>
        <v>5.2115353930738411E+43</v>
      </c>
      <c r="JWK51" s="1818">
        <f t="shared" ref="JWK51" si="3681">JWI51*$C$51</f>
        <v>5.3418237779006868E+43</v>
      </c>
      <c r="JWM51" s="1818">
        <f t="shared" ref="JWM51" si="3682">JWK51*$C$51</f>
        <v>5.4753693723482035E+43</v>
      </c>
      <c r="JWO51" s="1818">
        <f t="shared" ref="JWO51" si="3683">JWM51*$C$51</f>
        <v>5.6122536066569083E+43</v>
      </c>
      <c r="JWQ51" s="1818">
        <f t="shared" ref="JWQ51" si="3684">JWO51*$C$51</f>
        <v>5.7525599468233308E+43</v>
      </c>
      <c r="JWS51" s="1818">
        <f t="shared" ref="JWS51" si="3685">JWQ51*$C$51</f>
        <v>5.8963739454939141E+43</v>
      </c>
      <c r="JWU51" s="1818">
        <f t="shared" ref="JWU51" si="3686">JWS51*$C$51</f>
        <v>6.0437832941312615E+43</v>
      </c>
      <c r="JWW51" s="1818">
        <f t="shared" ref="JWW51" si="3687">JWU51*$C$51</f>
        <v>6.1948778764845426E+43</v>
      </c>
      <c r="JWY51" s="1818">
        <f t="shared" ref="JWY51" si="3688">JWW51*$C$51</f>
        <v>6.3497498233966553E+43</v>
      </c>
      <c r="JXA51" s="1818">
        <f t="shared" ref="JXA51" si="3689">JWY51*$C$51</f>
        <v>6.508493568981571E+43</v>
      </c>
      <c r="JXC51" s="1818">
        <f t="shared" ref="JXC51" si="3690">JXA51*$C$51</f>
        <v>6.6712059082061093E+43</v>
      </c>
      <c r="JXE51" s="1818">
        <f t="shared" ref="JXE51" si="3691">JXC51*$C$51</f>
        <v>6.8379860559112616E+43</v>
      </c>
      <c r="JXG51" s="1818">
        <f t="shared" ref="JXG51" si="3692">JXE51*$C$51</f>
        <v>7.0089357073090421E+43</v>
      </c>
      <c r="JXI51" s="1818">
        <f t="shared" ref="JXI51" si="3693">JXG51*$C$51</f>
        <v>7.1841590999917673E+43</v>
      </c>
      <c r="JXK51" s="1818">
        <f t="shared" ref="JXK51" si="3694">JXI51*$C$51</f>
        <v>7.3637630774915607E+43</v>
      </c>
      <c r="JXM51" s="1818">
        <f t="shared" ref="JXM51" si="3695">JXK51*$C$51</f>
        <v>7.5478571544288489E+43</v>
      </c>
      <c r="JXO51" s="1818">
        <f t="shared" ref="JXO51" si="3696">JXM51*$C$51</f>
        <v>7.7365535832895699E+43</v>
      </c>
      <c r="JXQ51" s="1818">
        <f t="shared" ref="JXQ51" si="3697">JXO51*$C$51</f>
        <v>7.9299674228718086E+43</v>
      </c>
      <c r="JXS51" s="1818">
        <f t="shared" ref="JXS51" si="3698">JXQ51*$C$51</f>
        <v>8.1282166084436036E+43</v>
      </c>
      <c r="JXU51" s="1818">
        <f t="shared" ref="JXU51" si="3699">JXS51*$C$51</f>
        <v>8.3314220236546926E+43</v>
      </c>
      <c r="JXW51" s="1818">
        <f t="shared" ref="JXW51" si="3700">JXU51*$C$51</f>
        <v>8.5397075742460595E+43</v>
      </c>
      <c r="JXY51" s="1818">
        <f t="shared" ref="JXY51" si="3701">JXW51*$C$51</f>
        <v>8.7532002636022107E+43</v>
      </c>
      <c r="JYA51" s="1818">
        <f t="shared" ref="JYA51" si="3702">JXY51*$C$51</f>
        <v>8.9720302701922647E+43</v>
      </c>
      <c r="JYC51" s="1818">
        <f t="shared" ref="JYC51" si="3703">JYA51*$C$51</f>
        <v>9.1963310269470713E+43</v>
      </c>
      <c r="JYE51" s="1818">
        <f t="shared" ref="JYE51" si="3704">JYC51*$C$51</f>
        <v>9.4262393026207467E+43</v>
      </c>
      <c r="JYG51" s="1818">
        <f t="shared" ref="JYG51" si="3705">JYE51*$C$51</f>
        <v>9.6618952851862643E+43</v>
      </c>
      <c r="JYI51" s="1818">
        <f t="shared" ref="JYI51" si="3706">JYG51*$C$51</f>
        <v>9.9034426673159198E+43</v>
      </c>
      <c r="JYK51" s="1818">
        <f t="shared" ref="JYK51" si="3707">JYI51*$C$51</f>
        <v>1.0151028733998816E+44</v>
      </c>
      <c r="JYM51" s="1818">
        <f t="shared" ref="JYM51" si="3708">JYK51*$C$51</f>
        <v>1.0404804452348785E+44</v>
      </c>
      <c r="JYO51" s="1818">
        <f t="shared" ref="JYO51" si="3709">JYM51*$C$51</f>
        <v>1.0664924563657503E+44</v>
      </c>
      <c r="JYQ51" s="1818">
        <f t="shared" ref="JYQ51" si="3710">JYO51*$C$51</f>
        <v>1.093154767774894E+44</v>
      </c>
      <c r="JYS51" s="1818">
        <f t="shared" ref="JYS51" si="3711">JYQ51*$C$51</f>
        <v>1.1204836369692662E+44</v>
      </c>
      <c r="JYU51" s="1818">
        <f t="shared" ref="JYU51" si="3712">JYS51*$C$51</f>
        <v>1.1484957278934978E+44</v>
      </c>
      <c r="JYW51" s="1818">
        <f t="shared" ref="JYW51" si="3713">JYU51*$C$51</f>
        <v>1.1772081210908351E+44</v>
      </c>
      <c r="JYY51" s="1818">
        <f t="shared" ref="JYY51" si="3714">JYW51*$C$51</f>
        <v>1.2066383241181058E+44</v>
      </c>
      <c r="JZA51" s="1818">
        <f t="shared" ref="JZA51" si="3715">JYY51*$C$51</f>
        <v>1.2368042822210583E+44</v>
      </c>
      <c r="JZC51" s="1818">
        <f t="shared" ref="JZC51" si="3716">JZA51*$C$51</f>
        <v>1.2677243892765847E+44</v>
      </c>
      <c r="JZE51" s="1818">
        <f t="shared" ref="JZE51" si="3717">JZC51*$C$51</f>
        <v>1.2994174990084991E+44</v>
      </c>
      <c r="JZG51" s="1818">
        <f t="shared" ref="JZG51" si="3718">JZE51*$C$51</f>
        <v>1.3319029364837114E+44</v>
      </c>
      <c r="JZI51" s="1818">
        <f t="shared" ref="JZI51" si="3719">JZG51*$C$51</f>
        <v>1.3652005098958041E+44</v>
      </c>
      <c r="JZK51" s="1818">
        <f t="shared" ref="JZK51" si="3720">JZI51*$C$51</f>
        <v>1.3993305226431991E+44</v>
      </c>
      <c r="JZM51" s="1818">
        <f t="shared" ref="JZM51" si="3721">JZK51*$C$51</f>
        <v>1.4343137857092789E+44</v>
      </c>
      <c r="JZO51" s="1818">
        <f t="shared" ref="JZO51" si="3722">JZM51*$C$51</f>
        <v>1.4701716303520108E+44</v>
      </c>
      <c r="JZQ51" s="1818">
        <f t="shared" ref="JZQ51" si="3723">JZO51*$C$51</f>
        <v>1.5069259211108108E+44</v>
      </c>
      <c r="JZS51" s="1818">
        <f t="shared" ref="JZS51" si="3724">JZQ51*$C$51</f>
        <v>1.5445990691385809E+44</v>
      </c>
      <c r="JZU51" s="1818">
        <f t="shared" ref="JZU51" si="3725">JZS51*$C$51</f>
        <v>1.5832140458670452E+44</v>
      </c>
      <c r="JZW51" s="1818">
        <f t="shared" ref="JZW51" si="3726">JZU51*$C$51</f>
        <v>1.6227943970137212E+44</v>
      </c>
      <c r="JZY51" s="1818">
        <f t="shared" ref="JZY51" si="3727">JZW51*$C$51</f>
        <v>1.6633642569390641E+44</v>
      </c>
      <c r="KAA51" s="1818">
        <f t="shared" ref="KAA51" si="3728">JZY51*$C$51</f>
        <v>1.7049483633625405E+44</v>
      </c>
      <c r="KAC51" s="1818">
        <f t="shared" ref="KAC51" si="3729">KAA51*$C$51</f>
        <v>1.7475720724466038E+44</v>
      </c>
      <c r="KAE51" s="1818">
        <f t="shared" ref="KAE51" si="3730">KAC51*$C$51</f>
        <v>1.7912613742577689E+44</v>
      </c>
      <c r="KAG51" s="1818">
        <f t="shared" ref="KAG51" si="3731">KAE51*$C$51</f>
        <v>1.836042908614213E+44</v>
      </c>
      <c r="KAI51" s="1818">
        <f t="shared" ref="KAI51" si="3732">KAG51*$C$51</f>
        <v>1.8819439813295682E+44</v>
      </c>
      <c r="KAK51" s="1818">
        <f t="shared" ref="KAK51" si="3733">KAI51*$C$51</f>
        <v>1.9289925808628073E+44</v>
      </c>
      <c r="KAM51" s="1818">
        <f t="shared" ref="KAM51" si="3734">KAK51*$C$51</f>
        <v>1.9772173953843775E+44</v>
      </c>
      <c r="KAO51" s="1818">
        <f t="shared" ref="KAO51" si="3735">KAM51*$C$51</f>
        <v>2.0266478302689869E+44</v>
      </c>
      <c r="KAQ51" s="1818">
        <f t="shared" ref="KAQ51" si="3736">KAO51*$C$51</f>
        <v>2.0773140260257114E+44</v>
      </c>
      <c r="KAS51" s="1818">
        <f t="shared" ref="KAS51" si="3737">KAQ51*$C$51</f>
        <v>2.1292468766763539E+44</v>
      </c>
      <c r="KAU51" s="1818">
        <f t="shared" ref="KAU51" si="3738">KAS51*$C$51</f>
        <v>2.1824780485932625E+44</v>
      </c>
      <c r="KAW51" s="1818">
        <f t="shared" ref="KAW51" si="3739">KAU51*$C$51</f>
        <v>2.2370399998080939E+44</v>
      </c>
      <c r="KAY51" s="1818">
        <f t="shared" ref="KAY51" si="3740">KAW51*$C$51</f>
        <v>2.2929659998032958E+44</v>
      </c>
      <c r="KBA51" s="1818">
        <f t="shared" ref="KBA51" si="3741">KAY51*$C$51</f>
        <v>2.350290149798378E+44</v>
      </c>
      <c r="KBC51" s="1818">
        <f t="shared" ref="KBC51" si="3742">KBA51*$C$51</f>
        <v>2.4090474035433375E+44</v>
      </c>
      <c r="KBE51" s="1818">
        <f t="shared" ref="KBE51" si="3743">KBC51*$C$51</f>
        <v>2.4692735886319205E+44</v>
      </c>
      <c r="KBG51" s="1818">
        <f t="shared" ref="KBG51" si="3744">KBE51*$C$51</f>
        <v>2.5310054283477181E+44</v>
      </c>
      <c r="KBI51" s="1818">
        <f t="shared" ref="KBI51" si="3745">KBG51*$C$51</f>
        <v>2.5942805640564106E+44</v>
      </c>
      <c r="KBK51" s="1818">
        <f t="shared" ref="KBK51" si="3746">KBI51*$C$51</f>
        <v>2.6591375781578207E+44</v>
      </c>
      <c r="KBM51" s="1818">
        <f t="shared" ref="KBM51" si="3747">KBK51*$C$51</f>
        <v>2.7256160176117659E+44</v>
      </c>
      <c r="KBO51" s="1818">
        <f t="shared" ref="KBO51" si="3748">KBM51*$C$51</f>
        <v>2.7937564180520598E+44</v>
      </c>
      <c r="KBQ51" s="1818">
        <f t="shared" ref="KBQ51" si="3749">KBO51*$C$51</f>
        <v>2.863600328503361E+44</v>
      </c>
      <c r="KBS51" s="1818">
        <f t="shared" ref="KBS51" si="3750">KBQ51*$C$51</f>
        <v>2.9351903367159447E+44</v>
      </c>
      <c r="KBU51" s="1818">
        <f t="shared" ref="KBU51" si="3751">KBS51*$C$51</f>
        <v>3.0085700951338431E+44</v>
      </c>
      <c r="KBW51" s="1818">
        <f t="shared" ref="KBW51" si="3752">KBU51*$C$51</f>
        <v>3.0837843475121888E+44</v>
      </c>
      <c r="KBY51" s="1818">
        <f t="shared" ref="KBY51" si="3753">KBW51*$C$51</f>
        <v>3.1608789561999934E+44</v>
      </c>
      <c r="KCA51" s="1818">
        <f t="shared" ref="KCA51" si="3754">KBY51*$C$51</f>
        <v>3.2399009301049929E+44</v>
      </c>
      <c r="KCC51" s="1818">
        <f t="shared" ref="KCC51" si="3755">KCA51*$C$51</f>
        <v>3.3208984533576174E+44</v>
      </c>
      <c r="KCE51" s="1818">
        <f t="shared" ref="KCE51" si="3756">KCC51*$C$51</f>
        <v>3.4039209146915575E+44</v>
      </c>
      <c r="KCG51" s="1818">
        <f t="shared" ref="KCG51" si="3757">KCE51*$C$51</f>
        <v>3.4890189375588463E+44</v>
      </c>
      <c r="KCI51" s="1818">
        <f t="shared" ref="KCI51" si="3758">KCG51*$C$51</f>
        <v>3.5762444109978175E+44</v>
      </c>
      <c r="KCK51" s="1818">
        <f t="shared" ref="KCK51" si="3759">KCI51*$C$51</f>
        <v>3.6656505212727622E+44</v>
      </c>
      <c r="KCM51" s="1818">
        <f t="shared" ref="KCM51" si="3760">KCK51*$C$51</f>
        <v>3.7572917843045811E+44</v>
      </c>
      <c r="KCO51" s="1818">
        <f t="shared" ref="KCO51" si="3761">KCM51*$C$51</f>
        <v>3.8512240789121954E+44</v>
      </c>
      <c r="KCQ51" s="1818">
        <f t="shared" ref="KCQ51" si="3762">KCO51*$C$51</f>
        <v>3.9475046808850001E+44</v>
      </c>
      <c r="KCS51" s="1818">
        <f t="shared" ref="KCS51" si="3763">KCQ51*$C$51</f>
        <v>4.0461922979071244E+44</v>
      </c>
      <c r="KCU51" s="1818">
        <f t="shared" ref="KCU51" si="3764">KCS51*$C$51</f>
        <v>4.1473471053548025E+44</v>
      </c>
      <c r="KCW51" s="1818">
        <f t="shared" ref="KCW51" si="3765">KCU51*$C$51</f>
        <v>4.2510307829886723E+44</v>
      </c>
      <c r="KCY51" s="1818">
        <f t="shared" ref="KCY51" si="3766">KCW51*$C$51</f>
        <v>4.3573065525633889E+44</v>
      </c>
      <c r="KDA51" s="1818">
        <f t="shared" ref="KDA51" si="3767">KCY51*$C$51</f>
        <v>4.4662392163774736E+44</v>
      </c>
      <c r="KDC51" s="1818">
        <f t="shared" ref="KDC51" si="3768">KDA51*$C$51</f>
        <v>4.5778951967869099E+44</v>
      </c>
      <c r="KDE51" s="1818">
        <f t="shared" ref="KDE51" si="3769">KDC51*$C$51</f>
        <v>4.6923425767065821E+44</v>
      </c>
      <c r="KDG51" s="1818">
        <f t="shared" ref="KDG51" si="3770">KDE51*$C$51</f>
        <v>4.8096511411242459E+44</v>
      </c>
      <c r="KDI51" s="1818">
        <f t="shared" ref="KDI51" si="3771">KDG51*$C$51</f>
        <v>4.9298924196523514E+44</v>
      </c>
      <c r="KDK51" s="1818">
        <f t="shared" ref="KDK51" si="3772">KDI51*$C$51</f>
        <v>5.0531397301436599E+44</v>
      </c>
      <c r="KDM51" s="1818">
        <f t="shared" ref="KDM51" si="3773">KDK51*$C$51</f>
        <v>5.179468223397251E+44</v>
      </c>
      <c r="KDO51" s="1818">
        <f t="shared" ref="KDO51" si="3774">KDM51*$C$51</f>
        <v>5.3089549289821816E+44</v>
      </c>
      <c r="KDQ51" s="1818">
        <f t="shared" ref="KDQ51" si="3775">KDO51*$C$51</f>
        <v>5.4416788022067358E+44</v>
      </c>
      <c r="KDS51" s="1818">
        <f t="shared" ref="KDS51" si="3776">KDQ51*$C$51</f>
        <v>5.5777207722619035E+44</v>
      </c>
      <c r="KDU51" s="1818">
        <f t="shared" ref="KDU51" si="3777">KDS51*$C$51</f>
        <v>5.7171637915684506E+44</v>
      </c>
      <c r="KDW51" s="1818">
        <f t="shared" ref="KDW51" si="3778">KDU51*$C$51</f>
        <v>5.8600928863576617E+44</v>
      </c>
      <c r="KDY51" s="1818">
        <f t="shared" ref="KDY51" si="3779">KDW51*$C$51</f>
        <v>6.0065952085166027E+44</v>
      </c>
      <c r="KEA51" s="1818">
        <f t="shared" ref="KEA51" si="3780">KDY51*$C$51</f>
        <v>6.156760088729517E+44</v>
      </c>
      <c r="KEC51" s="1818">
        <f t="shared" ref="KEC51" si="3781">KEA51*$C$51</f>
        <v>6.3106790909477545E+44</v>
      </c>
      <c r="KEE51" s="1818">
        <f t="shared" ref="KEE51" si="3782">KEC51*$C$51</f>
        <v>6.4684460682214481E+44</v>
      </c>
      <c r="KEG51" s="1818">
        <f t="shared" ref="KEG51" si="3783">KEE51*$C$51</f>
        <v>6.6301572199269838E+44</v>
      </c>
      <c r="KEI51" s="1818">
        <f t="shared" ref="KEI51" si="3784">KEG51*$C$51</f>
        <v>6.7959111504251575E+44</v>
      </c>
      <c r="KEK51" s="1818">
        <f t="shared" ref="KEK51" si="3785">KEI51*$C$51</f>
        <v>6.9658089291857862E+44</v>
      </c>
      <c r="KEM51" s="1818">
        <f t="shared" ref="KEM51" si="3786">KEK51*$C$51</f>
        <v>7.1399541524154307E+44</v>
      </c>
      <c r="KEO51" s="1818">
        <f t="shared" ref="KEO51" si="3787">KEM51*$C$51</f>
        <v>7.3184530062258162E+44</v>
      </c>
      <c r="KEQ51" s="1818">
        <f t="shared" ref="KEQ51" si="3788">KEO51*$C$51</f>
        <v>7.5014143313814606E+44</v>
      </c>
      <c r="KES51" s="1818">
        <f t="shared" ref="KES51" si="3789">KEQ51*$C$51</f>
        <v>7.6889496896659971E+44</v>
      </c>
      <c r="KEU51" s="1818">
        <f t="shared" ref="KEU51" si="3790">KES51*$C$51</f>
        <v>7.8811734319076458E+44</v>
      </c>
      <c r="KEW51" s="1818">
        <f t="shared" ref="KEW51" si="3791">KEU51*$C$51</f>
        <v>8.0782027677053369E+44</v>
      </c>
      <c r="KEY51" s="1818">
        <f t="shared" ref="KEY51" si="3792">KEW51*$C$51</f>
        <v>8.2801578368979698E+44</v>
      </c>
      <c r="KFA51" s="1818">
        <f t="shared" ref="KFA51" si="3793">KEY51*$C$51</f>
        <v>8.4871617828204179E+44</v>
      </c>
      <c r="KFC51" s="1818">
        <f t="shared" ref="KFC51" si="3794">KFA51*$C$51</f>
        <v>8.699340827390927E+44</v>
      </c>
      <c r="KFE51" s="1818">
        <f t="shared" ref="KFE51" si="3795">KFC51*$C$51</f>
        <v>8.9168243480756998E+44</v>
      </c>
      <c r="KFG51" s="1818">
        <f t="shared" ref="KFG51" si="3796">KFE51*$C$51</f>
        <v>9.1397449567775921E+44</v>
      </c>
      <c r="KFI51" s="1818">
        <f t="shared" ref="KFI51" si="3797">KFG51*$C$51</f>
        <v>9.3682385806970304E+44</v>
      </c>
      <c r="KFK51" s="1818">
        <f t="shared" ref="KFK51" si="3798">KFI51*$C$51</f>
        <v>9.6024445452144556E+44</v>
      </c>
      <c r="KFM51" s="1818">
        <f t="shared" ref="KFM51" si="3799">KFK51*$C$51</f>
        <v>9.8425056588448157E+44</v>
      </c>
      <c r="KFO51" s="1818">
        <f t="shared" ref="KFO51" si="3800">KFM51*$C$51</f>
        <v>1.0088568300315934E+45</v>
      </c>
      <c r="KFQ51" s="1818">
        <f t="shared" ref="KFQ51" si="3801">KFO51*$C$51</f>
        <v>1.0340782507823832E+45</v>
      </c>
      <c r="KFS51" s="1818">
        <f t="shared" ref="KFS51" si="3802">KFQ51*$C$51</f>
        <v>1.0599302070519427E+45</v>
      </c>
      <c r="KFU51" s="1818">
        <f t="shared" ref="KFU51" si="3803">KFS51*$C$51</f>
        <v>1.0864284622282411E+45</v>
      </c>
      <c r="KFW51" s="1818">
        <f t="shared" ref="KFW51" si="3804">KFU51*$C$51</f>
        <v>1.1135891737839471E+45</v>
      </c>
      <c r="KFY51" s="1818">
        <f t="shared" ref="KFY51" si="3805">KFW51*$C$51</f>
        <v>1.1414289031285457E+45</v>
      </c>
      <c r="KGA51" s="1818">
        <f t="shared" ref="KGA51" si="3806">KFY51*$C$51</f>
        <v>1.1699646257067593E+45</v>
      </c>
      <c r="KGC51" s="1818">
        <f t="shared" ref="KGC51" si="3807">KGA51*$C$51</f>
        <v>1.1992137413494282E+45</v>
      </c>
      <c r="KGE51" s="1818">
        <f t="shared" ref="KGE51" si="3808">KGC51*$C$51</f>
        <v>1.2291940848831639E+45</v>
      </c>
      <c r="KGG51" s="1818">
        <f t="shared" ref="KGG51" si="3809">KGE51*$C$51</f>
        <v>1.2599239370052428E+45</v>
      </c>
      <c r="KGI51" s="1818">
        <f t="shared" ref="KGI51" si="3810">KGG51*$C$51</f>
        <v>1.2914220354303738E+45</v>
      </c>
      <c r="KGK51" s="1818">
        <f t="shared" ref="KGK51" si="3811">KGI51*$C$51</f>
        <v>1.3237075863161331E+45</v>
      </c>
      <c r="KGM51" s="1818">
        <f t="shared" ref="KGM51" si="3812">KGK51*$C$51</f>
        <v>1.3568002759740363E+45</v>
      </c>
      <c r="KGO51" s="1818">
        <f t="shared" ref="KGO51" si="3813">KGM51*$C$51</f>
        <v>1.3907202828733871E+45</v>
      </c>
      <c r="KGQ51" s="1818">
        <f t="shared" ref="KGQ51" si="3814">KGO51*$C$51</f>
        <v>1.4254882899452217E+45</v>
      </c>
      <c r="KGS51" s="1818">
        <f t="shared" ref="KGS51" si="3815">KGQ51*$C$51</f>
        <v>1.4611254971938523E+45</v>
      </c>
      <c r="KGU51" s="1818">
        <f t="shared" ref="KGU51" si="3816">KGS51*$C$51</f>
        <v>1.4976536346236985E+45</v>
      </c>
      <c r="KGW51" s="1818">
        <f t="shared" ref="KGW51" si="3817">KGU51*$C$51</f>
        <v>1.535094975489291E+45</v>
      </c>
      <c r="KGY51" s="1818">
        <f t="shared" ref="KGY51" si="3818">KGW51*$C$51</f>
        <v>1.573472349876523E+45</v>
      </c>
      <c r="KHA51" s="1818">
        <f t="shared" ref="KHA51" si="3819">KGY51*$C$51</f>
        <v>1.6128091586234358E+45</v>
      </c>
      <c r="KHC51" s="1818">
        <f t="shared" ref="KHC51" si="3820">KHA51*$C$51</f>
        <v>1.6531293875890217E+45</v>
      </c>
      <c r="KHE51" s="1818">
        <f t="shared" ref="KHE51" si="3821">KHC51*$C$51</f>
        <v>1.6944576222787471E+45</v>
      </c>
      <c r="KHG51" s="1818">
        <f t="shared" ref="KHG51" si="3822">KHE51*$C$51</f>
        <v>1.7368190628357156E+45</v>
      </c>
      <c r="KHI51" s="1818">
        <f t="shared" ref="KHI51" si="3823">KHG51*$C$51</f>
        <v>1.7802395394066084E+45</v>
      </c>
      <c r="KHK51" s="1818">
        <f t="shared" ref="KHK51" si="3824">KHI51*$C$51</f>
        <v>1.8247455278917735E+45</v>
      </c>
      <c r="KHM51" s="1818">
        <f t="shared" ref="KHM51" si="3825">KHK51*$C$51</f>
        <v>1.8703641660890676E+45</v>
      </c>
      <c r="KHO51" s="1818">
        <f t="shared" ref="KHO51" si="3826">KHM51*$C$51</f>
        <v>1.9171232702412942E+45</v>
      </c>
      <c r="KHQ51" s="1818">
        <f t="shared" ref="KHQ51" si="3827">KHO51*$C$51</f>
        <v>1.9650513519973264E+45</v>
      </c>
      <c r="KHS51" s="1818">
        <f t="shared" ref="KHS51" si="3828">KHQ51*$C$51</f>
        <v>2.0141776357972594E+45</v>
      </c>
      <c r="KHU51" s="1818">
        <f t="shared" ref="KHU51" si="3829">KHS51*$C$51</f>
        <v>2.0645320766921908E+45</v>
      </c>
      <c r="KHW51" s="1818">
        <f t="shared" ref="KHW51" si="3830">KHU51*$C$51</f>
        <v>2.1161453786094953E+45</v>
      </c>
      <c r="KHY51" s="1818">
        <f t="shared" ref="KHY51" si="3831">KHW51*$C$51</f>
        <v>2.1690490130747325E+45</v>
      </c>
      <c r="KIA51" s="1818">
        <f t="shared" ref="KIA51" si="3832">KHY51*$C$51</f>
        <v>2.2232752384016006E+45</v>
      </c>
      <c r="KIC51" s="1818">
        <f t="shared" ref="KIC51" si="3833">KIA51*$C$51</f>
        <v>2.2788571193616404E+45</v>
      </c>
      <c r="KIE51" s="1818">
        <f t="shared" ref="KIE51" si="3834">KIC51*$C$51</f>
        <v>2.3358285473456811E+45</v>
      </c>
      <c r="KIG51" s="1818">
        <f t="shared" ref="KIG51" si="3835">KIE51*$C$51</f>
        <v>2.3942242610293229E+45</v>
      </c>
      <c r="KII51" s="1818">
        <f t="shared" ref="KII51" si="3836">KIG51*$C$51</f>
        <v>2.4540798675550557E+45</v>
      </c>
      <c r="KIK51" s="1818">
        <f t="shared" ref="KIK51" si="3837">KII51*$C$51</f>
        <v>2.515431864243932E+45</v>
      </c>
      <c r="KIM51" s="1818">
        <f t="shared" ref="KIM51" si="3838">KIK51*$C$51</f>
        <v>2.5783176608500302E+45</v>
      </c>
      <c r="KIO51" s="1818">
        <f t="shared" ref="KIO51" si="3839">KIM51*$C$51</f>
        <v>2.6427756023712807E+45</v>
      </c>
      <c r="KIQ51" s="1818">
        <f t="shared" ref="KIQ51" si="3840">KIO51*$C$51</f>
        <v>2.7088449924305626E+45</v>
      </c>
      <c r="KIS51" s="1818">
        <f t="shared" ref="KIS51" si="3841">KIQ51*$C$51</f>
        <v>2.7765661172413264E+45</v>
      </c>
      <c r="KIU51" s="1818">
        <f t="shared" ref="KIU51" si="3842">KIS51*$C$51</f>
        <v>2.8459802701723592E+45</v>
      </c>
      <c r="KIW51" s="1818">
        <f t="shared" ref="KIW51" si="3843">KIU51*$C$51</f>
        <v>2.9171297769266679E+45</v>
      </c>
      <c r="KIY51" s="1818">
        <f t="shared" ref="KIY51" si="3844">KIW51*$C$51</f>
        <v>2.9900580213498346E+45</v>
      </c>
      <c r="KJA51" s="1818">
        <f t="shared" ref="KJA51" si="3845">KIY51*$C$51</f>
        <v>3.0648094718835799E+45</v>
      </c>
      <c r="KJC51" s="1818">
        <f t="shared" ref="KJC51" si="3846">KJA51*$C$51</f>
        <v>3.1414297086806691E+45</v>
      </c>
      <c r="KJE51" s="1818">
        <f t="shared" ref="KJE51" si="3847">KJC51*$C$51</f>
        <v>3.2199654513976854E+45</v>
      </c>
      <c r="KJG51" s="1818">
        <f t="shared" ref="KJG51" si="3848">KJE51*$C$51</f>
        <v>3.3004645876826275E+45</v>
      </c>
      <c r="KJI51" s="1818">
        <f t="shared" ref="KJI51" si="3849">KJG51*$C$51</f>
        <v>3.3829762023746928E+45</v>
      </c>
      <c r="KJK51" s="1818">
        <f t="shared" ref="KJK51" si="3850">KJI51*$C$51</f>
        <v>3.4675506074340601E+45</v>
      </c>
      <c r="KJM51" s="1818">
        <f t="shared" ref="KJM51" si="3851">KJK51*$C$51</f>
        <v>3.5542393726199115E+45</v>
      </c>
      <c r="KJO51" s="1818">
        <f t="shared" ref="KJO51" si="3852">KJM51*$C$51</f>
        <v>3.6430953569354092E+45</v>
      </c>
      <c r="KJQ51" s="1818">
        <f t="shared" ref="KJQ51" si="3853">KJO51*$C$51</f>
        <v>3.734172740858794E+45</v>
      </c>
      <c r="KJS51" s="1818">
        <f t="shared" ref="KJS51" si="3854">KJQ51*$C$51</f>
        <v>3.8275270593802634E+45</v>
      </c>
      <c r="KJU51" s="1818">
        <f t="shared" ref="KJU51" si="3855">KJS51*$C$51</f>
        <v>3.9232152358647696E+45</v>
      </c>
      <c r="KJW51" s="1818">
        <f t="shared" ref="KJW51" si="3856">KJU51*$C$51</f>
        <v>4.0212956167613886E+45</v>
      </c>
      <c r="KJY51" s="1818">
        <f t="shared" ref="KJY51" si="3857">KJW51*$C$51</f>
        <v>4.1218280071804228E+45</v>
      </c>
      <c r="KKA51" s="1818">
        <f t="shared" ref="KKA51" si="3858">KJY51*$C$51</f>
        <v>4.2248737073599332E+45</v>
      </c>
      <c r="KKC51" s="1818">
        <f t="shared" ref="KKC51" si="3859">KKA51*$C$51</f>
        <v>4.3304955500439312E+45</v>
      </c>
      <c r="KKE51" s="1818">
        <f t="shared" ref="KKE51" si="3860">KKC51*$C$51</f>
        <v>4.4387579387950289E+45</v>
      </c>
      <c r="KKG51" s="1818">
        <f t="shared" ref="KKG51" si="3861">KKE51*$C$51</f>
        <v>4.549726887264904E+45</v>
      </c>
      <c r="KKI51" s="1818">
        <f t="shared" ref="KKI51" si="3862">KKG51*$C$51</f>
        <v>4.6634700594465263E+45</v>
      </c>
      <c r="KKK51" s="1818">
        <f t="shared" ref="KKK51" si="3863">KKI51*$C$51</f>
        <v>4.7800568109326891E+45</v>
      </c>
      <c r="KKM51" s="1818">
        <f t="shared" ref="KKM51" si="3864">KKK51*$C$51</f>
        <v>4.8995582312060062E+45</v>
      </c>
      <c r="KKO51" s="1818">
        <f t="shared" ref="KKO51" si="3865">KKM51*$C$51</f>
        <v>5.0220471869861561E+45</v>
      </c>
      <c r="KKQ51" s="1818">
        <f t="shared" ref="KKQ51" si="3866">KKO51*$C$51</f>
        <v>5.1475983666608095E+45</v>
      </c>
      <c r="KKS51" s="1818">
        <f t="shared" ref="KKS51" si="3867">KKQ51*$C$51</f>
        <v>5.2762883258273295E+45</v>
      </c>
      <c r="KKU51" s="1818">
        <f t="shared" ref="KKU51" si="3868">KKS51*$C$51</f>
        <v>5.4081955339730119E+45</v>
      </c>
      <c r="KKW51" s="1818">
        <f t="shared" ref="KKW51" si="3869">KKU51*$C$51</f>
        <v>5.5434004223223365E+45</v>
      </c>
      <c r="KKY51" s="1818">
        <f t="shared" ref="KKY51" si="3870">KKW51*$C$51</f>
        <v>5.6819854328803943E+45</v>
      </c>
      <c r="KLA51" s="1818">
        <f t="shared" ref="KLA51" si="3871">KKY51*$C$51</f>
        <v>5.8240350687024039E+45</v>
      </c>
      <c r="KLC51" s="1818">
        <f t="shared" ref="KLC51" si="3872">KLA51*$C$51</f>
        <v>5.9696359454199635E+45</v>
      </c>
      <c r="KLE51" s="1818">
        <f t="shared" ref="KLE51" si="3873">KLC51*$C$51</f>
        <v>6.1188768440554625E+45</v>
      </c>
      <c r="KLG51" s="1818">
        <f t="shared" ref="KLG51" si="3874">KLE51*$C$51</f>
        <v>6.271848765156849E+45</v>
      </c>
      <c r="KLI51" s="1818">
        <f t="shared" ref="KLI51" si="3875">KLG51*$C$51</f>
        <v>6.4286449842857691E+45</v>
      </c>
      <c r="KLK51" s="1818">
        <f t="shared" ref="KLK51" si="3876">KLI51*$C$51</f>
        <v>6.5893611088929124E+45</v>
      </c>
      <c r="KLM51" s="1818">
        <f t="shared" ref="KLM51" si="3877">KLK51*$C$51</f>
        <v>6.7540951366152341E+45</v>
      </c>
      <c r="KLO51" s="1818">
        <f t="shared" ref="KLO51" si="3878">KLM51*$C$51</f>
        <v>6.9229475150306148E+45</v>
      </c>
      <c r="KLQ51" s="1818">
        <f t="shared" ref="KLQ51" si="3879">KLO51*$C$51</f>
        <v>7.09602120290638E+45</v>
      </c>
      <c r="KLS51" s="1818">
        <f t="shared" ref="KLS51" si="3880">KLQ51*$C$51</f>
        <v>7.2734217329790388E+45</v>
      </c>
      <c r="KLU51" s="1818">
        <f t="shared" ref="KLU51" si="3881">KLS51*$C$51</f>
        <v>7.455257276303514E+45</v>
      </c>
      <c r="KLW51" s="1818">
        <f t="shared" ref="KLW51" si="3882">KLU51*$C$51</f>
        <v>7.6416387082111017E+45</v>
      </c>
      <c r="KLY51" s="1818">
        <f t="shared" ref="KLY51" si="3883">KLW51*$C$51</f>
        <v>7.8326796759163788E+45</v>
      </c>
      <c r="KMA51" s="1818">
        <f t="shared" ref="KMA51" si="3884">KLY51*$C$51</f>
        <v>8.0284966678142878E+45</v>
      </c>
      <c r="KMC51" s="1818">
        <f t="shared" ref="KMC51" si="3885">KMA51*$C$51</f>
        <v>8.2292090845096445E+45</v>
      </c>
      <c r="KME51" s="1818">
        <f t="shared" ref="KME51" si="3886">KMC51*$C$51</f>
        <v>8.4349393116223852E+45</v>
      </c>
      <c r="KMG51" s="1818">
        <f t="shared" ref="KMG51" si="3887">KME51*$C$51</f>
        <v>8.6458127944129445E+45</v>
      </c>
      <c r="KMI51" s="1818">
        <f t="shared" ref="KMI51" si="3888">KMG51*$C$51</f>
        <v>8.8619581142732668E+45</v>
      </c>
      <c r="KMK51" s="1818">
        <f t="shared" ref="KMK51" si="3889">KMI51*$C$51</f>
        <v>9.0835070671300978E+45</v>
      </c>
      <c r="KMM51" s="1818">
        <f t="shared" ref="KMM51" si="3890">KMK51*$C$51</f>
        <v>9.3105947438083494E+45</v>
      </c>
      <c r="KMO51" s="1818">
        <f t="shared" ref="KMO51" si="3891">KMM51*$C$51</f>
        <v>9.5433596124035578E+45</v>
      </c>
      <c r="KMQ51" s="1818">
        <f t="shared" ref="KMQ51" si="3892">KMO51*$C$51</f>
        <v>9.7819436027136457E+45</v>
      </c>
      <c r="KMS51" s="1818">
        <f t="shared" ref="KMS51" si="3893">KMQ51*$C$51</f>
        <v>1.0026492192781486E+46</v>
      </c>
      <c r="KMU51" s="1818">
        <f t="shared" ref="KMU51" si="3894">KMS51*$C$51</f>
        <v>1.0277154497601023E+46</v>
      </c>
      <c r="KMW51" s="1818">
        <f t="shared" ref="KMW51" si="3895">KMU51*$C$51</f>
        <v>1.0534083360041048E+46</v>
      </c>
      <c r="KMY51" s="1818">
        <f t="shared" ref="KMY51" si="3896">KMW51*$C$51</f>
        <v>1.0797435444042074E+46</v>
      </c>
      <c r="KNA51" s="1818">
        <f t="shared" ref="KNA51" si="3897">KMY51*$C$51</f>
        <v>1.1067371330143125E+46</v>
      </c>
      <c r="KNC51" s="1818">
        <f t="shared" ref="KNC51" si="3898">KNA51*$C$51</f>
        <v>1.1344055613396702E+46</v>
      </c>
      <c r="KNE51" s="1818">
        <f t="shared" ref="KNE51" si="3899">KNC51*$C$51</f>
        <v>1.1627657003731618E+46</v>
      </c>
      <c r="KNG51" s="1818">
        <f t="shared" ref="KNG51" si="3900">KNE51*$C$51</f>
        <v>1.1918348428824907E+46</v>
      </c>
      <c r="KNI51" s="1818">
        <f t="shared" ref="KNI51" si="3901">KNG51*$C$51</f>
        <v>1.221630713954553E+46</v>
      </c>
      <c r="KNK51" s="1818">
        <f t="shared" ref="KNK51" si="3902">KNI51*$C$51</f>
        <v>1.2521714818034167E+46</v>
      </c>
      <c r="KNM51" s="1818">
        <f t="shared" ref="KNM51" si="3903">KNK51*$C$51</f>
        <v>1.283475768848502E+46</v>
      </c>
      <c r="KNO51" s="1818">
        <f t="shared" ref="KNO51" si="3904">KNM51*$C$51</f>
        <v>1.3155626630697143E+46</v>
      </c>
      <c r="KNQ51" s="1818">
        <f t="shared" ref="KNQ51" si="3905">KNO51*$C$51</f>
        <v>1.3484517296464571E+46</v>
      </c>
      <c r="KNS51" s="1818">
        <f t="shared" ref="KNS51" si="3906">KNQ51*$C$51</f>
        <v>1.3821630228876183E+46</v>
      </c>
      <c r="KNU51" s="1818">
        <f t="shared" ref="KNU51" si="3907">KNS51*$C$51</f>
        <v>1.4167170984598087E+46</v>
      </c>
      <c r="KNW51" s="1818">
        <f t="shared" ref="KNW51" si="3908">KNU51*$C$51</f>
        <v>1.4521350259213039E+46</v>
      </c>
      <c r="KNY51" s="1818">
        <f t="shared" ref="KNY51" si="3909">KNW51*$C$51</f>
        <v>1.4884384015693364E+46</v>
      </c>
      <c r="KOA51" s="1818">
        <f t="shared" ref="KOA51" si="3910">KNY51*$C$51</f>
        <v>1.5256493616085696E+46</v>
      </c>
      <c r="KOC51" s="1818">
        <f t="shared" ref="KOC51" si="3911">KOA51*$C$51</f>
        <v>1.5637905956487838E+46</v>
      </c>
      <c r="KOE51" s="1818">
        <f t="shared" ref="KOE51" si="3912">KOC51*$C$51</f>
        <v>1.6028853605400032E+46</v>
      </c>
      <c r="KOG51" s="1818">
        <f t="shared" ref="KOG51" si="3913">KOE51*$C$51</f>
        <v>1.6429574945535031E+46</v>
      </c>
      <c r="KOI51" s="1818">
        <f t="shared" ref="KOI51" si="3914">KOG51*$C$51</f>
        <v>1.6840314319173406E+46</v>
      </c>
      <c r="KOK51" s="1818">
        <f t="shared" ref="KOK51" si="3915">KOI51*$C$51</f>
        <v>1.7261322177152739E+46</v>
      </c>
      <c r="KOM51" s="1818">
        <f t="shared" ref="KOM51" si="3916">KOK51*$C$51</f>
        <v>1.7692855231581555E+46</v>
      </c>
      <c r="KOO51" s="1818">
        <f t="shared" ref="KOO51" si="3917">KOM51*$C$51</f>
        <v>1.8135176612371092E+46</v>
      </c>
      <c r="KOQ51" s="1818">
        <f t="shared" ref="KOQ51" si="3918">KOO51*$C$51</f>
        <v>1.8588556027680367E+46</v>
      </c>
      <c r="KOS51" s="1818">
        <f t="shared" ref="KOS51" si="3919">KOQ51*$C$51</f>
        <v>1.9053269928372374E+46</v>
      </c>
      <c r="KOU51" s="1818">
        <f t="shared" ref="KOU51" si="3920">KOS51*$C$51</f>
        <v>1.9529601676581683E+46</v>
      </c>
      <c r="KOW51" s="1818">
        <f t="shared" ref="KOW51" si="3921">KOU51*$C$51</f>
        <v>2.0017841718496224E+46</v>
      </c>
      <c r="KOY51" s="1818">
        <f t="shared" ref="KOY51" si="3922">KOW51*$C$51</f>
        <v>2.0518287761458629E+46</v>
      </c>
      <c r="KPA51" s="1818">
        <f t="shared" ref="KPA51" si="3923">KOY51*$C$51</f>
        <v>2.1031244955495094E+46</v>
      </c>
      <c r="KPC51" s="1818">
        <f t="shared" ref="KPC51" si="3924">KPA51*$C$51</f>
        <v>2.155702607938247E+46</v>
      </c>
      <c r="KPE51" s="1818">
        <f t="shared" ref="KPE51" si="3925">KPC51*$C$51</f>
        <v>2.209595173136703E+46</v>
      </c>
      <c r="KPG51" s="1818">
        <f t="shared" ref="KPG51" si="3926">KPE51*$C$51</f>
        <v>2.2648350524651203E+46</v>
      </c>
      <c r="KPI51" s="1818">
        <f t="shared" ref="KPI51" si="3927">KPG51*$C$51</f>
        <v>2.3214559287767483E+46</v>
      </c>
      <c r="KPK51" s="1818">
        <f t="shared" ref="KPK51" si="3928">KPI51*$C$51</f>
        <v>2.3794923269961668E+46</v>
      </c>
      <c r="KPM51" s="1818">
        <f t="shared" ref="KPM51" si="3929">KPK51*$C$51</f>
        <v>2.4389796351710708E+46</v>
      </c>
      <c r="KPO51" s="1818">
        <f t="shared" ref="KPO51" si="3930">KPM51*$C$51</f>
        <v>2.4999541260503473E+46</v>
      </c>
      <c r="KPQ51" s="1818">
        <f t="shared" ref="KPQ51" si="3931">KPO51*$C$51</f>
        <v>2.5624529792016057E+46</v>
      </c>
      <c r="KPS51" s="1818">
        <f t="shared" ref="KPS51" si="3932">KPQ51*$C$51</f>
        <v>2.6265143036816455E+46</v>
      </c>
      <c r="KPU51" s="1818">
        <f t="shared" ref="KPU51" si="3933">KPS51*$C$51</f>
        <v>2.6921771612736862E+46</v>
      </c>
      <c r="KPW51" s="1818">
        <f t="shared" ref="KPW51" si="3934">KPU51*$C$51</f>
        <v>2.7594815903055279E+46</v>
      </c>
      <c r="KPY51" s="1818">
        <f t="shared" ref="KPY51" si="3935">KPW51*$C$51</f>
        <v>2.8284686300631661E+46</v>
      </c>
      <c r="KQA51" s="1818">
        <f t="shared" ref="KQA51" si="3936">KPY51*$C$51</f>
        <v>2.8991803458147453E+46</v>
      </c>
      <c r="KQC51" s="1818">
        <f t="shared" ref="KQC51" si="3937">KQA51*$C$51</f>
        <v>2.9716598544601138E+46</v>
      </c>
      <c r="KQE51" s="1818">
        <f t="shared" ref="KQE51" si="3938">KQC51*$C$51</f>
        <v>3.0459513508216164E+46</v>
      </c>
      <c r="KQG51" s="1818">
        <f t="shared" ref="KQG51" si="3939">KQE51*$C$51</f>
        <v>3.1221001345921563E+46</v>
      </c>
      <c r="KQI51" s="1818">
        <f t="shared" ref="KQI51" si="3940">KQG51*$C$51</f>
        <v>3.2001526379569601E+46</v>
      </c>
      <c r="KQK51" s="1818">
        <f t="shared" ref="KQK51" si="3941">KQI51*$C$51</f>
        <v>3.2801564539058838E+46</v>
      </c>
      <c r="KQM51" s="1818">
        <f t="shared" ref="KQM51" si="3942">KQK51*$C$51</f>
        <v>3.3621603652535308E+46</v>
      </c>
      <c r="KQO51" s="1818">
        <f t="shared" ref="KQO51" si="3943">KQM51*$C$51</f>
        <v>3.4462143743848687E+46</v>
      </c>
      <c r="KQQ51" s="1818">
        <f t="shared" ref="KQQ51" si="3944">KQO51*$C$51</f>
        <v>3.53236973374449E+46</v>
      </c>
      <c r="KQS51" s="1818">
        <f t="shared" ref="KQS51" si="3945">KQQ51*$C$51</f>
        <v>3.620678977088102E+46</v>
      </c>
      <c r="KQU51" s="1818">
        <f t="shared" ref="KQU51" si="3946">KQS51*$C$51</f>
        <v>3.7111959515153043E+46</v>
      </c>
      <c r="KQW51" s="1818">
        <f t="shared" ref="KQW51" si="3947">KQU51*$C$51</f>
        <v>3.8039758503031868E+46</v>
      </c>
      <c r="KQY51" s="1818">
        <f t="shared" ref="KQY51" si="3948">KQW51*$C$51</f>
        <v>3.8990752465607659E+46</v>
      </c>
      <c r="KRA51" s="1818">
        <f t="shared" ref="KRA51" si="3949">KQY51*$C$51</f>
        <v>3.9965521277247846E+46</v>
      </c>
      <c r="KRC51" s="1818">
        <f t="shared" ref="KRC51" si="3950">KRA51*$C$51</f>
        <v>4.0964659309179038E+46</v>
      </c>
      <c r="KRE51" s="1818">
        <f t="shared" ref="KRE51" si="3951">KRC51*$C$51</f>
        <v>4.1988775791908513E+46</v>
      </c>
      <c r="KRG51" s="1818">
        <f t="shared" ref="KRG51" si="3952">KRE51*$C$51</f>
        <v>4.303849518670622E+46</v>
      </c>
      <c r="KRI51" s="1818">
        <f t="shared" ref="KRI51" si="3953">KRG51*$C$51</f>
        <v>4.4114457566373869E+46</v>
      </c>
      <c r="KRK51" s="1818">
        <f t="shared" ref="KRK51" si="3954">KRI51*$C$51</f>
        <v>4.5217319005533213E+46</v>
      </c>
      <c r="KRM51" s="1818">
        <f t="shared" ref="KRM51" si="3955">KRK51*$C$51</f>
        <v>4.6347751980671543E+46</v>
      </c>
      <c r="KRO51" s="1818">
        <f t="shared" ref="KRO51" si="3956">KRM51*$C$51</f>
        <v>4.7506445780188327E+46</v>
      </c>
      <c r="KRQ51" s="1818">
        <f t="shared" ref="KRQ51" si="3957">KRO51*$C$51</f>
        <v>4.8694106924693026E+46</v>
      </c>
      <c r="KRS51" s="1818">
        <f t="shared" ref="KRS51" si="3958">KRQ51*$C$51</f>
        <v>4.9911459597810352E+46</v>
      </c>
      <c r="KRU51" s="1818">
        <f t="shared" ref="KRU51" si="3959">KRS51*$C$51</f>
        <v>5.1159246087755603E+46</v>
      </c>
      <c r="KRW51" s="1818">
        <f t="shared" ref="KRW51" si="3960">KRU51*$C$51</f>
        <v>5.2438227239949487E+46</v>
      </c>
      <c r="KRY51" s="1818">
        <f t="shared" ref="KRY51" si="3961">KRW51*$C$51</f>
        <v>5.374918292094822E+46</v>
      </c>
      <c r="KSA51" s="1818">
        <f t="shared" ref="KSA51" si="3962">KRY51*$C$51</f>
        <v>5.509291249397192E+46</v>
      </c>
      <c r="KSC51" s="1818">
        <f t="shared" ref="KSC51" si="3963">KSA51*$C$51</f>
        <v>5.6470235306321217E+46</v>
      </c>
      <c r="KSE51" s="1818">
        <f t="shared" ref="KSE51" si="3964">KSC51*$C$51</f>
        <v>5.7881991188979239E+46</v>
      </c>
      <c r="KSG51" s="1818">
        <f t="shared" ref="KSG51" si="3965">KSE51*$C$51</f>
        <v>5.932904096870371E+46</v>
      </c>
      <c r="KSI51" s="1818">
        <f t="shared" ref="KSI51" si="3966">KSG51*$C$51</f>
        <v>6.0812266992921297E+46</v>
      </c>
      <c r="KSK51" s="1818">
        <f t="shared" ref="KSK51" si="3967">KSI51*$C$51</f>
        <v>6.2332573667744325E+46</v>
      </c>
      <c r="KSM51" s="1818">
        <f t="shared" ref="KSM51" si="3968">KSK51*$C$51</f>
        <v>6.3890888009437932E+46</v>
      </c>
      <c r="KSO51" s="1818">
        <f t="shared" ref="KSO51" si="3969">KSM51*$C$51</f>
        <v>6.5488160209673871E+46</v>
      </c>
      <c r="KSQ51" s="1818">
        <f t="shared" ref="KSQ51" si="3970">KSO51*$C$51</f>
        <v>6.7125364214915711E+46</v>
      </c>
      <c r="KSS51" s="1818">
        <f t="shared" ref="KSS51" si="3971">KSQ51*$C$51</f>
        <v>6.8803498320288602E+46</v>
      </c>
      <c r="KSU51" s="1818">
        <f t="shared" ref="KSU51" si="3972">KSS51*$C$51</f>
        <v>7.0523585778295806E+46</v>
      </c>
      <c r="KSW51" s="1818">
        <f t="shared" ref="KSW51" si="3973">KSU51*$C$51</f>
        <v>7.2286675422753195E+46</v>
      </c>
      <c r="KSY51" s="1818">
        <f t="shared" ref="KSY51" si="3974">KSW51*$C$51</f>
        <v>7.4093842308322015E+46</v>
      </c>
      <c r="KTA51" s="1818">
        <f t="shared" ref="KTA51" si="3975">KSY51*$C$51</f>
        <v>7.5946188366030064E+46</v>
      </c>
      <c r="KTC51" s="1818">
        <f t="shared" ref="KTC51" si="3976">KTA51*$C$51</f>
        <v>7.7844843075180807E+46</v>
      </c>
      <c r="KTE51" s="1818">
        <f t="shared" ref="KTE51" si="3977">KTC51*$C$51</f>
        <v>7.9790964152060322E+46</v>
      </c>
      <c r="KTG51" s="1818">
        <f t="shared" ref="KTG51" si="3978">KTE51*$C$51</f>
        <v>8.1785738255861827E+46</v>
      </c>
      <c r="KTI51" s="1818">
        <f t="shared" ref="KTI51" si="3979">KTG51*$C$51</f>
        <v>8.3830381712258366E+46</v>
      </c>
      <c r="KTK51" s="1818">
        <f t="shared" ref="KTK51" si="3980">KTI51*$C$51</f>
        <v>8.5926141255064818E+46</v>
      </c>
      <c r="KTM51" s="1818">
        <f t="shared" ref="KTM51" si="3981">KTK51*$C$51</f>
        <v>8.8074294786441426E+46</v>
      </c>
      <c r="KTO51" s="1818">
        <f t="shared" ref="KTO51" si="3982">KTM51*$C$51</f>
        <v>9.0276152156102451E+46</v>
      </c>
      <c r="KTQ51" s="1818">
        <f t="shared" ref="KTQ51" si="3983">KTO51*$C$51</f>
        <v>9.2533055960005013E+46</v>
      </c>
      <c r="KTS51" s="1818">
        <f t="shared" ref="KTS51" si="3984">KTQ51*$C$51</f>
        <v>9.484638235900513E+46</v>
      </c>
      <c r="KTU51" s="1818">
        <f t="shared" ref="KTU51" si="3985">KTS51*$C$51</f>
        <v>9.721754191798026E+46</v>
      </c>
      <c r="KTW51" s="1818">
        <f t="shared" ref="KTW51" si="3986">KTU51*$C$51</f>
        <v>9.9647980465929765E+46</v>
      </c>
      <c r="KTY51" s="1818">
        <f t="shared" ref="KTY51" si="3987">KTW51*$C$51</f>
        <v>1.0213917997757801E+47</v>
      </c>
      <c r="KUA51" s="1818">
        <f t="shared" ref="KUA51" si="3988">KTY51*$C$51</f>
        <v>1.0469265947701744E+47</v>
      </c>
      <c r="KUC51" s="1818">
        <f t="shared" ref="KUC51" si="3989">KUA51*$C$51</f>
        <v>1.0730997596394287E+47</v>
      </c>
      <c r="KUE51" s="1818">
        <f t="shared" ref="KUE51" si="3990">KUC51*$C$51</f>
        <v>1.0999272536304143E+47</v>
      </c>
      <c r="KUG51" s="1818">
        <f t="shared" ref="KUG51" si="3991">KUE51*$C$51</f>
        <v>1.1274254349711746E+47</v>
      </c>
      <c r="KUI51" s="1818">
        <f t="shared" ref="KUI51" si="3992">KUG51*$C$51</f>
        <v>1.1556110708454538E+47</v>
      </c>
      <c r="KUK51" s="1818">
        <f t="shared" ref="KUK51" si="3993">KUI51*$C$51</f>
        <v>1.1845013476165901E+47</v>
      </c>
      <c r="KUM51" s="1818">
        <f t="shared" ref="KUM51" si="3994">KUK51*$C$51</f>
        <v>1.2141138813070047E+47</v>
      </c>
      <c r="KUO51" s="1818">
        <f t="shared" ref="KUO51" si="3995">KUM51*$C$51</f>
        <v>1.2444667283396797E+47</v>
      </c>
      <c r="KUQ51" s="1818">
        <f t="shared" ref="KUQ51" si="3996">KUO51*$C$51</f>
        <v>1.2755783965481716E+47</v>
      </c>
      <c r="KUS51" s="1818">
        <f t="shared" ref="KUS51" si="3997">KUQ51*$C$51</f>
        <v>1.3074678564618759E+47</v>
      </c>
      <c r="KUU51" s="1818">
        <f t="shared" ref="KUU51" si="3998">KUS51*$C$51</f>
        <v>1.3401545528734226E+47</v>
      </c>
      <c r="KUW51" s="1818">
        <f t="shared" ref="KUW51" si="3999">KUU51*$C$51</f>
        <v>1.373658416695258E+47</v>
      </c>
      <c r="KUY51" s="1818">
        <f t="shared" ref="KUY51" si="4000">KUW51*$C$51</f>
        <v>1.4079998771126394E+47</v>
      </c>
      <c r="KVA51" s="1818">
        <f t="shared" ref="KVA51" si="4001">KUY51*$C$51</f>
        <v>1.4431998740404552E+47</v>
      </c>
      <c r="KVC51" s="1818">
        <f t="shared" ref="KVC51" si="4002">KVA51*$C$51</f>
        <v>1.4792798708914664E+47</v>
      </c>
      <c r="KVE51" s="1818">
        <f t="shared" ref="KVE51" si="4003">KVC51*$C$51</f>
        <v>1.5162618676637531E+47</v>
      </c>
      <c r="KVG51" s="1818">
        <f t="shared" ref="KVG51" si="4004">KVE51*$C$51</f>
        <v>1.5541684143553467E+47</v>
      </c>
      <c r="KVI51" s="1818">
        <f t="shared" ref="KVI51" si="4005">KVG51*$C$51</f>
        <v>1.5930226247142302E+47</v>
      </c>
      <c r="KVK51" s="1818">
        <f t="shared" ref="KVK51" si="4006">KVI51*$C$51</f>
        <v>1.6328481903320858E+47</v>
      </c>
      <c r="KVM51" s="1818">
        <f t="shared" ref="KVM51" si="4007">KVK51*$C$51</f>
        <v>1.6736693950903878E+47</v>
      </c>
      <c r="KVO51" s="1818">
        <f t="shared" ref="KVO51" si="4008">KVM51*$C$51</f>
        <v>1.7155111299676472E+47</v>
      </c>
      <c r="KVQ51" s="1818">
        <f t="shared" ref="KVQ51" si="4009">KVO51*$C$51</f>
        <v>1.7583989082168383E+47</v>
      </c>
      <c r="KVS51" s="1818">
        <f t="shared" ref="KVS51" si="4010">KVQ51*$C$51</f>
        <v>1.8023588809222592E+47</v>
      </c>
      <c r="KVU51" s="1818">
        <f t="shared" ref="KVU51" si="4011">KVS51*$C$51</f>
        <v>1.8474178529453153E+47</v>
      </c>
      <c r="KVW51" s="1818">
        <f t="shared" ref="KVW51" si="4012">KVU51*$C$51</f>
        <v>1.8936032992689479E+47</v>
      </c>
      <c r="KVY51" s="1818">
        <f t="shared" ref="KVY51" si="4013">KVW51*$C$51</f>
        <v>1.9409433817506716E+47</v>
      </c>
      <c r="KWA51" s="1818">
        <f t="shared" ref="KWA51" si="4014">KVY51*$C$51</f>
        <v>1.9894669662944384E+47</v>
      </c>
      <c r="KWC51" s="1818">
        <f t="shared" ref="KWC51" si="4015">KWA51*$C$51</f>
        <v>2.0392036404517993E+47</v>
      </c>
      <c r="KWE51" s="1818">
        <f t="shared" ref="KWE51" si="4016">KWC51*$C$51</f>
        <v>2.0901837314630941E+47</v>
      </c>
      <c r="KWG51" s="1818">
        <f t="shared" ref="KWG51" si="4017">KWE51*$C$51</f>
        <v>2.1424383247496713E+47</v>
      </c>
      <c r="KWI51" s="1818">
        <f t="shared" ref="KWI51" si="4018">KWG51*$C$51</f>
        <v>2.1959992828684127E+47</v>
      </c>
      <c r="KWK51" s="1818">
        <f t="shared" ref="KWK51" si="4019">KWI51*$C$51</f>
        <v>2.2508992649401228E+47</v>
      </c>
      <c r="KWM51" s="1818">
        <f t="shared" ref="KWM51" si="4020">KWK51*$C$51</f>
        <v>2.3071717465636255E+47</v>
      </c>
      <c r="KWO51" s="1818">
        <f t="shared" ref="KWO51" si="4021">KWM51*$C$51</f>
        <v>2.3648510402277159E+47</v>
      </c>
      <c r="KWQ51" s="1818">
        <f t="shared" ref="KWQ51" si="4022">KWO51*$C$51</f>
        <v>2.4239723162334086E+47</v>
      </c>
      <c r="KWS51" s="1818">
        <f t="shared" ref="KWS51" si="4023">KWQ51*$C$51</f>
        <v>2.4845716241392436E+47</v>
      </c>
      <c r="KWU51" s="1818">
        <f t="shared" ref="KWU51" si="4024">KWS51*$C$51</f>
        <v>2.5466859147427246E+47</v>
      </c>
      <c r="KWW51" s="1818">
        <f t="shared" ref="KWW51" si="4025">KWU51*$C$51</f>
        <v>2.6103530626112924E+47</v>
      </c>
      <c r="KWY51" s="1818">
        <f t="shared" ref="KWY51" si="4026">KWW51*$C$51</f>
        <v>2.6756118891765745E+47</v>
      </c>
      <c r="KXA51" s="1818">
        <f t="shared" ref="KXA51" si="4027">KWY51*$C$51</f>
        <v>2.7425021864059887E+47</v>
      </c>
      <c r="KXC51" s="1818">
        <f t="shared" ref="KXC51" si="4028">KXA51*$C$51</f>
        <v>2.8110647410661383E+47</v>
      </c>
      <c r="KXE51" s="1818">
        <f t="shared" ref="KXE51" si="4029">KXC51*$C$51</f>
        <v>2.8813413595927915E+47</v>
      </c>
      <c r="KXG51" s="1818">
        <f t="shared" ref="KXG51" si="4030">KXE51*$C$51</f>
        <v>2.9533748935826109E+47</v>
      </c>
      <c r="KXI51" s="1818">
        <f t="shared" ref="KXI51" si="4031">KXG51*$C$51</f>
        <v>3.0272092659221758E+47</v>
      </c>
      <c r="KXK51" s="1818">
        <f t="shared" ref="KXK51" si="4032">KXI51*$C$51</f>
        <v>3.1028894975702299E+47</v>
      </c>
      <c r="KXM51" s="1818">
        <f t="shared" ref="KXM51" si="4033">KXK51*$C$51</f>
        <v>3.1804617350094855E+47</v>
      </c>
      <c r="KXO51" s="1818">
        <f t="shared" ref="KXO51" si="4034">KXM51*$C$51</f>
        <v>3.2599732783847224E+47</v>
      </c>
      <c r="KXQ51" s="1818">
        <f t="shared" ref="KXQ51" si="4035">KXO51*$C$51</f>
        <v>3.3414726103443402E+47</v>
      </c>
      <c r="KXS51" s="1818">
        <f t="shared" ref="KXS51" si="4036">KXQ51*$C$51</f>
        <v>3.4250094256029485E+47</v>
      </c>
      <c r="KXU51" s="1818">
        <f t="shared" ref="KXU51" si="4037">KXS51*$C$51</f>
        <v>3.5106346612430219E+47</v>
      </c>
      <c r="KXW51" s="1818">
        <f t="shared" ref="KXW51" si="4038">KXU51*$C$51</f>
        <v>3.5984005277740972E+47</v>
      </c>
      <c r="KXY51" s="1818">
        <f t="shared" ref="KXY51" si="4039">KXW51*$C$51</f>
        <v>3.6883605409684493E+47</v>
      </c>
      <c r="KYA51" s="1818">
        <f t="shared" ref="KYA51" si="4040">KXY51*$C$51</f>
        <v>3.7805695544926604E+47</v>
      </c>
      <c r="KYC51" s="1818">
        <f t="shared" ref="KYC51" si="4041">KYA51*$C$51</f>
        <v>3.8750837933549769E+47</v>
      </c>
      <c r="KYE51" s="1818">
        <f t="shared" ref="KYE51" si="4042">KYC51*$C$51</f>
        <v>3.971960888188851E+47</v>
      </c>
      <c r="KYG51" s="1818">
        <f t="shared" ref="KYG51" si="4043">KYE51*$C$51</f>
        <v>4.071259910393572E+47</v>
      </c>
      <c r="KYI51" s="1818">
        <f t="shared" ref="KYI51" si="4044">KYG51*$C$51</f>
        <v>4.173041408153411E+47</v>
      </c>
      <c r="KYK51" s="1818">
        <f t="shared" ref="KYK51" si="4045">KYI51*$C$51</f>
        <v>4.2773674433572459E+47</v>
      </c>
      <c r="KYM51" s="1818">
        <f t="shared" ref="KYM51" si="4046">KYK51*$C$51</f>
        <v>4.3843016294411765E+47</v>
      </c>
      <c r="KYO51" s="1818">
        <f t="shared" ref="KYO51" si="4047">KYM51*$C$51</f>
        <v>4.4939091701772057E+47</v>
      </c>
      <c r="KYQ51" s="1818">
        <f t="shared" ref="KYQ51" si="4048">KYO51*$C$51</f>
        <v>4.6062568994316352E+47</v>
      </c>
      <c r="KYS51" s="1818">
        <f t="shared" ref="KYS51" si="4049">KYQ51*$C$51</f>
        <v>4.721413321917426E+47</v>
      </c>
      <c r="KYU51" s="1818">
        <f t="shared" ref="KYU51" si="4050">KYS51*$C$51</f>
        <v>4.8394486549653614E+47</v>
      </c>
      <c r="KYW51" s="1818">
        <f t="shared" ref="KYW51" si="4051">KYU51*$C$51</f>
        <v>4.9604348713394953E+47</v>
      </c>
      <c r="KYY51" s="1818">
        <f t="shared" ref="KYY51" si="4052">KYW51*$C$51</f>
        <v>5.0844457431229827E+47</v>
      </c>
      <c r="KZA51" s="1818">
        <f t="shared" ref="KZA51" si="4053">KYY51*$C$51</f>
        <v>5.211556886701057E+47</v>
      </c>
      <c r="KZC51" s="1818">
        <f t="shared" ref="KZC51" si="4054">KZA51*$C$51</f>
        <v>5.3418458088685832E+47</v>
      </c>
      <c r="KZE51" s="1818">
        <f t="shared" ref="KZE51" si="4055">KZC51*$C$51</f>
        <v>5.4753919540902975E+47</v>
      </c>
      <c r="KZG51" s="1818">
        <f t="shared" ref="KZG51" si="4056">KZE51*$C$51</f>
        <v>5.6122767529425548E+47</v>
      </c>
      <c r="KZI51" s="1818">
        <f t="shared" ref="KZI51" si="4057">KZG51*$C$51</f>
        <v>5.752583671766118E+47</v>
      </c>
      <c r="KZK51" s="1818">
        <f t="shared" ref="KZK51" si="4058">KZI51*$C$51</f>
        <v>5.8963982635602701E+47</v>
      </c>
      <c r="KZM51" s="1818">
        <f t="shared" ref="KZM51" si="4059">KZK51*$C$51</f>
        <v>6.043808220149276E+47</v>
      </c>
      <c r="KZO51" s="1818">
        <f t="shared" ref="KZO51" si="4060">KZM51*$C$51</f>
        <v>6.1949034256530076E+47</v>
      </c>
      <c r="KZQ51" s="1818">
        <f t="shared" ref="KZQ51" si="4061">KZO51*$C$51</f>
        <v>6.3497760112943319E+47</v>
      </c>
      <c r="KZS51" s="1818">
        <f t="shared" ref="KZS51" si="4062">KZQ51*$C$51</f>
        <v>6.5085204115766894E+47</v>
      </c>
      <c r="KZU51" s="1818">
        <f t="shared" ref="KZU51" si="4063">KZS51*$C$51</f>
        <v>6.6712334218661064E+47</v>
      </c>
      <c r="KZW51" s="1818">
        <f t="shared" ref="KZW51" si="4064">KZU51*$C$51</f>
        <v>6.8380142574127584E+47</v>
      </c>
      <c r="KZY51" s="1818">
        <f t="shared" ref="KZY51" si="4065">KZW51*$C$51</f>
        <v>7.0089646138480772E+47</v>
      </c>
      <c r="LAA51" s="1818">
        <f t="shared" ref="LAA51" si="4066">KZY51*$C$51</f>
        <v>7.1841887291942787E+47</v>
      </c>
      <c r="LAC51" s="1818">
        <f t="shared" ref="LAC51" si="4067">LAA51*$C$51</f>
        <v>7.3637934474241351E+47</v>
      </c>
      <c r="LAE51" s="1818">
        <f t="shared" ref="LAE51" si="4068">LAC51*$C$51</f>
        <v>7.547888283609738E+47</v>
      </c>
      <c r="LAG51" s="1818">
        <f t="shared" ref="LAG51" si="4069">LAE51*$C$51</f>
        <v>7.7365854906999806E+47</v>
      </c>
      <c r="LAI51" s="1818">
        <f t="shared" ref="LAI51" si="4070">LAG51*$C$51</f>
        <v>7.9300001279674796E+47</v>
      </c>
      <c r="LAK51" s="1818">
        <f t="shared" ref="LAK51" si="4071">LAI51*$C$51</f>
        <v>8.1282501311666659E+47</v>
      </c>
      <c r="LAM51" s="1818">
        <f t="shared" ref="LAM51" si="4072">LAK51*$C$51</f>
        <v>8.3314563844458311E+47</v>
      </c>
      <c r="LAO51" s="1818">
        <f t="shared" ref="LAO51" si="4073">LAM51*$C$51</f>
        <v>8.539742794056976E+47</v>
      </c>
      <c r="LAQ51" s="1818">
        <f t="shared" ref="LAQ51" si="4074">LAO51*$C$51</f>
        <v>8.7532363639083995E+47</v>
      </c>
      <c r="LAS51" s="1818">
        <f t="shared" ref="LAS51" si="4075">LAQ51*$C$51</f>
        <v>8.9720672730061087E+47</v>
      </c>
      <c r="LAU51" s="1818">
        <f t="shared" ref="LAU51" si="4076">LAS51*$C$51</f>
        <v>9.1963689548312605E+47</v>
      </c>
      <c r="LAW51" s="1818">
        <f t="shared" ref="LAW51" si="4077">LAU51*$C$51</f>
        <v>9.4262781787020414E+47</v>
      </c>
      <c r="LAY51" s="1818">
        <f t="shared" ref="LAY51" si="4078">LAW51*$C$51</f>
        <v>9.661935133169591E+47</v>
      </c>
      <c r="LBA51" s="1818">
        <f t="shared" ref="LBA51" si="4079">LAY51*$C$51</f>
        <v>9.9034835114988306E+47</v>
      </c>
      <c r="LBC51" s="1818">
        <f t="shared" ref="LBC51" si="4080">LBA51*$C$51</f>
        <v>1.01510705992863E+48</v>
      </c>
      <c r="LBE51" s="1818">
        <f t="shared" ref="LBE51" si="4081">LBC51*$C$51</f>
        <v>1.0404847364268456E+48</v>
      </c>
      <c r="LBG51" s="1818">
        <f t="shared" ref="LBG51" si="4082">LBE51*$C$51</f>
        <v>1.0664968548375166E+48</v>
      </c>
      <c r="LBI51" s="1818">
        <f t="shared" ref="LBI51" si="4083">LBG51*$C$51</f>
        <v>1.0931592762084545E+48</v>
      </c>
      <c r="LBK51" s="1818">
        <f t="shared" ref="LBK51" si="4084">LBI51*$C$51</f>
        <v>1.1204882581136658E+48</v>
      </c>
      <c r="LBM51" s="1818">
        <f t="shared" ref="LBM51" si="4085">LBK51*$C$51</f>
        <v>1.1485004645665074E+48</v>
      </c>
      <c r="LBO51" s="1818">
        <f t="shared" ref="LBO51" si="4086">LBM51*$C$51</f>
        <v>1.1772129761806699E+48</v>
      </c>
      <c r="LBQ51" s="1818">
        <f t="shared" ref="LBQ51" si="4087">LBO51*$C$51</f>
        <v>1.2066433005851866E+48</v>
      </c>
      <c r="LBS51" s="1818">
        <f t="shared" ref="LBS51" si="4088">LBQ51*$C$51</f>
        <v>1.2368093830998161E+48</v>
      </c>
      <c r="LBU51" s="1818">
        <f t="shared" ref="LBU51" si="4089">LBS51*$C$51</f>
        <v>1.2677296176773115E+48</v>
      </c>
      <c r="LBW51" s="1818">
        <f t="shared" ref="LBW51" si="4090">LBU51*$C$51</f>
        <v>1.2994228581192442E+48</v>
      </c>
      <c r="LBY51" s="1818">
        <f t="shared" ref="LBY51" si="4091">LBW51*$C$51</f>
        <v>1.3319084295722252E+48</v>
      </c>
      <c r="LCA51" s="1818">
        <f t="shared" ref="LCA51" si="4092">LBY51*$C$51</f>
        <v>1.3652061403115306E+48</v>
      </c>
      <c r="LCC51" s="1818">
        <f t="shared" ref="LCC51" si="4093">LCA51*$C$51</f>
        <v>1.3993362938193187E+48</v>
      </c>
      <c r="LCE51" s="1818">
        <f t="shared" ref="LCE51" si="4094">LCC51*$C$51</f>
        <v>1.4343197011648016E+48</v>
      </c>
      <c r="LCG51" s="1818">
        <f t="shared" ref="LCG51" si="4095">LCE51*$C$51</f>
        <v>1.4701776936939214E+48</v>
      </c>
      <c r="LCI51" s="1818">
        <f t="shared" ref="LCI51" si="4096">LCG51*$C$51</f>
        <v>1.5069321360362693E+48</v>
      </c>
      <c r="LCK51" s="1818">
        <f t="shared" ref="LCK51" si="4097">LCI51*$C$51</f>
        <v>1.5446054394371757E+48</v>
      </c>
      <c r="LCM51" s="1818">
        <f t="shared" ref="LCM51" si="4098">LCK51*$C$51</f>
        <v>1.583220575423105E+48</v>
      </c>
      <c r="LCO51" s="1818">
        <f t="shared" ref="LCO51" si="4099">LCM51*$C$51</f>
        <v>1.6228010898086823E+48</v>
      </c>
      <c r="LCQ51" s="1818">
        <f t="shared" ref="LCQ51" si="4100">LCO51*$C$51</f>
        <v>1.6633711170538993E+48</v>
      </c>
      <c r="LCS51" s="1818">
        <f t="shared" ref="LCS51" si="4101">LCQ51*$C$51</f>
        <v>1.7049553949802468E+48</v>
      </c>
      <c r="LCU51" s="1818">
        <f t="shared" ref="LCU51" si="4102">LCS51*$C$51</f>
        <v>1.7475792798547529E+48</v>
      </c>
      <c r="LCW51" s="1818">
        <f t="shared" ref="LCW51" si="4103">LCU51*$C$51</f>
        <v>1.7912687618511218E+48</v>
      </c>
      <c r="LCY51" s="1818">
        <f t="shared" ref="LCY51" si="4104">LCW51*$C$51</f>
        <v>1.8360504808973995E+48</v>
      </c>
      <c r="LDA51" s="1818">
        <f t="shared" ref="LDA51" si="4105">LCY51*$C$51</f>
        <v>1.8819517429198343E+48</v>
      </c>
      <c r="LDC51" s="1818">
        <f t="shared" ref="LDC51" si="4106">LDA51*$C$51</f>
        <v>1.9290005364928301E+48</v>
      </c>
      <c r="LDE51" s="1818">
        <f t="shared" ref="LDE51" si="4107">LDC51*$C$51</f>
        <v>1.9772255499051507E+48</v>
      </c>
      <c r="LDG51" s="1818">
        <f t="shared" ref="LDG51" si="4108">LDE51*$C$51</f>
        <v>2.0266561886527792E+48</v>
      </c>
      <c r="LDI51" s="1818">
        <f t="shared" ref="LDI51" si="4109">LDG51*$C$51</f>
        <v>2.0773225933690984E+48</v>
      </c>
      <c r="LDK51" s="1818">
        <f t="shared" ref="LDK51" si="4110">LDI51*$C$51</f>
        <v>2.1292556582033256E+48</v>
      </c>
      <c r="LDM51" s="1818">
        <f t="shared" ref="LDM51" si="4111">LDK51*$C$51</f>
        <v>2.1824870496584086E+48</v>
      </c>
      <c r="LDO51" s="1818">
        <f t="shared" ref="LDO51" si="4112">LDM51*$C$51</f>
        <v>2.2370492258998687E+48</v>
      </c>
      <c r="LDQ51" s="1818">
        <f t="shared" ref="LDQ51" si="4113">LDO51*$C$51</f>
        <v>2.2929754565473652E+48</v>
      </c>
      <c r="LDS51" s="1818">
        <f t="shared" ref="LDS51" si="4114">LDQ51*$C$51</f>
        <v>2.3502998429610491E+48</v>
      </c>
      <c r="LDU51" s="1818">
        <f t="shared" ref="LDU51" si="4115">LDS51*$C$51</f>
        <v>2.409057339035075E+48</v>
      </c>
      <c r="LDW51" s="1818">
        <f t="shared" ref="LDW51" si="4116">LDU51*$C$51</f>
        <v>2.4692837725109517E+48</v>
      </c>
      <c r="LDY51" s="1818">
        <f t="shared" ref="LDY51" si="4117">LDW51*$C$51</f>
        <v>2.5310158668237253E+48</v>
      </c>
      <c r="LEA51" s="1818">
        <f t="shared" ref="LEA51" si="4118">LDY51*$C$51</f>
        <v>2.594291263494318E+48</v>
      </c>
      <c r="LEC51" s="1818">
        <f t="shared" ref="LEC51" si="4119">LEA51*$C$51</f>
        <v>2.6591485450816756E+48</v>
      </c>
      <c r="LEE51" s="1818">
        <f t="shared" ref="LEE51" si="4120">LEC51*$C$51</f>
        <v>2.7256272587087172E+48</v>
      </c>
      <c r="LEG51" s="1818">
        <f t="shared" ref="LEG51" si="4121">LEE51*$C$51</f>
        <v>2.7937679401764349E+48</v>
      </c>
      <c r="LEI51" s="1818">
        <f t="shared" ref="LEI51" si="4122">LEG51*$C$51</f>
        <v>2.8636121386808455E+48</v>
      </c>
      <c r="LEK51" s="1818">
        <f t="shared" ref="LEK51" si="4123">LEI51*$C$51</f>
        <v>2.9352024421478662E+48</v>
      </c>
      <c r="LEM51" s="1818">
        <f t="shared" ref="LEM51" si="4124">LEK51*$C$51</f>
        <v>3.0085825032015626E+48</v>
      </c>
      <c r="LEO51" s="1818">
        <f t="shared" ref="LEO51" si="4125">LEM51*$C$51</f>
        <v>3.0837970657816017E+48</v>
      </c>
      <c r="LEQ51" s="1818">
        <f t="shared" ref="LEQ51" si="4126">LEO51*$C$51</f>
        <v>3.1608919924261413E+48</v>
      </c>
      <c r="LES51" s="1818">
        <f t="shared" ref="LES51" si="4127">LEQ51*$C$51</f>
        <v>3.2399142922367944E+48</v>
      </c>
      <c r="LEU51" s="1818">
        <f t="shared" ref="LEU51" si="4128">LES51*$C$51</f>
        <v>3.320912149542714E+48</v>
      </c>
      <c r="LEW51" s="1818">
        <f t="shared" ref="LEW51" si="4129">LEU51*$C$51</f>
        <v>3.4039349532812812E+48</v>
      </c>
      <c r="LEY51" s="1818">
        <f t="shared" ref="LEY51" si="4130">LEW51*$C$51</f>
        <v>3.4890333271133128E+48</v>
      </c>
      <c r="LFA51" s="1818">
        <f t="shared" ref="LFA51" si="4131">LEY51*$C$51</f>
        <v>3.5762591602911456E+48</v>
      </c>
      <c r="LFC51" s="1818">
        <f t="shared" ref="LFC51" si="4132">LFA51*$C$51</f>
        <v>3.665665639298424E+48</v>
      </c>
      <c r="LFE51" s="1818">
        <f t="shared" ref="LFE51" si="4133">LFC51*$C$51</f>
        <v>3.7573072802808844E+48</v>
      </c>
      <c r="LFG51" s="1818">
        <f t="shared" ref="LFG51" si="4134">LFE51*$C$51</f>
        <v>3.8512399622879062E+48</v>
      </c>
      <c r="LFI51" s="1818">
        <f t="shared" ref="LFI51" si="4135">LFG51*$C$51</f>
        <v>3.9475209613451032E+48</v>
      </c>
      <c r="LFK51" s="1818">
        <f t="shared" ref="LFK51" si="4136">LFI51*$C$51</f>
        <v>4.0462089853787305E+48</v>
      </c>
      <c r="LFM51" s="1818">
        <f t="shared" ref="LFM51" si="4137">LFK51*$C$51</f>
        <v>4.1473642100131982E+48</v>
      </c>
      <c r="LFO51" s="1818">
        <f t="shared" ref="LFO51" si="4138">LFM51*$C$51</f>
        <v>4.2510483152635278E+48</v>
      </c>
      <c r="LFQ51" s="1818">
        <f t="shared" ref="LFQ51" si="4139">LFO51*$C$51</f>
        <v>4.3573245231451155E+48</v>
      </c>
      <c r="LFS51" s="1818">
        <f t="shared" ref="LFS51" si="4140">LFQ51*$C$51</f>
        <v>4.4662576362237432E+48</v>
      </c>
      <c r="LFU51" s="1818">
        <f t="shared" ref="LFU51" si="4141">LFS51*$C$51</f>
        <v>4.5779140771293367E+48</v>
      </c>
      <c r="LFW51" s="1818">
        <f t="shared" ref="LFW51" si="4142">LFU51*$C$51</f>
        <v>4.6923619290575695E+48</v>
      </c>
      <c r="LFY51" s="1818">
        <f t="shared" ref="LFY51" si="4143">LFW51*$C$51</f>
        <v>4.8096709772840083E+48</v>
      </c>
      <c r="LGA51" s="1818">
        <f t="shared" ref="LGA51" si="4144">LFY51*$C$51</f>
        <v>4.929912751716108E+48</v>
      </c>
      <c r="LGC51" s="1818">
        <f t="shared" ref="LGC51" si="4145">LGA51*$C$51</f>
        <v>5.0531605705090103E+48</v>
      </c>
      <c r="LGE51" s="1818">
        <f t="shared" ref="LGE51" si="4146">LGC51*$C$51</f>
        <v>5.179489584771735E+48</v>
      </c>
      <c r="LGG51" s="1818">
        <f t="shared" ref="LGG51" si="4147">LGE51*$C$51</f>
        <v>5.3089768243910278E+48</v>
      </c>
      <c r="LGI51" s="1818">
        <f t="shared" ref="LGI51" si="4148">LGG51*$C$51</f>
        <v>5.4417012450008031E+48</v>
      </c>
      <c r="LGK51" s="1818">
        <f t="shared" ref="LGK51" si="4149">LGI51*$C$51</f>
        <v>5.5777437761258225E+48</v>
      </c>
      <c r="LGM51" s="1818">
        <f t="shared" ref="LGM51" si="4150">LGK51*$C$51</f>
        <v>5.7171873705289673E+48</v>
      </c>
      <c r="LGO51" s="1818">
        <f t="shared" ref="LGO51" si="4151">LGM51*$C$51</f>
        <v>5.8601170547921914E+48</v>
      </c>
      <c r="LGQ51" s="1818">
        <f t="shared" ref="LGQ51" si="4152">LGO51*$C$51</f>
        <v>6.0066199811619959E+48</v>
      </c>
      <c r="LGS51" s="1818">
        <f t="shared" ref="LGS51" si="4153">LGQ51*$C$51</f>
        <v>6.1567854806910448E+48</v>
      </c>
      <c r="LGU51" s="1818">
        <f t="shared" ref="LGU51" si="4154">LGS51*$C$51</f>
        <v>6.3107051177083203E+48</v>
      </c>
      <c r="LGW51" s="1818">
        <f t="shared" ref="LGW51" si="4155">LGU51*$C$51</f>
        <v>6.4684727456510279E+48</v>
      </c>
      <c r="LGY51" s="1818">
        <f t="shared" ref="LGY51" si="4156">LGW51*$C$51</f>
        <v>6.6301845642923032E+48</v>
      </c>
      <c r="LHA51" s="1818">
        <f t="shared" ref="LHA51" si="4157">LGY51*$C$51</f>
        <v>6.7959391783996096E+48</v>
      </c>
      <c r="LHC51" s="1818">
        <f t="shared" ref="LHC51" si="4158">LHA51*$C$51</f>
        <v>6.9658376578595999E+48</v>
      </c>
      <c r="LHE51" s="1818">
        <f t="shared" ref="LHE51" si="4159">LHC51*$C$51</f>
        <v>7.1399835993060892E+48</v>
      </c>
      <c r="LHG51" s="1818">
        <f t="shared" ref="LHG51" si="4160">LHE51*$C$51</f>
        <v>7.3184831892887408E+48</v>
      </c>
      <c r="LHI51" s="1818">
        <f t="shared" ref="LHI51" si="4161">LHG51*$C$51</f>
        <v>7.5014452690209582E+48</v>
      </c>
      <c r="LHK51" s="1818">
        <f t="shared" ref="LHK51" si="4162">LHI51*$C$51</f>
        <v>7.6889814007464818E+48</v>
      </c>
      <c r="LHM51" s="1818">
        <f t="shared" ref="LHM51" si="4163">LHK51*$C$51</f>
        <v>7.881205935765143E+48</v>
      </c>
      <c r="LHO51" s="1818">
        <f t="shared" ref="LHO51" si="4164">LHM51*$C$51</f>
        <v>8.0782360841592714E+48</v>
      </c>
      <c r="LHQ51" s="1818">
        <f t="shared" ref="LHQ51" si="4165">LHO51*$C$51</f>
        <v>8.2801919862632528E+48</v>
      </c>
      <c r="LHS51" s="1818">
        <f t="shared" ref="LHS51" si="4166">LHQ51*$C$51</f>
        <v>8.4871967859198339E+48</v>
      </c>
      <c r="LHU51" s="1818">
        <f t="shared" ref="LHU51" si="4167">LHS51*$C$51</f>
        <v>8.6993767055678295E+48</v>
      </c>
      <c r="LHW51" s="1818">
        <f t="shared" ref="LHW51" si="4168">LHU51*$C$51</f>
        <v>8.9168611232070244E+48</v>
      </c>
      <c r="LHY51" s="1818">
        <f t="shared" ref="LHY51" si="4169">LHW51*$C$51</f>
        <v>9.1397826512871986E+48</v>
      </c>
      <c r="LIA51" s="1818">
        <f t="shared" ref="LIA51" si="4170">LHY51*$C$51</f>
        <v>9.3682772175693776E+48</v>
      </c>
      <c r="LIC51" s="1818">
        <f t="shared" ref="LIC51" si="4171">LIA51*$C$51</f>
        <v>9.6024841480086107E+48</v>
      </c>
      <c r="LIE51" s="1818">
        <f t="shared" ref="LIE51" si="4172">LIC51*$C$51</f>
        <v>9.8425462517088255E+48</v>
      </c>
      <c r="LIG51" s="1818">
        <f t="shared" ref="LIG51" si="4173">LIE51*$C$51</f>
        <v>1.0088609908001545E+49</v>
      </c>
      <c r="LII51" s="1818">
        <f t="shared" ref="LII51" si="4174">LIG51*$C$51</f>
        <v>1.0340825155701583E+49</v>
      </c>
      <c r="LIK51" s="1818">
        <f t="shared" ref="LIK51" si="4175">LII51*$C$51</f>
        <v>1.0599345784594122E+49</v>
      </c>
      <c r="LIM51" s="1818">
        <f t="shared" ref="LIM51" si="4176">LIK51*$C$51</f>
        <v>1.0864329429208974E+49</v>
      </c>
      <c r="LIO51" s="1818">
        <f t="shared" ref="LIO51" si="4177">LIM51*$C$51</f>
        <v>1.1135937664939198E+49</v>
      </c>
      <c r="LIQ51" s="1818">
        <f t="shared" ref="LIQ51" si="4178">LIO51*$C$51</f>
        <v>1.1414336106562677E+49</v>
      </c>
      <c r="LIS51" s="1818">
        <f t="shared" ref="LIS51" si="4179">LIQ51*$C$51</f>
        <v>1.1699694509226743E+49</v>
      </c>
      <c r="LIU51" s="1818">
        <f t="shared" ref="LIU51" si="4180">LIS51*$C$51</f>
        <v>1.199218687195741E+49</v>
      </c>
      <c r="LIW51" s="1818">
        <f t="shared" ref="LIW51" si="4181">LIU51*$C$51</f>
        <v>1.2291991543756345E+49</v>
      </c>
      <c r="LIY51" s="1818">
        <f t="shared" ref="LIY51" si="4182">LIW51*$C$51</f>
        <v>1.2599291332350253E+49</v>
      </c>
      <c r="LJA51" s="1818">
        <f t="shared" ref="LJA51" si="4183">LIY51*$C$51</f>
        <v>1.2914273615659008E+49</v>
      </c>
      <c r="LJC51" s="1818">
        <f t="shared" ref="LJC51" si="4184">LJA51*$C$51</f>
        <v>1.3237130456050482E+49</v>
      </c>
      <c r="LJE51" s="1818">
        <f t="shared" ref="LJE51" si="4185">LJC51*$C$51</f>
        <v>1.3568058717451742E+49</v>
      </c>
      <c r="LJG51" s="1818">
        <f t="shared" ref="LJG51" si="4186">LJE51*$C$51</f>
        <v>1.3907260185388034E+49</v>
      </c>
      <c r="LJI51" s="1818">
        <f t="shared" ref="LJI51" si="4187">LJG51*$C$51</f>
        <v>1.4254941690022732E+49</v>
      </c>
      <c r="LJK51" s="1818">
        <f t="shared" ref="LJK51" si="4188">LJI51*$C$51</f>
        <v>1.4611315232273298E+49</v>
      </c>
      <c r="LJM51" s="1818">
        <f t="shared" ref="LJM51" si="4189">LJK51*$C$51</f>
        <v>1.4976598113080129E+49</v>
      </c>
      <c r="LJO51" s="1818">
        <f t="shared" ref="LJO51" si="4190">LJM51*$C$51</f>
        <v>1.535101306590713E+49</v>
      </c>
      <c r="LJQ51" s="1818">
        <f t="shared" ref="LJQ51" si="4191">LJO51*$C$51</f>
        <v>1.5734788392554808E+49</v>
      </c>
      <c r="LJS51" s="1818">
        <f t="shared" ref="LJS51" si="4192">LJQ51*$C$51</f>
        <v>1.6128158102368675E+49</v>
      </c>
      <c r="LJU51" s="1818">
        <f t="shared" ref="LJU51" si="4193">LJS51*$C$51</f>
        <v>1.6531362054927891E+49</v>
      </c>
      <c r="LJW51" s="1818">
        <f t="shared" ref="LJW51" si="4194">LJU51*$C$51</f>
        <v>1.6944646106301087E+49</v>
      </c>
      <c r="LJY51" s="1818">
        <f t="shared" ref="LJY51" si="4195">LJW51*$C$51</f>
        <v>1.7368262258958614E+49</v>
      </c>
      <c r="LKA51" s="1818">
        <f t="shared" ref="LKA51" si="4196">LJY51*$C$51</f>
        <v>1.7802468815432578E+49</v>
      </c>
      <c r="LKC51" s="1818">
        <f t="shared" ref="LKC51" si="4197">LKA51*$C$51</f>
        <v>1.824753053581839E+49</v>
      </c>
      <c r="LKE51" s="1818">
        <f t="shared" ref="LKE51" si="4198">LKC51*$C$51</f>
        <v>1.8703718799213849E+49</v>
      </c>
      <c r="LKG51" s="1818">
        <f t="shared" ref="LKG51" si="4199">LKE51*$C$51</f>
        <v>1.9171311769194192E+49</v>
      </c>
      <c r="LKI51" s="1818">
        <f t="shared" ref="LKI51" si="4200">LKG51*$C$51</f>
        <v>1.9650594563424045E+49</v>
      </c>
      <c r="LKK51" s="1818">
        <f t="shared" ref="LKK51" si="4201">LKI51*$C$51</f>
        <v>2.0141859427509644E+49</v>
      </c>
      <c r="LKM51" s="1818">
        <f t="shared" ref="LKM51" si="4202">LKK51*$C$51</f>
        <v>2.0645405913197382E+49</v>
      </c>
      <c r="LKO51" s="1818">
        <f t="shared" ref="LKO51" si="4203">LKM51*$C$51</f>
        <v>2.1161541061027315E+49</v>
      </c>
      <c r="LKQ51" s="1818">
        <f t="shared" ref="LKQ51" si="4204">LKO51*$C$51</f>
        <v>2.1690579587552996E+49</v>
      </c>
      <c r="LKS51" s="1818">
        <f t="shared" ref="LKS51" si="4205">LKQ51*$C$51</f>
        <v>2.223284407724182E+49</v>
      </c>
      <c r="LKU51" s="1818">
        <f t="shared" ref="LKU51" si="4206">LKS51*$C$51</f>
        <v>2.2788665179172863E+49</v>
      </c>
      <c r="LKW51" s="1818">
        <f t="shared" ref="LKW51" si="4207">LKU51*$C$51</f>
        <v>2.3358381808652183E+49</v>
      </c>
      <c r="LKY51" s="1818">
        <f t="shared" ref="LKY51" si="4208">LKW51*$C$51</f>
        <v>2.3942341353868486E+49</v>
      </c>
      <c r="LLA51" s="1818">
        <f t="shared" ref="LLA51" si="4209">LKY51*$C$51</f>
        <v>2.4540899887715196E+49</v>
      </c>
      <c r="LLC51" s="1818">
        <f t="shared" ref="LLC51" si="4210">LLA51*$C$51</f>
        <v>2.5154422384908075E+49</v>
      </c>
      <c r="LLE51" s="1818">
        <f t="shared" ref="LLE51" si="4211">LLC51*$C$51</f>
        <v>2.5783282944530774E+49</v>
      </c>
      <c r="LLG51" s="1818">
        <f t="shared" ref="LLG51" si="4212">LLE51*$C$51</f>
        <v>2.6427865018144042E+49</v>
      </c>
      <c r="LLI51" s="1818">
        <f t="shared" ref="LLI51" si="4213">LLG51*$C$51</f>
        <v>2.7088561643597638E+49</v>
      </c>
      <c r="LLK51" s="1818">
        <f t="shared" ref="LLK51" si="4214">LLI51*$C$51</f>
        <v>2.7765775684687577E+49</v>
      </c>
      <c r="LLM51" s="1818">
        <f t="shared" ref="LLM51" si="4215">LLK51*$C$51</f>
        <v>2.8459920076804766E+49</v>
      </c>
      <c r="LLO51" s="1818">
        <f t="shared" ref="LLO51" si="4216">LLM51*$C$51</f>
        <v>2.9171418078724883E+49</v>
      </c>
      <c r="LLQ51" s="1818">
        <f t="shared" ref="LLQ51" si="4217">LLO51*$C$51</f>
        <v>2.9900703530693002E+49</v>
      </c>
      <c r="LLS51" s="1818">
        <f t="shared" ref="LLS51" si="4218">LLQ51*$C$51</f>
        <v>3.0648221118960322E+49</v>
      </c>
      <c r="LLU51" s="1818">
        <f t="shared" ref="LLU51" si="4219">LLS51*$C$51</f>
        <v>3.1414426646934328E+49</v>
      </c>
      <c r="LLW51" s="1818">
        <f t="shared" ref="LLW51" si="4220">LLU51*$C$51</f>
        <v>3.2199787313107682E+49</v>
      </c>
      <c r="LLY51" s="1818">
        <f t="shared" ref="LLY51" si="4221">LLW51*$C$51</f>
        <v>3.300478199593537E+49</v>
      </c>
      <c r="LMA51" s="1818">
        <f t="shared" ref="LMA51" si="4222">LLY51*$C$51</f>
        <v>3.3829901545833751E+49</v>
      </c>
      <c r="LMC51" s="1818">
        <f t="shared" ref="LMC51" si="4223">LMA51*$C$51</f>
        <v>3.4675649084479594E+49</v>
      </c>
      <c r="LME51" s="1818">
        <f t="shared" ref="LME51" si="4224">LMC51*$C$51</f>
        <v>3.554254031159158E+49</v>
      </c>
      <c r="LMG51" s="1818">
        <f t="shared" ref="LMG51" si="4225">LME51*$C$51</f>
        <v>3.6431103819381366E+49</v>
      </c>
      <c r="LMI51" s="1818">
        <f t="shared" ref="LMI51" si="4226">LMG51*$C$51</f>
        <v>3.7341881414865895E+49</v>
      </c>
      <c r="LMK51" s="1818">
        <f t="shared" ref="LMK51" si="4227">LMI51*$C$51</f>
        <v>3.827542845023754E+49</v>
      </c>
      <c r="LMM51" s="1818">
        <f t="shared" ref="LMM51" si="4228">LMK51*$C$51</f>
        <v>3.9232314161493473E+49</v>
      </c>
      <c r="LMO51" s="1818">
        <f t="shared" ref="LMO51" si="4229">LMM51*$C$51</f>
        <v>4.0213122015530809E+49</v>
      </c>
      <c r="LMQ51" s="1818">
        <f t="shared" ref="LMQ51" si="4230">LMO51*$C$51</f>
        <v>4.1218450065919074E+49</v>
      </c>
      <c r="LMS51" s="1818">
        <f t="shared" ref="LMS51" si="4231">LMQ51*$C$51</f>
        <v>4.2248911317567046E+49</v>
      </c>
      <c r="LMU51" s="1818">
        <f t="shared" ref="LMU51" si="4232">LMS51*$C$51</f>
        <v>4.3305134100506217E+49</v>
      </c>
      <c r="LMW51" s="1818">
        <f t="shared" ref="LMW51" si="4233">LMU51*$C$51</f>
        <v>4.4387762453018871E+49</v>
      </c>
      <c r="LMY51" s="1818">
        <f t="shared" ref="LMY51" si="4234">LMW51*$C$51</f>
        <v>4.5497456514344337E+49</v>
      </c>
      <c r="LNA51" s="1818">
        <f t="shared" ref="LNA51" si="4235">LMY51*$C$51</f>
        <v>4.6634892927202942E+49</v>
      </c>
      <c r="LNC51" s="1818">
        <f t="shared" ref="LNC51" si="4236">LNA51*$C$51</f>
        <v>4.7800765250383007E+49</v>
      </c>
      <c r="LNE51" s="1818">
        <f t="shared" ref="LNE51" si="4237">LNC51*$C$51</f>
        <v>4.8995784381642573E+49</v>
      </c>
      <c r="LNG51" s="1818">
        <f t="shared" ref="LNG51" si="4238">LNE51*$C$51</f>
        <v>5.0220678991183634E+49</v>
      </c>
      <c r="LNI51" s="1818">
        <f t="shared" ref="LNI51" si="4239">LNG51*$C$51</f>
        <v>5.1476195965963221E+49</v>
      </c>
      <c r="LNK51" s="1818">
        <f t="shared" ref="LNK51" si="4240">LNI51*$C$51</f>
        <v>5.2763100865112296E+49</v>
      </c>
      <c r="LNM51" s="1818">
        <f t="shared" ref="LNM51" si="4241">LNK51*$C$51</f>
        <v>5.4082178386740095E+49</v>
      </c>
      <c r="LNO51" s="1818">
        <f t="shared" ref="LNO51" si="4242">LNM51*$C$51</f>
        <v>5.5434232846408591E+49</v>
      </c>
      <c r="LNQ51" s="1818">
        <f t="shared" ref="LNQ51" si="4243">LNO51*$C$51</f>
        <v>5.6820088667568806E+49</v>
      </c>
      <c r="LNS51" s="1818">
        <f t="shared" ref="LNS51" si="4244">LNQ51*$C$51</f>
        <v>5.8240590884258018E+49</v>
      </c>
      <c r="LNU51" s="1818">
        <f t="shared" ref="LNU51" si="4245">LNS51*$C$51</f>
        <v>5.9696605656364463E+49</v>
      </c>
      <c r="LNW51" s="1818">
        <f t="shared" ref="LNW51" si="4246">LNU51*$C$51</f>
        <v>6.1189020797773565E+49</v>
      </c>
      <c r="LNY51" s="1818">
        <f t="shared" ref="LNY51" si="4247">LNW51*$C$51</f>
        <v>6.2718746317717896E+49</v>
      </c>
      <c r="LOA51" s="1818">
        <f t="shared" ref="LOA51" si="4248">LNY51*$C$51</f>
        <v>6.4286714975660838E+49</v>
      </c>
      <c r="LOC51" s="1818">
        <f t="shared" ref="LOC51" si="4249">LOA51*$C$51</f>
        <v>6.5893882850052352E+49</v>
      </c>
      <c r="LOE51" s="1818">
        <f t="shared" ref="LOE51" si="4250">LOC51*$C$51</f>
        <v>6.7541229921303656E+49</v>
      </c>
      <c r="LOG51" s="1818">
        <f t="shared" ref="LOG51" si="4251">LOE51*$C$51</f>
        <v>6.9229760669336244E+49</v>
      </c>
      <c r="LOI51" s="1818">
        <f t="shared" ref="LOI51" si="4252">LOG51*$C$51</f>
        <v>7.0960504686069645E+49</v>
      </c>
      <c r="LOK51" s="1818">
        <f t="shared" ref="LOK51" si="4253">LOI51*$C$51</f>
        <v>7.2734517303221382E+49</v>
      </c>
      <c r="LOM51" s="1818">
        <f t="shared" ref="LOM51" si="4254">LOK51*$C$51</f>
        <v>7.4552880235801906E+49</v>
      </c>
      <c r="LOO51" s="1818">
        <f t="shared" ref="LOO51" si="4255">LOM51*$C$51</f>
        <v>7.6416702241696946E+49</v>
      </c>
      <c r="LOQ51" s="1818">
        <f t="shared" ref="LOQ51" si="4256">LOO51*$C$51</f>
        <v>7.8327119797739367E+49</v>
      </c>
      <c r="LOS51" s="1818">
        <f t="shared" ref="LOS51" si="4257">LOQ51*$C$51</f>
        <v>8.0285297792682844E+49</v>
      </c>
      <c r="LOU51" s="1818">
        <f t="shared" ref="LOU51" si="4258">LOS51*$C$51</f>
        <v>8.2292430237499906E+49</v>
      </c>
      <c r="LOW51" s="1818">
        <f t="shared" ref="LOW51" si="4259">LOU51*$C$51</f>
        <v>8.43497409934374E+49</v>
      </c>
      <c r="LOY51" s="1818">
        <f t="shared" ref="LOY51" si="4260">LOW51*$C$51</f>
        <v>8.6458484518273327E+49</v>
      </c>
      <c r="LPA51" s="1818">
        <f t="shared" ref="LPA51" si="4261">LOY51*$C$51</f>
        <v>8.8619946631230154E+49</v>
      </c>
      <c r="LPC51" s="1818">
        <f t="shared" ref="LPC51" si="4262">LPA51*$C$51</f>
        <v>9.0835445297010896E+49</v>
      </c>
      <c r="LPE51" s="1818">
        <f t="shared" ref="LPE51" si="4263">LPC51*$C$51</f>
        <v>9.3106331429436164E+49</v>
      </c>
      <c r="LPG51" s="1818">
        <f t="shared" ref="LPG51" si="4264">LPE51*$C$51</f>
        <v>9.5433989715172058E+49</v>
      </c>
      <c r="LPI51" s="1818">
        <f t="shared" ref="LPI51" si="4265">LPG51*$C$51</f>
        <v>9.7819839458051342E+49</v>
      </c>
      <c r="LPK51" s="1818">
        <f t="shared" ref="LPK51" si="4266">LPI51*$C$51</f>
        <v>1.0026533544450262E+50</v>
      </c>
      <c r="LPM51" s="1818">
        <f t="shared" ref="LPM51" si="4267">LPK51*$C$51</f>
        <v>1.0277196883061519E+50</v>
      </c>
      <c r="LPO51" s="1818">
        <f t="shared" ref="LPO51" si="4268">LPM51*$C$51</f>
        <v>1.0534126805138055E+50</v>
      </c>
      <c r="LPQ51" s="1818">
        <f t="shared" ref="LPQ51" si="4269">LPO51*$C$51</f>
        <v>1.0797479975266505E+50</v>
      </c>
      <c r="LPS51" s="1818">
        <f t="shared" ref="LPS51" si="4270">LPQ51*$C$51</f>
        <v>1.1067416974648166E+50</v>
      </c>
      <c r="LPU51" s="1818">
        <f t="shared" ref="LPU51" si="4271">LPS51*$C$51</f>
        <v>1.1344102399014369E+50</v>
      </c>
      <c r="LPW51" s="1818">
        <f t="shared" ref="LPW51" si="4272">LPU51*$C$51</f>
        <v>1.1627704958989727E+50</v>
      </c>
      <c r="LPY51" s="1818">
        <f t="shared" ref="LPY51" si="4273">LPW51*$C$51</f>
        <v>1.191839758296447E+50</v>
      </c>
      <c r="LQA51" s="1818">
        <f t="shared" ref="LQA51" si="4274">LPY51*$C$51</f>
        <v>1.2216357522538581E+50</v>
      </c>
      <c r="LQC51" s="1818">
        <f t="shared" ref="LQC51" si="4275">LQA51*$C$51</f>
        <v>1.2521766460602045E+50</v>
      </c>
      <c r="LQE51" s="1818">
        <f t="shared" ref="LQE51" si="4276">LQC51*$C$51</f>
        <v>1.2834810622117095E+50</v>
      </c>
      <c r="LQG51" s="1818">
        <f t="shared" ref="LQG51" si="4277">LQE51*$C$51</f>
        <v>1.315568088767002E+50</v>
      </c>
      <c r="LQI51" s="1818">
        <f t="shared" ref="LQI51" si="4278">LQG51*$C$51</f>
        <v>1.3484572909861769E+50</v>
      </c>
      <c r="LQK51" s="1818">
        <f t="shared" ref="LQK51" si="4279">LQI51*$C$51</f>
        <v>1.3821687232608313E+50</v>
      </c>
      <c r="LQM51" s="1818">
        <f t="shared" ref="LQM51" si="4280">LQK51*$C$51</f>
        <v>1.416722941342352E+50</v>
      </c>
      <c r="LQO51" s="1818">
        <f t="shared" ref="LQO51" si="4281">LQM51*$C$51</f>
        <v>1.4521410148759106E+50</v>
      </c>
      <c r="LQQ51" s="1818">
        <f t="shared" ref="LQQ51" si="4282">LQO51*$C$51</f>
        <v>1.4884445402478084E+50</v>
      </c>
      <c r="LQS51" s="1818">
        <f t="shared" ref="LQS51" si="4283">LQQ51*$C$51</f>
        <v>1.5256556537540035E+50</v>
      </c>
      <c r="LQU51" s="1818">
        <f t="shared" ref="LQU51" si="4284">LQS51*$C$51</f>
        <v>1.5637970450978535E+50</v>
      </c>
      <c r="LQW51" s="1818">
        <f t="shared" ref="LQW51" si="4285">LQU51*$C$51</f>
        <v>1.6028919712252998E+50</v>
      </c>
      <c r="LQY51" s="1818">
        <f t="shared" ref="LQY51" si="4286">LQW51*$C$51</f>
        <v>1.642964270505932E+50</v>
      </c>
      <c r="LRA51" s="1818">
        <f t="shared" ref="LRA51" si="4287">LQY51*$C$51</f>
        <v>1.6840383772685802E+50</v>
      </c>
      <c r="LRC51" s="1818">
        <f t="shared" ref="LRC51" si="4288">LRA51*$C$51</f>
        <v>1.7261393367002945E+50</v>
      </c>
      <c r="LRE51" s="1818">
        <f t="shared" ref="LRE51" si="4289">LRC51*$C$51</f>
        <v>1.7692928201178017E+50</v>
      </c>
      <c r="LRG51" s="1818">
        <f t="shared" ref="LRG51" si="4290">LRE51*$C$51</f>
        <v>1.8135251406207467E+50</v>
      </c>
      <c r="LRI51" s="1818">
        <f t="shared" ref="LRI51" si="4291">LRG51*$C$51</f>
        <v>1.8588632691362653E+50</v>
      </c>
      <c r="LRK51" s="1818">
        <f t="shared" ref="LRK51" si="4292">LRI51*$C$51</f>
        <v>1.9053348508646716E+50</v>
      </c>
      <c r="LRM51" s="1818">
        <f t="shared" ref="LRM51" si="4293">LRK51*$C$51</f>
        <v>1.952968222136288E+50</v>
      </c>
      <c r="LRO51" s="1818">
        <f t="shared" ref="LRO51" si="4294">LRM51*$C$51</f>
        <v>2.0017924276896949E+50</v>
      </c>
      <c r="LRQ51" s="1818">
        <f t="shared" ref="LRQ51" si="4295">LRO51*$C$51</f>
        <v>2.0518372383819372E+50</v>
      </c>
      <c r="LRS51" s="1818">
        <f t="shared" ref="LRS51" si="4296">LRQ51*$C$51</f>
        <v>2.1031331693414856E+50</v>
      </c>
      <c r="LRU51" s="1818">
        <f t="shared" ref="LRU51" si="4297">LRS51*$C$51</f>
        <v>2.1557114985750227E+50</v>
      </c>
      <c r="LRW51" s="1818">
        <f t="shared" ref="LRW51" si="4298">LRU51*$C$51</f>
        <v>2.2096042860393981E+50</v>
      </c>
      <c r="LRY51" s="1818">
        <f t="shared" ref="LRY51" si="4299">LRW51*$C$51</f>
        <v>2.2648443931903828E+50</v>
      </c>
      <c r="LSA51" s="1818">
        <f t="shared" ref="LSA51" si="4300">LRY51*$C$51</f>
        <v>2.3214655030201421E+50</v>
      </c>
      <c r="LSC51" s="1818">
        <f t="shared" ref="LSC51" si="4301">LSA51*$C$51</f>
        <v>2.3795021405956454E+50</v>
      </c>
      <c r="LSE51" s="1818">
        <f t="shared" ref="LSE51" si="4302">LSC51*$C$51</f>
        <v>2.4389896941105362E+50</v>
      </c>
      <c r="LSG51" s="1818">
        <f t="shared" ref="LSG51" si="4303">LSE51*$C$51</f>
        <v>2.4999644364632994E+50</v>
      </c>
      <c r="LSI51" s="1818">
        <f t="shared" ref="LSI51" si="4304">LSG51*$C$51</f>
        <v>2.5624635473748816E+50</v>
      </c>
      <c r="LSK51" s="1818">
        <f t="shared" ref="LSK51" si="4305">LSI51*$C$51</f>
        <v>2.6265251360592535E+50</v>
      </c>
      <c r="LSM51" s="1818">
        <f t="shared" ref="LSM51" si="4306">LSK51*$C$51</f>
        <v>2.6921882644607348E+50</v>
      </c>
      <c r="LSO51" s="1818">
        <f t="shared" ref="LSO51" si="4307">LSM51*$C$51</f>
        <v>2.7594929710722528E+50</v>
      </c>
      <c r="LSQ51" s="1818">
        <f t="shared" ref="LSQ51" si="4308">LSO51*$C$51</f>
        <v>2.828480295349059E+50</v>
      </c>
      <c r="LSS51" s="1818">
        <f t="shared" ref="LSS51" si="4309">LSQ51*$C$51</f>
        <v>2.8991923027327852E+50</v>
      </c>
      <c r="LSU51" s="1818">
        <f t="shared" ref="LSU51" si="4310">LSS51*$C$51</f>
        <v>2.9716721103011047E+50</v>
      </c>
      <c r="LSW51" s="1818">
        <f t="shared" ref="LSW51" si="4311">LSU51*$C$51</f>
        <v>3.045963913058632E+50</v>
      </c>
      <c r="LSY51" s="1818">
        <f t="shared" ref="LSY51" si="4312">LSW51*$C$51</f>
        <v>3.1221130108850976E+50</v>
      </c>
      <c r="LTA51" s="1818">
        <f t="shared" ref="LTA51" si="4313">LSY51*$C$51</f>
        <v>3.2001658361572248E+50</v>
      </c>
      <c r="LTC51" s="1818">
        <f t="shared" ref="LTC51" si="4314">LTA51*$C$51</f>
        <v>3.2801699820611551E+50</v>
      </c>
      <c r="LTE51" s="1818">
        <f t="shared" ref="LTE51" si="4315">LTC51*$C$51</f>
        <v>3.3621742316126838E+50</v>
      </c>
      <c r="LTG51" s="1818">
        <f t="shared" ref="LTG51" si="4316">LTE51*$C$51</f>
        <v>3.4462285874030005E+50</v>
      </c>
      <c r="LTI51" s="1818">
        <f t="shared" ref="LTI51" si="4317">LTG51*$C$51</f>
        <v>3.5323843020880754E+50</v>
      </c>
      <c r="LTK51" s="1818">
        <f t="shared" ref="LTK51" si="4318">LTI51*$C$51</f>
        <v>3.6206939096402771E+50</v>
      </c>
      <c r="LTM51" s="1818">
        <f t="shared" ref="LTM51" si="4319">LTK51*$C$51</f>
        <v>3.7112112573812836E+50</v>
      </c>
      <c r="LTO51" s="1818">
        <f t="shared" ref="LTO51" si="4320">LTM51*$C$51</f>
        <v>3.8039915388158155E+50</v>
      </c>
      <c r="LTQ51" s="1818">
        <f t="shared" ref="LTQ51" si="4321">LTO51*$C$51</f>
        <v>3.8990913272862104E+50</v>
      </c>
      <c r="LTS51" s="1818">
        <f t="shared" ref="LTS51" si="4322">LTQ51*$C$51</f>
        <v>3.9965686104683657E+50</v>
      </c>
      <c r="LTU51" s="1818">
        <f t="shared" ref="LTU51" si="4323">LTS51*$C$51</f>
        <v>4.0964828257300743E+50</v>
      </c>
      <c r="LTW51" s="1818">
        <f t="shared" ref="LTW51" si="4324">LTU51*$C$51</f>
        <v>4.1988948963733259E+50</v>
      </c>
      <c r="LTY51" s="1818">
        <f t="shared" ref="LTY51" si="4325">LTW51*$C$51</f>
        <v>4.3038672687826586E+50</v>
      </c>
      <c r="LUA51" s="1818">
        <f t="shared" ref="LUA51" si="4326">LTY51*$C$51</f>
        <v>4.4114639505022244E+50</v>
      </c>
      <c r="LUC51" s="1818">
        <f t="shared" ref="LUC51" si="4327">LUA51*$C$51</f>
        <v>4.5217505492647797E+50</v>
      </c>
      <c r="LUE51" s="1818">
        <f t="shared" ref="LUE51" si="4328">LUC51*$C$51</f>
        <v>4.6347943129963991E+50</v>
      </c>
      <c r="LUG51" s="1818">
        <f t="shared" ref="LUG51" si="4329">LUE51*$C$51</f>
        <v>4.7506641708213086E+50</v>
      </c>
      <c r="LUI51" s="1818">
        <f t="shared" ref="LUI51" si="4330">LUG51*$C$51</f>
        <v>4.8694307750918405E+50</v>
      </c>
      <c r="LUK51" s="1818">
        <f t="shared" ref="LUK51" si="4331">LUI51*$C$51</f>
        <v>4.991166544469136E+50</v>
      </c>
      <c r="LUM51" s="1818">
        <f t="shared" ref="LUM51" si="4332">LUK51*$C$51</f>
        <v>5.1159457080808638E+50</v>
      </c>
      <c r="LUO51" s="1818">
        <f t="shared" ref="LUO51" si="4333">LUM51*$C$51</f>
        <v>5.2438443507828853E+50</v>
      </c>
      <c r="LUQ51" s="1818">
        <f t="shared" ref="LUQ51" si="4334">LUO51*$C$51</f>
        <v>5.3749404595524573E+50</v>
      </c>
      <c r="LUS51" s="1818">
        <f t="shared" ref="LUS51" si="4335">LUQ51*$C$51</f>
        <v>5.5093139710412682E+50</v>
      </c>
      <c r="LUU51" s="1818">
        <f t="shared" ref="LUU51" si="4336">LUS51*$C$51</f>
        <v>5.647046820317299E+50</v>
      </c>
      <c r="LUW51" s="1818">
        <f t="shared" ref="LUW51" si="4337">LUU51*$C$51</f>
        <v>5.7882229908252308E+50</v>
      </c>
      <c r="LUY51" s="1818">
        <f t="shared" ref="LUY51" si="4338">LUW51*$C$51</f>
        <v>5.9329285655958612E+50</v>
      </c>
      <c r="LVA51" s="1818">
        <f t="shared" ref="LVA51" si="4339">LUY51*$C$51</f>
        <v>6.081251779735757E+50</v>
      </c>
      <c r="LVC51" s="1818">
        <f t="shared" ref="LVC51" si="4340">LVA51*$C$51</f>
        <v>6.2332830742291505E+50</v>
      </c>
      <c r="LVE51" s="1818">
        <f t="shared" ref="LVE51" si="4341">LVC51*$C$51</f>
        <v>6.3891151510848791E+50</v>
      </c>
      <c r="LVG51" s="1818">
        <f t="shared" ref="LVG51" si="4342">LVE51*$C$51</f>
        <v>6.5488430298620002E+50</v>
      </c>
      <c r="LVI51" s="1818">
        <f t="shared" ref="LVI51" si="4343">LVG51*$C$51</f>
        <v>6.7125641056085492E+50</v>
      </c>
      <c r="LVK51" s="1818">
        <f t="shared" ref="LVK51" si="4344">LVI51*$C$51</f>
        <v>6.8803782082487622E+50</v>
      </c>
      <c r="LVM51" s="1818">
        <f t="shared" ref="LVM51" si="4345">LVK51*$C$51</f>
        <v>7.0523876634549803E+50</v>
      </c>
      <c r="LVO51" s="1818">
        <f t="shared" ref="LVO51" si="4346">LVM51*$C$51</f>
        <v>7.2286973550413539E+50</v>
      </c>
      <c r="LVQ51" s="1818">
        <f t="shared" ref="LVQ51" si="4347">LVO51*$C$51</f>
        <v>7.4094147889173868E+50</v>
      </c>
      <c r="LVS51" s="1818">
        <f t="shared" ref="LVS51" si="4348">LVQ51*$C$51</f>
        <v>7.5946501586403211E+50</v>
      </c>
      <c r="LVU51" s="1818">
        <f t="shared" ref="LVU51" si="4349">LVS51*$C$51</f>
        <v>7.784516412606329E+50</v>
      </c>
      <c r="LVW51" s="1818">
        <f t="shared" ref="LVW51" si="4350">LVU51*$C$51</f>
        <v>7.979129322921487E+50</v>
      </c>
      <c r="LVY51" s="1818">
        <f t="shared" ref="LVY51" si="4351">LVW51*$C$51</f>
        <v>8.1786075559945229E+50</v>
      </c>
      <c r="LWA51" s="1818">
        <f t="shared" ref="LWA51" si="4352">LVY51*$C$51</f>
        <v>8.3830727448943848E+50</v>
      </c>
      <c r="LWC51" s="1818">
        <f t="shared" ref="LWC51" si="4353">LWA51*$C$51</f>
        <v>8.5926495635167442E+50</v>
      </c>
      <c r="LWE51" s="1818">
        <f t="shared" ref="LWE51" si="4354">LWC51*$C$51</f>
        <v>8.8074658026046612E+50</v>
      </c>
      <c r="LWG51" s="1818">
        <f t="shared" ref="LWG51" si="4355">LWE51*$C$51</f>
        <v>9.0276524476697778E+50</v>
      </c>
      <c r="LWI51" s="1818">
        <f t="shared" ref="LWI51" si="4356">LWG51*$C$51</f>
        <v>9.2533437588615221E+50</v>
      </c>
      <c r="LWK51" s="1818">
        <f t="shared" ref="LWK51" si="4357">LWI51*$C$51</f>
        <v>9.4846773528330595E+50</v>
      </c>
      <c r="LWM51" s="1818">
        <f t="shared" ref="LWM51" si="4358">LWK51*$C$51</f>
        <v>9.7217942866538858E+50</v>
      </c>
      <c r="LWO51" s="1818">
        <f t="shared" ref="LWO51" si="4359">LWM51*$C$51</f>
        <v>9.9648391438202316E+50</v>
      </c>
      <c r="LWQ51" s="1818">
        <f t="shared" ref="LWQ51" si="4360">LWO51*$C$51</f>
        <v>1.0213960122415736E+51</v>
      </c>
      <c r="LWS51" s="1818">
        <f t="shared" ref="LWS51" si="4361">LWQ51*$C$51</f>
        <v>1.0469309125476128E+51</v>
      </c>
      <c r="LWU51" s="1818">
        <f t="shared" ref="LWU51" si="4362">LWS51*$C$51</f>
        <v>1.0731041853613031E+51</v>
      </c>
      <c r="LWW51" s="1818">
        <f t="shared" ref="LWW51" si="4363">LWU51*$C$51</f>
        <v>1.0999317899953356E+51</v>
      </c>
      <c r="LWY51" s="1818">
        <f t="shared" ref="LWY51" si="4364">LWW51*$C$51</f>
        <v>1.1274300847452189E+51</v>
      </c>
      <c r="LXA51" s="1818">
        <f t="shared" ref="LXA51" si="4365">LWY51*$C$51</f>
        <v>1.1556158368638493E+51</v>
      </c>
      <c r="LXC51" s="1818">
        <f t="shared" ref="LXC51" si="4366">LXA51*$C$51</f>
        <v>1.1845062327854454E+51</v>
      </c>
      <c r="LXE51" s="1818">
        <f t="shared" ref="LXE51" si="4367">LXC51*$C$51</f>
        <v>1.2141188886050815E+51</v>
      </c>
      <c r="LXG51" s="1818">
        <f t="shared" ref="LXG51" si="4368">LXE51*$C$51</f>
        <v>1.2444718608202085E+51</v>
      </c>
      <c r="LXI51" s="1818">
        <f t="shared" ref="LXI51" si="4369">LXG51*$C$51</f>
        <v>1.2755836573407136E+51</v>
      </c>
      <c r="LXK51" s="1818">
        <f t="shared" ref="LXK51" si="4370">LXI51*$C$51</f>
        <v>1.3074732487742313E+51</v>
      </c>
      <c r="LXM51" s="1818">
        <f t="shared" ref="LXM51" si="4371">LXK51*$C$51</f>
        <v>1.340160079993587E+51</v>
      </c>
      <c r="LXO51" s="1818">
        <f t="shared" ref="LXO51" si="4372">LXM51*$C$51</f>
        <v>1.3736640819934265E+51</v>
      </c>
      <c r="LXQ51" s="1818">
        <f t="shared" ref="LXQ51" si="4373">LXO51*$C$51</f>
        <v>1.4080056840432621E+51</v>
      </c>
      <c r="LXS51" s="1818">
        <f t="shared" ref="LXS51" si="4374">LXQ51*$C$51</f>
        <v>1.4432058261443434E+51</v>
      </c>
      <c r="LXU51" s="1818">
        <f t="shared" ref="LXU51" si="4375">LXS51*$C$51</f>
        <v>1.4792859717979519E+51</v>
      </c>
      <c r="LXW51" s="1818">
        <f t="shared" ref="LXW51" si="4376">LXU51*$C$51</f>
        <v>1.5162681210929007E+51</v>
      </c>
      <c r="LXY51" s="1818">
        <f t="shared" ref="LXY51" si="4377">LXW51*$C$51</f>
        <v>1.5541748241202231E+51</v>
      </c>
      <c r="LYA51" s="1818">
        <f t="shared" ref="LYA51" si="4378">LXY51*$C$51</f>
        <v>1.5930291947232284E+51</v>
      </c>
      <c r="LYC51" s="1818">
        <f t="shared" ref="LYC51" si="4379">LYA51*$C$51</f>
        <v>1.632854924591309E+51</v>
      </c>
      <c r="LYE51" s="1818">
        <f t="shared" ref="LYE51" si="4380">LYC51*$C$51</f>
        <v>1.6736762977060914E+51</v>
      </c>
      <c r="LYG51" s="1818">
        <f t="shared" ref="LYG51" si="4381">LYE51*$C$51</f>
        <v>1.7155182051487437E+51</v>
      </c>
      <c r="LYI51" s="1818">
        <f t="shared" ref="LYI51" si="4382">LYG51*$C$51</f>
        <v>1.758406160277462E+51</v>
      </c>
      <c r="LYK51" s="1818">
        <f t="shared" ref="LYK51" si="4383">LYI51*$C$51</f>
        <v>1.8023663142843985E+51</v>
      </c>
      <c r="LYM51" s="1818">
        <f t="shared" ref="LYM51" si="4384">LYK51*$C$51</f>
        <v>1.8474254721415082E+51</v>
      </c>
      <c r="LYO51" s="1818">
        <f t="shared" ref="LYO51" si="4385">LYM51*$C$51</f>
        <v>1.8936111089450458E+51</v>
      </c>
      <c r="LYQ51" s="1818">
        <f t="shared" ref="LYQ51" si="4386">LYO51*$C$51</f>
        <v>1.9409513866686717E+51</v>
      </c>
      <c r="LYS51" s="1818">
        <f t="shared" ref="LYS51" si="4387">LYQ51*$C$51</f>
        <v>1.9894751713353884E+51</v>
      </c>
      <c r="LYU51" s="1818">
        <f t="shared" ref="LYU51" si="4388">LYS51*$C$51</f>
        <v>2.0392120506187728E+51</v>
      </c>
      <c r="LYW51" s="1818">
        <f t="shared" ref="LYW51" si="4389">LYU51*$C$51</f>
        <v>2.090192351884242E+51</v>
      </c>
      <c r="LYY51" s="1818">
        <f t="shared" ref="LYY51" si="4390">LYW51*$C$51</f>
        <v>2.142447160681348E+51</v>
      </c>
      <c r="LZA51" s="1818">
        <f t="shared" ref="LZA51" si="4391">LYY51*$C$51</f>
        <v>2.1960083396983816E+51</v>
      </c>
      <c r="LZC51" s="1818">
        <f t="shared" ref="LZC51" si="4392">LZA51*$C$51</f>
        <v>2.2509085481908408E+51</v>
      </c>
      <c r="LZE51" s="1818">
        <f t="shared" ref="LZE51" si="4393">LZC51*$C$51</f>
        <v>2.3071812618956117E+51</v>
      </c>
      <c r="LZG51" s="1818">
        <f t="shared" ref="LZG51" si="4394">LZE51*$C$51</f>
        <v>2.3648607934430016E+51</v>
      </c>
      <c r="LZI51" s="1818">
        <f t="shared" ref="LZI51" si="4395">LZG51*$C$51</f>
        <v>2.4239823132790763E+51</v>
      </c>
      <c r="LZK51" s="1818">
        <f t="shared" ref="LZK51" si="4396">LZI51*$C$51</f>
        <v>2.4845818711110531E+51</v>
      </c>
      <c r="LZM51" s="1818">
        <f t="shared" ref="LZM51" si="4397">LZK51*$C$51</f>
        <v>2.5466964178888291E+51</v>
      </c>
      <c r="LZO51" s="1818">
        <f t="shared" ref="LZO51" si="4398">LZM51*$C$51</f>
        <v>2.6103638283360495E+51</v>
      </c>
      <c r="LZQ51" s="1818">
        <f t="shared" ref="LZQ51" si="4399">LZO51*$C$51</f>
        <v>2.6756229240444506E+51</v>
      </c>
      <c r="LZS51" s="1818">
        <f t="shared" ref="LZS51" si="4400">LZQ51*$C$51</f>
        <v>2.7425134971455615E+51</v>
      </c>
      <c r="LZU51" s="1818">
        <f t="shared" ref="LZU51" si="4401">LZS51*$C$51</f>
        <v>2.8110763345742002E+51</v>
      </c>
      <c r="LZW51" s="1818">
        <f t="shared" ref="LZW51" si="4402">LZU51*$C$51</f>
        <v>2.881353242938555E+51</v>
      </c>
      <c r="LZY51" s="1818">
        <f t="shared" ref="LZY51" si="4403">LZW51*$C$51</f>
        <v>2.9533870740120186E+51</v>
      </c>
      <c r="MAA51" s="1818">
        <f t="shared" ref="MAA51" si="4404">LZY51*$C$51</f>
        <v>3.0272217508623189E+51</v>
      </c>
      <c r="MAC51" s="1818">
        <f t="shared" ref="MAC51" si="4405">MAA51*$C$51</f>
        <v>3.1029022946338767E+51</v>
      </c>
      <c r="MAE51" s="1818">
        <f t="shared" ref="MAE51" si="4406">MAC51*$C$51</f>
        <v>3.1804748519997234E+51</v>
      </c>
      <c r="MAG51" s="1818">
        <f t="shared" ref="MAG51" si="4407">MAE51*$C$51</f>
        <v>3.2599867232997159E+51</v>
      </c>
      <c r="MAI51" s="1818">
        <f t="shared" ref="MAI51" si="4408">MAG51*$C$51</f>
        <v>3.3414863913822087E+51</v>
      </c>
      <c r="MAK51" s="1818">
        <f t="shared" ref="MAK51" si="4409">MAI51*$C$51</f>
        <v>3.4250235511667634E+51</v>
      </c>
      <c r="MAM51" s="1818">
        <f t="shared" ref="MAM51" si="4410">MAK51*$C$51</f>
        <v>3.5106491399459323E+51</v>
      </c>
      <c r="MAO51" s="1818">
        <f t="shared" ref="MAO51" si="4411">MAM51*$C$51</f>
        <v>3.5984153684445805E+51</v>
      </c>
      <c r="MAQ51" s="1818">
        <f t="shared" ref="MAQ51" si="4412">MAO51*$C$51</f>
        <v>3.6883757526556947E+51</v>
      </c>
      <c r="MAS51" s="1818">
        <f t="shared" ref="MAS51" si="4413">MAQ51*$C$51</f>
        <v>3.7805851464720867E+51</v>
      </c>
      <c r="MAU51" s="1818">
        <f t="shared" ref="MAU51" si="4414">MAS51*$C$51</f>
        <v>3.8750997751338883E+51</v>
      </c>
      <c r="MAW51" s="1818">
        <f t="shared" ref="MAW51" si="4415">MAU51*$C$51</f>
        <v>3.9719772695122353E+51</v>
      </c>
      <c r="MAY51" s="1818">
        <f t="shared" ref="MAY51" si="4416">MAW51*$C$51</f>
        <v>4.071276701250041E+51</v>
      </c>
      <c r="MBA51" s="1818">
        <f t="shared" ref="MBA51" si="4417">MAY51*$C$51</f>
        <v>4.1730586187812918E+51</v>
      </c>
      <c r="MBC51" s="1818">
        <f t="shared" ref="MBC51" si="4418">MBA51*$C$51</f>
        <v>4.2773850842508239E+51</v>
      </c>
      <c r="MBE51" s="1818">
        <f t="shared" ref="MBE51" si="4419">MBC51*$C$51</f>
        <v>4.3843197113570942E+51</v>
      </c>
      <c r="MBG51" s="1818">
        <f t="shared" ref="MBG51" si="4420">MBE51*$C$51</f>
        <v>4.4939277041410215E+51</v>
      </c>
      <c r="MBI51" s="1818">
        <f t="shared" ref="MBI51" si="4421">MBG51*$C$51</f>
        <v>4.6062758967445468E+51</v>
      </c>
      <c r="MBK51" s="1818">
        <f t="shared" ref="MBK51" si="4422">MBI51*$C$51</f>
        <v>4.72143279416316E+51</v>
      </c>
      <c r="MBM51" s="1818">
        <f t="shared" ref="MBM51" si="4423">MBK51*$C$51</f>
        <v>4.8394686140172389E+51</v>
      </c>
      <c r="MBO51" s="1818">
        <f t="shared" ref="MBO51" si="4424">MBM51*$C$51</f>
        <v>4.9604553293676692E+51</v>
      </c>
      <c r="MBQ51" s="1818">
        <f t="shared" ref="MBQ51" si="4425">MBO51*$C$51</f>
        <v>5.0844667126018602E+51</v>
      </c>
      <c r="MBS51" s="1818">
        <f t="shared" ref="MBS51" si="4426">MBQ51*$C$51</f>
        <v>5.2115783804169063E+51</v>
      </c>
      <c r="MBU51" s="1818">
        <f t="shared" ref="MBU51" si="4427">MBS51*$C$51</f>
        <v>5.3418678399273287E+51</v>
      </c>
      <c r="MBW51" s="1818">
        <f t="shared" ref="MBW51" si="4428">MBU51*$C$51</f>
        <v>5.4754145359255115E+51</v>
      </c>
      <c r="MBY51" s="1818">
        <f t="shared" ref="MBY51" si="4429">MBW51*$C$51</f>
        <v>5.6122998993236489E+51</v>
      </c>
      <c r="MCA51" s="1818">
        <f t="shared" ref="MCA51" si="4430">MBY51*$C$51</f>
        <v>5.7526073968067393E+51</v>
      </c>
      <c r="MCC51" s="1818">
        <f t="shared" ref="MCC51" si="4431">MCA51*$C$51</f>
        <v>5.8964225817269075E+51</v>
      </c>
      <c r="MCE51" s="1818">
        <f t="shared" ref="MCE51" si="4432">MCC51*$C$51</f>
        <v>6.0438331462700793E+51</v>
      </c>
      <c r="MCG51" s="1818">
        <f t="shared" ref="MCG51" si="4433">MCE51*$C$51</f>
        <v>6.1949289749268306E+51</v>
      </c>
      <c r="MCI51" s="1818">
        <f t="shared" ref="MCI51" si="4434">MCG51*$C$51</f>
        <v>6.3498021993000004E+51</v>
      </c>
      <c r="MCK51" s="1818">
        <f t="shared" ref="MCK51" si="4435">MCI51*$C$51</f>
        <v>6.5085472542824999E+51</v>
      </c>
      <c r="MCM51" s="1818">
        <f t="shared" ref="MCM51" si="4436">MCK51*$C$51</f>
        <v>6.6712609356395613E+51</v>
      </c>
      <c r="MCO51" s="1818">
        <f t="shared" ref="MCO51" si="4437">MCM51*$C$51</f>
        <v>6.8380424590305498E+51</v>
      </c>
      <c r="MCQ51" s="1818">
        <f t="shared" ref="MCQ51" si="4438">MCO51*$C$51</f>
        <v>7.0089935205063127E+51</v>
      </c>
      <c r="MCS51" s="1818">
        <f t="shared" ref="MCS51" si="4439">MCQ51*$C$51</f>
        <v>7.1842183585189705E+51</v>
      </c>
      <c r="MCU51" s="1818">
        <f t="shared" ref="MCU51" si="4440">MCS51*$C$51</f>
        <v>7.3638238174819447E+51</v>
      </c>
      <c r="MCW51" s="1818">
        <f t="shared" ref="MCW51" si="4441">MCU51*$C$51</f>
        <v>7.547919412918993E+51</v>
      </c>
      <c r="MCY51" s="1818">
        <f t="shared" ref="MCY51" si="4442">MCW51*$C$51</f>
        <v>7.7366173982419672E+51</v>
      </c>
      <c r="MDA51" s="1818">
        <f t="shared" ref="MDA51" si="4443">MCY51*$C$51</f>
        <v>7.9300328331980155E+51</v>
      </c>
      <c r="MDC51" s="1818">
        <f t="shared" ref="MDC51" si="4444">MDA51*$C$51</f>
        <v>8.1282836540279653E+51</v>
      </c>
      <c r="MDE51" s="1818">
        <f t="shared" ref="MDE51" si="4445">MDC51*$C$51</f>
        <v>8.3314907453786641E+51</v>
      </c>
      <c r="MDG51" s="1818">
        <f t="shared" ref="MDG51" si="4446">MDE51*$C$51</f>
        <v>8.5397780140131299E+51</v>
      </c>
      <c r="MDI51" s="1818">
        <f t="shared" ref="MDI51" si="4447">MDG51*$C$51</f>
        <v>8.7532724643634569E+51</v>
      </c>
      <c r="MDK51" s="1818">
        <f t="shared" ref="MDK51" si="4448">MDI51*$C$51</f>
        <v>8.9721042759725428E+51</v>
      </c>
      <c r="MDM51" s="1818">
        <f t="shared" ref="MDM51" si="4449">MDK51*$C$51</f>
        <v>9.1964068828718558E+51</v>
      </c>
      <c r="MDO51" s="1818">
        <f t="shared" ref="MDO51" si="4450">MDM51*$C$51</f>
        <v>9.4263170549436507E+51</v>
      </c>
      <c r="MDQ51" s="1818">
        <f t="shared" ref="MDQ51" si="4451">MDO51*$C$51</f>
        <v>9.6619749813172411E+51</v>
      </c>
      <c r="MDS51" s="1818">
        <f t="shared" ref="MDS51" si="4452">MDQ51*$C$51</f>
        <v>9.9035243558501706E+51</v>
      </c>
      <c r="MDU51" s="1818">
        <f t="shared" ref="MDU51" si="4453">MDS51*$C$51</f>
        <v>1.0151112464746424E+52</v>
      </c>
      <c r="MDW51" s="1818">
        <f t="shared" ref="MDW51" si="4454">MDU51*$C$51</f>
        <v>1.0404890276365083E+52</v>
      </c>
      <c r="MDY51" s="1818">
        <f t="shared" ref="MDY51" si="4455">MDW51*$C$51</f>
        <v>1.0665012533274209E+52</v>
      </c>
      <c r="MEA51" s="1818">
        <f t="shared" ref="MEA51" si="4456">MDY51*$C$51</f>
        <v>1.0931637846606064E+52</v>
      </c>
      <c r="MEC51" s="1818">
        <f t="shared" ref="MEC51" si="4457">MEA51*$C$51</f>
        <v>1.1204928792771214E+52</v>
      </c>
      <c r="MEE51" s="1818">
        <f t="shared" ref="MEE51" si="4458">MEC51*$C$51</f>
        <v>1.1485052012590493E+52</v>
      </c>
      <c r="MEG51" s="1818">
        <f t="shared" ref="MEG51" si="4459">MEE51*$C$51</f>
        <v>1.1772178312905255E+52</v>
      </c>
      <c r="MEI51" s="1818">
        <f t="shared" ref="MEI51" si="4460">MEG51*$C$51</f>
        <v>1.2066482770727886E+52</v>
      </c>
      <c r="MEK51" s="1818">
        <f t="shared" ref="MEK51" si="4461">MEI51*$C$51</f>
        <v>1.2368144839996081E+52</v>
      </c>
      <c r="MEM51" s="1818">
        <f t="shared" ref="MEM51" si="4462">MEK51*$C$51</f>
        <v>1.2677348460995981E+52</v>
      </c>
      <c r="MEO51" s="1818">
        <f t="shared" ref="MEO51" si="4463">MEM51*$C$51</f>
        <v>1.2994282172520881E+52</v>
      </c>
      <c r="MEQ51" s="1818">
        <f t="shared" ref="MEQ51" si="4464">MEO51*$C$51</f>
        <v>1.3319139226833901E+52</v>
      </c>
      <c r="MES51" s="1818">
        <f t="shared" ref="MES51" si="4465">MEQ51*$C$51</f>
        <v>1.3652117707504748E+52</v>
      </c>
      <c r="MEU51" s="1818">
        <f t="shared" ref="MEU51" si="4466">MES51*$C$51</f>
        <v>1.3993420650192367E+52</v>
      </c>
      <c r="MEW51" s="1818">
        <f t="shared" ref="MEW51" si="4467">MEU51*$C$51</f>
        <v>1.4343256166447175E+52</v>
      </c>
      <c r="MEY51" s="1818">
        <f t="shared" ref="MEY51" si="4468">MEW51*$C$51</f>
        <v>1.4701837570608352E+52</v>
      </c>
      <c r="MFA51" s="1818">
        <f t="shared" ref="MFA51" si="4469">MEY51*$C$51</f>
        <v>1.5069383509873559E+52</v>
      </c>
      <c r="MFC51" s="1818">
        <f t="shared" ref="MFC51" si="4470">MFA51*$C$51</f>
        <v>1.5446118097620397E+52</v>
      </c>
      <c r="MFE51" s="1818">
        <f t="shared" ref="MFE51" si="4471">MFC51*$C$51</f>
        <v>1.5832271050060906E+52</v>
      </c>
      <c r="MFG51" s="1818">
        <f t="shared" ref="MFG51" si="4472">MFE51*$C$51</f>
        <v>1.6228077826312427E+52</v>
      </c>
      <c r="MFI51" s="1818">
        <f t="shared" ref="MFI51" si="4473">MFG51*$C$51</f>
        <v>1.6633779771970236E+52</v>
      </c>
      <c r="MFK51" s="1818">
        <f t="shared" ref="MFK51" si="4474">MFI51*$C$51</f>
        <v>1.7049624266269491E+52</v>
      </c>
      <c r="MFM51" s="1818">
        <f t="shared" ref="MFM51" si="4475">MFK51*$C$51</f>
        <v>1.7475864872926225E+52</v>
      </c>
      <c r="MFO51" s="1818">
        <f t="shared" ref="MFO51" si="4476">MFM51*$C$51</f>
        <v>1.791276149474938E+52</v>
      </c>
      <c r="MFQ51" s="1818">
        <f t="shared" ref="MFQ51" si="4477">MFO51*$C$51</f>
        <v>1.8360580532118114E+52</v>
      </c>
      <c r="MFS51" s="1818">
        <f t="shared" ref="MFS51" si="4478">MFQ51*$C$51</f>
        <v>1.8819595045421064E+52</v>
      </c>
      <c r="MFU51" s="1818">
        <f t="shared" ref="MFU51" si="4479">MFS51*$C$51</f>
        <v>1.9290084921556589E+52</v>
      </c>
      <c r="MFW51" s="1818">
        <f t="shared" ref="MFW51" si="4480">MFU51*$C$51</f>
        <v>1.9772337044595502E+52</v>
      </c>
      <c r="MFY51" s="1818">
        <f t="shared" ref="MFY51" si="4481">MFW51*$C$51</f>
        <v>2.0266645470710387E+52</v>
      </c>
      <c r="MGA51" s="1818">
        <f t="shared" ref="MGA51" si="4482">MFY51*$C$51</f>
        <v>2.0773311607478146E+52</v>
      </c>
      <c r="MGC51" s="1818">
        <f t="shared" ref="MGC51" si="4483">MGA51*$C$51</f>
        <v>2.1292644397665097E+52</v>
      </c>
      <c r="MGE51" s="1818">
        <f t="shared" ref="MGE51" si="4484">MGC51*$C$51</f>
        <v>2.1824960507606721E+52</v>
      </c>
      <c r="MGG51" s="1818">
        <f t="shared" ref="MGG51" si="4485">MGE51*$C$51</f>
        <v>2.2370584520296887E+52</v>
      </c>
      <c r="MGI51" s="1818">
        <f t="shared" ref="MGI51" si="4486">MGG51*$C$51</f>
        <v>2.2929849133304306E+52</v>
      </c>
      <c r="MGK51" s="1818">
        <f t="shared" ref="MGK51" si="4487">MGI51*$C$51</f>
        <v>2.3503095361636913E+52</v>
      </c>
      <c r="MGM51" s="1818">
        <f t="shared" ref="MGM51" si="4488">MGK51*$C$51</f>
        <v>2.4090672745677832E+52</v>
      </c>
      <c r="MGO51" s="1818">
        <f t="shared" ref="MGO51" si="4489">MGM51*$C$51</f>
        <v>2.4692939564319778E+52</v>
      </c>
      <c r="MGQ51" s="1818">
        <f t="shared" ref="MGQ51" si="4490">MGO51*$C$51</f>
        <v>2.5310263053427771E+52</v>
      </c>
      <c r="MGS51" s="1818">
        <f t="shared" ref="MGS51" si="4491">MGQ51*$C$51</f>
        <v>2.5943019629763462E+52</v>
      </c>
      <c r="MGU51" s="1818">
        <f t="shared" ref="MGU51" si="4492">MGS51*$C$51</f>
        <v>2.6591595120507545E+52</v>
      </c>
      <c r="MGW51" s="1818">
        <f t="shared" ref="MGW51" si="4493">MGU51*$C$51</f>
        <v>2.7256384998520231E+52</v>
      </c>
      <c r="MGY51" s="1818">
        <f t="shared" ref="MGY51" si="4494">MGW51*$C$51</f>
        <v>2.7937794623483234E+52</v>
      </c>
      <c r="MHA51" s="1818">
        <f t="shared" ref="MHA51" si="4495">MGY51*$C$51</f>
        <v>2.8636239489070314E+52</v>
      </c>
      <c r="MHC51" s="1818">
        <f t="shared" ref="MHC51" si="4496">MHA51*$C$51</f>
        <v>2.9352145476297071E+52</v>
      </c>
      <c r="MHE51" s="1818">
        <f t="shared" ref="MHE51" si="4497">MHC51*$C$51</f>
        <v>3.0085949113204494E+52</v>
      </c>
      <c r="MHG51" s="1818">
        <f t="shared" ref="MHG51" si="4498">MHE51*$C$51</f>
        <v>3.0838097841034603E+52</v>
      </c>
      <c r="MHI51" s="1818">
        <f t="shared" ref="MHI51" si="4499">MHG51*$C$51</f>
        <v>3.1609050287060464E+52</v>
      </c>
      <c r="MHK51" s="1818">
        <f t="shared" ref="MHK51" si="4500">MHI51*$C$51</f>
        <v>3.2399276544236972E+52</v>
      </c>
      <c r="MHM51" s="1818">
        <f t="shared" ref="MHM51" si="4501">MHK51*$C$51</f>
        <v>3.3209258457842894E+52</v>
      </c>
      <c r="MHO51" s="1818">
        <f t="shared" ref="MHO51" si="4502">MHM51*$C$51</f>
        <v>3.4039489919288965E+52</v>
      </c>
      <c r="MHQ51" s="1818">
        <f t="shared" ref="MHQ51" si="4503">MHO51*$C$51</f>
        <v>3.4890477167271186E+52</v>
      </c>
      <c r="MHS51" s="1818">
        <f t="shared" ref="MHS51" si="4504">MHQ51*$C$51</f>
        <v>3.5762739096452965E+52</v>
      </c>
      <c r="MHU51" s="1818">
        <f t="shared" ref="MHU51" si="4505">MHS51*$C$51</f>
        <v>3.6656807573864287E+52</v>
      </c>
      <c r="MHW51" s="1818">
        <f t="shared" ref="MHW51" si="4506">MHU51*$C$51</f>
        <v>3.7573227763210892E+52</v>
      </c>
      <c r="MHY51" s="1818">
        <f t="shared" ref="MHY51" si="4507">MHW51*$C$51</f>
        <v>3.8512558457291164E+52</v>
      </c>
      <c r="MIA51" s="1818">
        <f t="shared" ref="MIA51" si="4508">MHY51*$C$51</f>
        <v>3.947537241872344E+52</v>
      </c>
      <c r="MIC51" s="1818">
        <f t="shared" ref="MIC51" si="4509">MIA51*$C$51</f>
        <v>4.0462256729191524E+52</v>
      </c>
      <c r="MIE51" s="1818">
        <f t="shared" ref="MIE51" si="4510">MIC51*$C$51</f>
        <v>4.1473813147421308E+52</v>
      </c>
      <c r="MIG51" s="1818">
        <f t="shared" ref="MIG51" si="4511">MIE51*$C$51</f>
        <v>4.2510658476106838E+52</v>
      </c>
      <c r="MII51" s="1818">
        <f t="shared" ref="MII51" si="4512">MIG51*$C$51</f>
        <v>4.3573424938009505E+52</v>
      </c>
      <c r="MIK51" s="1818">
        <f t="shared" ref="MIK51" si="4513">MII51*$C$51</f>
        <v>4.4662760561459739E+52</v>
      </c>
      <c r="MIM51" s="1818">
        <f t="shared" ref="MIM51" si="4514">MIK51*$C$51</f>
        <v>4.577932957549623E+52</v>
      </c>
      <c r="MIO51" s="1818">
        <f t="shared" ref="MIO51" si="4515">MIM51*$C$51</f>
        <v>4.6923812814883631E+52</v>
      </c>
      <c r="MIQ51" s="1818">
        <f t="shared" ref="MIQ51" si="4516">MIO51*$C$51</f>
        <v>4.8096908135255712E+52</v>
      </c>
      <c r="MIS51" s="1818">
        <f t="shared" ref="MIS51" si="4517">MIQ51*$C$51</f>
        <v>4.9299330838637103E+52</v>
      </c>
      <c r="MIU51" s="1818">
        <f t="shared" ref="MIU51" si="4518">MIS51*$C$51</f>
        <v>5.0531814109603022E+52</v>
      </c>
      <c r="MIW51" s="1818">
        <f t="shared" ref="MIW51" si="4519">MIU51*$C$51</f>
        <v>5.1795109462343091E+52</v>
      </c>
      <c r="MIY51" s="1818">
        <f t="shared" ref="MIY51" si="4520">MIW51*$C$51</f>
        <v>5.3089987198901661E+52</v>
      </c>
      <c r="MJA51" s="1818">
        <f t="shared" ref="MJA51" si="4521">MIY51*$C$51</f>
        <v>5.4417236878874193E+52</v>
      </c>
      <c r="MJC51" s="1818">
        <f t="shared" ref="MJC51" si="4522">MJA51*$C$51</f>
        <v>5.577766780084604E+52</v>
      </c>
      <c r="MJE51" s="1818">
        <f t="shared" ref="MJE51" si="4523">MJC51*$C$51</f>
        <v>5.7172109495867186E+52</v>
      </c>
      <c r="MJG51" s="1818">
        <f t="shared" ref="MJG51" si="4524">MJE51*$C$51</f>
        <v>5.8601412233263863E+52</v>
      </c>
      <c r="MJI51" s="1818">
        <f t="shared" ref="MJI51" si="4525">MJG51*$C$51</f>
        <v>6.0066447539095454E+52</v>
      </c>
      <c r="MJK51" s="1818">
        <f t="shared" ref="MJK51" si="4526">MJI51*$C$51</f>
        <v>6.156810872757283E+52</v>
      </c>
      <c r="MJM51" s="1818">
        <f t="shared" ref="MJM51" si="4527">MJK51*$C$51</f>
        <v>6.3107311445762146E+52</v>
      </c>
      <c r="MJO51" s="1818">
        <f t="shared" ref="MJO51" si="4528">MJM51*$C$51</f>
        <v>6.4684994231906197E+52</v>
      </c>
      <c r="MJQ51" s="1818">
        <f t="shared" ref="MJQ51" si="4529">MJO51*$C$51</f>
        <v>6.6302119087703842E+52</v>
      </c>
      <c r="MJS51" s="1818">
        <f t="shared" ref="MJS51" si="4530">MJQ51*$C$51</f>
        <v>6.7959672064896429E+52</v>
      </c>
      <c r="MJU51" s="1818">
        <f t="shared" ref="MJU51" si="4531">MJS51*$C$51</f>
        <v>6.965866386651883E+52</v>
      </c>
      <c r="MJW51" s="1818">
        <f t="shared" ref="MJW51" si="4532">MJU51*$C$51</f>
        <v>7.140013046318179E+52</v>
      </c>
      <c r="MJY51" s="1818">
        <f t="shared" ref="MJY51" si="4533">MJW51*$C$51</f>
        <v>7.3185133724761324E+52</v>
      </c>
      <c r="MKA51" s="1818">
        <f t="shared" ref="MKA51" si="4534">MJY51*$C$51</f>
        <v>7.5014762067880355E+52</v>
      </c>
      <c r="MKC51" s="1818">
        <f t="shared" ref="MKC51" si="4535">MKA51*$C$51</f>
        <v>7.6890131119577355E+52</v>
      </c>
      <c r="MKE51" s="1818">
        <f t="shared" ref="MKE51" si="4536">MKC51*$C$51</f>
        <v>7.8812384397566786E+52</v>
      </c>
      <c r="MKG51" s="1818">
        <f t="shared" ref="MKG51" si="4537">MKE51*$C$51</f>
        <v>8.0782694007505948E+52</v>
      </c>
      <c r="MKI51" s="1818">
        <f t="shared" ref="MKI51" si="4538">MKG51*$C$51</f>
        <v>8.2802261357693593E+52</v>
      </c>
      <c r="MKK51" s="1818">
        <f t="shared" ref="MKK51" si="4539">MKI51*$C$51</f>
        <v>8.4872317891635924E+52</v>
      </c>
      <c r="MKM51" s="1818">
        <f t="shared" ref="MKM51" si="4540">MKK51*$C$51</f>
        <v>8.6994125838926814E+52</v>
      </c>
      <c r="MKO51" s="1818">
        <f t="shared" ref="MKO51" si="4541">MKM51*$C$51</f>
        <v>8.9168978984899981E+52</v>
      </c>
      <c r="MKQ51" s="1818">
        <f t="shared" ref="MKQ51" si="4542">MKO51*$C$51</f>
        <v>9.1398203459522476E+52</v>
      </c>
      <c r="MKS51" s="1818">
        <f t="shared" ref="MKS51" si="4543">MKQ51*$C$51</f>
        <v>9.3683158546010533E+52</v>
      </c>
      <c r="MKU51" s="1818">
        <f t="shared" ref="MKU51" si="4544">MKS51*$C$51</f>
        <v>9.6025237509660784E+52</v>
      </c>
      <c r="MKW51" s="1818">
        <f t="shared" ref="MKW51" si="4545">MKU51*$C$51</f>
        <v>9.8425868447402289E+52</v>
      </c>
      <c r="MKY51" s="1818">
        <f t="shared" ref="MKY51" si="4546">MKW51*$C$51</f>
        <v>1.0088651515858735E+53</v>
      </c>
      <c r="MLA51" s="1818">
        <f t="shared" ref="MLA51" si="4547">MKY51*$C$51</f>
        <v>1.0340867803755202E+53</v>
      </c>
      <c r="MLC51" s="1818">
        <f t="shared" ref="MLC51" si="4548">MLA51*$C$51</f>
        <v>1.0599389498849082E+53</v>
      </c>
      <c r="MLE51" s="1818">
        <f t="shared" ref="MLE51" si="4549">MLC51*$C$51</f>
        <v>1.0864374236320307E+53</v>
      </c>
      <c r="MLG51" s="1818">
        <f t="shared" ref="MLG51" si="4550">MLE51*$C$51</f>
        <v>1.1135983592228314E+53</v>
      </c>
      <c r="MLI51" s="1818">
        <f t="shared" ref="MLI51" si="4551">MLG51*$C$51</f>
        <v>1.1414383182034021E+53</v>
      </c>
      <c r="MLK51" s="1818">
        <f t="shared" ref="MLK51" si="4552">MLI51*$C$51</f>
        <v>1.1699742761584871E+53</v>
      </c>
      <c r="MLM51" s="1818">
        <f t="shared" ref="MLM51" si="4553">MLK51*$C$51</f>
        <v>1.1992236330624491E+53</v>
      </c>
      <c r="MLO51" s="1818">
        <f t="shared" ref="MLO51" si="4554">MLM51*$C$51</f>
        <v>1.2292042238890102E+53</v>
      </c>
      <c r="MLQ51" s="1818">
        <f t="shared" ref="MLQ51" si="4555">MLO51*$C$51</f>
        <v>1.2599343294862353E+53</v>
      </c>
      <c r="MLS51" s="1818">
        <f t="shared" ref="MLS51" si="4556">MLQ51*$C$51</f>
        <v>1.291432687723391E+53</v>
      </c>
      <c r="MLU51" s="1818">
        <f t="shared" ref="MLU51" si="4557">MLS51*$C$51</f>
        <v>1.3237185049164756E+53</v>
      </c>
      <c r="MLW51" s="1818">
        <f t="shared" ref="MLW51" si="4558">MLU51*$C$51</f>
        <v>1.3568114675393875E+53</v>
      </c>
      <c r="MLY51" s="1818">
        <f t="shared" ref="MLY51" si="4559">MLW51*$C$51</f>
        <v>1.390731754227872E+53</v>
      </c>
      <c r="MMA51" s="1818">
        <f t="shared" ref="MMA51" si="4560">MLY51*$C$51</f>
        <v>1.4255000480835687E+53</v>
      </c>
      <c r="MMC51" s="1818">
        <f t="shared" ref="MMC51" si="4561">MMA51*$C$51</f>
        <v>1.4611375492856579E+53</v>
      </c>
      <c r="MME51" s="1818">
        <f t="shared" ref="MME51" si="4562">MMC51*$C$51</f>
        <v>1.4976659880177992E+53</v>
      </c>
      <c r="MMG51" s="1818">
        <f t="shared" ref="MMG51" si="4563">MME51*$C$51</f>
        <v>1.5351076377182442E+53</v>
      </c>
      <c r="MMI51" s="1818">
        <f t="shared" ref="MMI51" si="4564">MMG51*$C$51</f>
        <v>1.5734853286612002E+53</v>
      </c>
      <c r="MMK51" s="1818">
        <f t="shared" ref="MMK51" si="4565">MMI51*$C$51</f>
        <v>1.61282246187773E+53</v>
      </c>
      <c r="MMM51" s="1818">
        <f t="shared" ref="MMM51" si="4566">MMK51*$C$51</f>
        <v>1.6531430234246731E+53</v>
      </c>
      <c r="MMO51" s="1818">
        <f t="shared" ref="MMO51" si="4567">MMM51*$C$51</f>
        <v>1.6944715990102897E+53</v>
      </c>
      <c r="MMQ51" s="1818">
        <f t="shared" ref="MMQ51" si="4568">MMO51*$C$51</f>
        <v>1.7368333889855469E+53</v>
      </c>
      <c r="MMS51" s="1818">
        <f t="shared" ref="MMS51" si="4569">MMQ51*$C$51</f>
        <v>1.7802542237101854E+53</v>
      </c>
      <c r="MMU51" s="1818">
        <f t="shared" ref="MMU51" si="4570">MMS51*$C$51</f>
        <v>1.8247605793029398E+53</v>
      </c>
      <c r="MMW51" s="1818">
        <f t="shared" ref="MMW51" si="4571">MMU51*$C$51</f>
        <v>1.8703795937855131E+53</v>
      </c>
      <c r="MMY51" s="1818">
        <f t="shared" ref="MMY51" si="4572">MMW51*$C$51</f>
        <v>1.9171390836301506E+53</v>
      </c>
      <c r="MNA51" s="1818">
        <f t="shared" ref="MNA51" si="4573">MMY51*$C$51</f>
        <v>1.9650675607209044E+53</v>
      </c>
      <c r="MNC51" s="1818">
        <f t="shared" ref="MNC51" si="4574">MNA51*$C$51</f>
        <v>2.0141942497389266E+53</v>
      </c>
      <c r="MNE51" s="1818">
        <f t="shared" ref="MNE51" si="4575">MNC51*$C$51</f>
        <v>2.0645491059823997E+53</v>
      </c>
      <c r="MNG51" s="1818">
        <f t="shared" ref="MNG51" si="4576">MNE51*$C$51</f>
        <v>2.1161628336319594E+53</v>
      </c>
      <c r="MNI51" s="1818">
        <f t="shared" ref="MNI51" si="4577">MNG51*$C$51</f>
        <v>2.1690669044727581E+53</v>
      </c>
      <c r="MNK51" s="1818">
        <f t="shared" ref="MNK51" si="4578">MNI51*$C$51</f>
        <v>2.2232935770845768E+53</v>
      </c>
      <c r="MNM51" s="1818">
        <f t="shared" ref="MNM51" si="4579">MNK51*$C$51</f>
        <v>2.2788759165116908E+53</v>
      </c>
      <c r="MNO51" s="1818">
        <f t="shared" ref="MNO51" si="4580">MNM51*$C$51</f>
        <v>2.3358478144244828E+53</v>
      </c>
      <c r="MNQ51" s="1818">
        <f t="shared" ref="MNQ51" si="4581">MNO51*$C$51</f>
        <v>2.3942440097850947E+53</v>
      </c>
      <c r="MNS51" s="1818">
        <f t="shared" ref="MNS51" si="4582">MNQ51*$C$51</f>
        <v>2.4541001100297221E+53</v>
      </c>
      <c r="MNU51" s="1818">
        <f t="shared" ref="MNU51" si="4583">MNS51*$C$51</f>
        <v>2.5154526127804649E+53</v>
      </c>
      <c r="MNW51" s="1818">
        <f t="shared" ref="MNW51" si="4584">MNU51*$C$51</f>
        <v>2.5783389280999761E+53</v>
      </c>
      <c r="MNY51" s="1818">
        <f t="shared" ref="MNY51" si="4585">MNW51*$C$51</f>
        <v>2.6427974013024752E+53</v>
      </c>
      <c r="MOA51" s="1818">
        <f t="shared" ref="MOA51" si="4586">MNY51*$C$51</f>
        <v>2.708867336335037E+53</v>
      </c>
      <c r="MOC51" s="1818">
        <f t="shared" ref="MOC51" si="4587">MOA51*$C$51</f>
        <v>2.7765890197434127E+53</v>
      </c>
      <c r="MOE51" s="1818">
        <f t="shared" ref="MOE51" si="4588">MOC51*$C$51</f>
        <v>2.8460037452369977E+53</v>
      </c>
      <c r="MOG51" s="1818">
        <f t="shared" ref="MOG51" si="4589">MOE51*$C$51</f>
        <v>2.9171538388679225E+53</v>
      </c>
      <c r="MOI51" s="1818">
        <f t="shared" ref="MOI51" si="4590">MOG51*$C$51</f>
        <v>2.9900826848396203E+53</v>
      </c>
      <c r="MOK51" s="1818">
        <f t="shared" ref="MOK51" si="4591">MOI51*$C$51</f>
        <v>3.0648347519606106E+53</v>
      </c>
      <c r="MOM51" s="1818">
        <f t="shared" ref="MOM51" si="4592">MOK51*$C$51</f>
        <v>3.1414556207596258E+53</v>
      </c>
      <c r="MOO51" s="1818">
        <f t="shared" ref="MOO51" si="4593">MOM51*$C$51</f>
        <v>3.2199920112786159E+53</v>
      </c>
      <c r="MOQ51" s="1818">
        <f t="shared" ref="MOQ51" si="4594">MOO51*$C$51</f>
        <v>3.3004918115605811E+53</v>
      </c>
      <c r="MOS51" s="1818">
        <f t="shared" ref="MOS51" si="4595">MOQ51*$C$51</f>
        <v>3.3830041068495952E+53</v>
      </c>
      <c r="MOU51" s="1818">
        <f t="shared" ref="MOU51" si="4596">MOS51*$C$51</f>
        <v>3.4675792095208347E+53</v>
      </c>
      <c r="MOW51" s="1818">
        <f t="shared" ref="MOW51" si="4597">MOU51*$C$51</f>
        <v>3.5542686897588553E+53</v>
      </c>
      <c r="MOY51" s="1818">
        <f t="shared" ref="MOY51" si="4598">MOW51*$C$51</f>
        <v>3.6431254070028265E+53</v>
      </c>
      <c r="MPA51" s="1818">
        <f t="shared" ref="MPA51" si="4599">MOY51*$C$51</f>
        <v>3.734203542177897E+53</v>
      </c>
      <c r="MPC51" s="1818">
        <f t="shared" ref="MPC51" si="4600">MPA51*$C$51</f>
        <v>3.8275586307323441E+53</v>
      </c>
      <c r="MPE51" s="1818">
        <f t="shared" ref="MPE51" si="4601">MPC51*$C$51</f>
        <v>3.9232475965006523E+53</v>
      </c>
      <c r="MPG51" s="1818">
        <f t="shared" ref="MPG51" si="4602">MPE51*$C$51</f>
        <v>4.0213287864131679E+53</v>
      </c>
      <c r="MPI51" s="1818">
        <f t="shared" ref="MPI51" si="4603">MPG51*$C$51</f>
        <v>4.121862006073497E+53</v>
      </c>
      <c r="MPK51" s="1818">
        <f t="shared" ref="MPK51" si="4604">MPI51*$C$51</f>
        <v>4.224908556225334E+53</v>
      </c>
      <c r="MPM51" s="1818">
        <f t="shared" ref="MPM51" si="4605">MPK51*$C$51</f>
        <v>4.3305312701309668E+53</v>
      </c>
      <c r="MPO51" s="1818">
        <f t="shared" ref="MPO51" si="4606">MPM51*$C$51</f>
        <v>4.4387945518842406E+53</v>
      </c>
      <c r="MPQ51" s="1818">
        <f t="shared" ref="MPQ51" si="4607">MPO51*$C$51</f>
        <v>4.5497644156813459E+53</v>
      </c>
      <c r="MPS51" s="1818">
        <f t="shared" ref="MPS51" si="4608">MPQ51*$C$51</f>
        <v>4.6635085260733794E+53</v>
      </c>
      <c r="MPU51" s="1818">
        <f t="shared" ref="MPU51" si="4609">MPS51*$C$51</f>
        <v>4.7800962392252133E+53</v>
      </c>
      <c r="MPW51" s="1818">
        <f t="shared" ref="MPW51" si="4610">MPU51*$C$51</f>
        <v>4.8995986452058432E+53</v>
      </c>
      <c r="MPY51" s="1818">
        <f t="shared" ref="MPY51" si="4611">MPW51*$C$51</f>
        <v>5.0220886113359892E+53</v>
      </c>
      <c r="MQA51" s="1818">
        <f t="shared" ref="MQA51" si="4612">MPY51*$C$51</f>
        <v>5.1476408266193889E+53</v>
      </c>
      <c r="MQC51" s="1818">
        <f t="shared" ref="MQC51" si="4613">MQA51*$C$51</f>
        <v>5.2763318472848732E+53</v>
      </c>
      <c r="MQE51" s="1818">
        <f t="shared" ref="MQE51" si="4614">MQC51*$C$51</f>
        <v>5.4082401434669947E+53</v>
      </c>
      <c r="MQG51" s="1818">
        <f t="shared" ref="MQG51" si="4615">MQE51*$C$51</f>
        <v>5.5434461470536694E+53</v>
      </c>
      <c r="MQI51" s="1818">
        <f t="shared" ref="MQI51" si="4616">MQG51*$C$51</f>
        <v>5.682032300730011E+53</v>
      </c>
      <c r="MQK51" s="1818">
        <f t="shared" ref="MQK51" si="4617">MQI51*$C$51</f>
        <v>5.824083108248261E+53</v>
      </c>
      <c r="MQM51" s="1818">
        <f t="shared" ref="MQM51" si="4618">MQK51*$C$51</f>
        <v>5.9696851859544671E+53</v>
      </c>
      <c r="MQO51" s="1818">
        <f t="shared" ref="MQO51" si="4619">MQM51*$C$51</f>
        <v>6.1189273156033285E+53</v>
      </c>
      <c r="MQQ51" s="1818">
        <f t="shared" ref="MQQ51" si="4620">MQO51*$C$51</f>
        <v>6.2719004984934114E+53</v>
      </c>
      <c r="MQS51" s="1818">
        <f t="shared" ref="MQS51" si="4621">MQQ51*$C$51</f>
        <v>6.4286980109557463E+53</v>
      </c>
      <c r="MQU51" s="1818">
        <f t="shared" ref="MQU51" si="4622">MQS51*$C$51</f>
        <v>6.5894154612296392E+53</v>
      </c>
      <c r="MQW51" s="1818">
        <f t="shared" ref="MQW51" si="4623">MQU51*$C$51</f>
        <v>6.7541508477603794E+53</v>
      </c>
      <c r="MQY51" s="1818">
        <f t="shared" ref="MQY51" si="4624">MQW51*$C$51</f>
        <v>6.9230046189543887E+53</v>
      </c>
      <c r="MRA51" s="1818">
        <f t="shared" ref="MRA51" si="4625">MQY51*$C$51</f>
        <v>7.0960797344282474E+53</v>
      </c>
      <c r="MRC51" s="1818">
        <f t="shared" ref="MRC51" si="4626">MRA51*$C$51</f>
        <v>7.2734817277889527E+53</v>
      </c>
      <c r="MRE51" s="1818">
        <f t="shared" ref="MRE51" si="4627">MRC51*$C$51</f>
        <v>7.4553187709836755E+53</v>
      </c>
      <c r="MRG51" s="1818">
        <f t="shared" ref="MRG51" si="4628">MRE51*$C$51</f>
        <v>7.6417017402582668E+53</v>
      </c>
      <c r="MRI51" s="1818">
        <f t="shared" ref="MRI51" si="4629">MRG51*$C$51</f>
        <v>7.8327442837647227E+53</v>
      </c>
      <c r="MRK51" s="1818">
        <f t="shared" ref="MRK51" si="4630">MRI51*$C$51</f>
        <v>8.02856289085884E+53</v>
      </c>
      <c r="MRM51" s="1818">
        <f t="shared" ref="MRM51" si="4631">MRK51*$C$51</f>
        <v>8.2292769631303105E+53</v>
      </c>
      <c r="MRO51" s="1818">
        <f t="shared" ref="MRO51" si="4632">MRM51*$C$51</f>
        <v>8.4350088872085668E+53</v>
      </c>
      <c r="MRQ51" s="1818">
        <f t="shared" ref="MRQ51" si="4633">MRO51*$C$51</f>
        <v>8.6458841093887806E+53</v>
      </c>
      <c r="MRS51" s="1818">
        <f t="shared" ref="MRS51" si="4634">MRQ51*$C$51</f>
        <v>8.8620312121234989E+53</v>
      </c>
      <c r="MRU51" s="1818">
        <f t="shared" ref="MRU51" si="4635">MRS51*$C$51</f>
        <v>9.0835819924265855E+53</v>
      </c>
      <c r="MRW51" s="1818">
        <f t="shared" ref="MRW51" si="4636">MRU51*$C$51</f>
        <v>9.3106715422372495E+53</v>
      </c>
      <c r="MRY51" s="1818">
        <f t="shared" ref="MRY51" si="4637">MRW51*$C$51</f>
        <v>9.5434383307931798E+53</v>
      </c>
      <c r="MSA51" s="1818">
        <f t="shared" ref="MSA51" si="4638">MRY51*$C$51</f>
        <v>9.7820242890630088E+53</v>
      </c>
      <c r="MSC51" s="1818">
        <f t="shared" ref="MSC51" si="4639">MSA51*$C$51</f>
        <v>1.0026574896289583E+54</v>
      </c>
      <c r="MSE51" s="1818">
        <f t="shared" ref="MSE51" si="4640">MSC51*$C$51</f>
        <v>1.0277239268696822E+54</v>
      </c>
      <c r="MSG51" s="1818">
        <f t="shared" ref="MSG51" si="4641">MSE51*$C$51</f>
        <v>1.0534170250414243E+54</v>
      </c>
      <c r="MSI51" s="1818">
        <f t="shared" ref="MSI51" si="4642">MSG51*$C$51</f>
        <v>1.0797524506674597E+54</v>
      </c>
      <c r="MSK51" s="1818">
        <f t="shared" ref="MSK51" si="4643">MSI51*$C$51</f>
        <v>1.1067462619341461E+54</v>
      </c>
      <c r="MSM51" s="1818">
        <f t="shared" ref="MSM51" si="4644">MSK51*$C$51</f>
        <v>1.1344149184824995E+54</v>
      </c>
      <c r="MSO51" s="1818">
        <f t="shared" ref="MSO51" si="4645">MSM51*$C$51</f>
        <v>1.1627752914445619E+54</v>
      </c>
      <c r="MSQ51" s="1818">
        <f t="shared" ref="MSQ51" si="4646">MSO51*$C$51</f>
        <v>1.1918446737306758E+54</v>
      </c>
      <c r="MSS51" s="1818">
        <f t="shared" ref="MSS51" si="4647">MSQ51*$C$51</f>
        <v>1.2216407905739426E+54</v>
      </c>
      <c r="MSU51" s="1818">
        <f t="shared" ref="MSU51" si="4648">MSS51*$C$51</f>
        <v>1.2521818103382911E+54</v>
      </c>
      <c r="MSW51" s="1818">
        <f t="shared" ref="MSW51" si="4649">MSU51*$C$51</f>
        <v>1.2834863555967482E+54</v>
      </c>
      <c r="MSY51" s="1818">
        <f t="shared" ref="MSY51" si="4650">MSW51*$C$51</f>
        <v>1.3155735144866668E+54</v>
      </c>
      <c r="MTA51" s="1818">
        <f t="shared" ref="MTA51" si="4651">MSY51*$C$51</f>
        <v>1.3484628523488334E+54</v>
      </c>
      <c r="MTC51" s="1818">
        <f t="shared" ref="MTC51" si="4652">MTA51*$C$51</f>
        <v>1.3821744236575541E+54</v>
      </c>
      <c r="MTE51" s="1818">
        <f t="shared" ref="MTE51" si="4653">MTC51*$C$51</f>
        <v>1.416728784248993E+54</v>
      </c>
      <c r="MTG51" s="1818">
        <f t="shared" ref="MTG51" si="4654">MTE51*$C$51</f>
        <v>1.4521470038552177E+54</v>
      </c>
      <c r="MTI51" s="1818">
        <f t="shared" ref="MTI51" si="4655">MTG51*$C$51</f>
        <v>1.488450678951598E+54</v>
      </c>
      <c r="MTK51" s="1818">
        <f t="shared" ref="MTK51" si="4656">MTI51*$C$51</f>
        <v>1.5256619459253878E+54</v>
      </c>
      <c r="MTM51" s="1818">
        <f t="shared" ref="MTM51" si="4657">MTK51*$C$51</f>
        <v>1.5638034945735223E+54</v>
      </c>
      <c r="MTO51" s="1818">
        <f t="shared" ref="MTO51" si="4658">MTM51*$C$51</f>
        <v>1.6028985819378604E+54</v>
      </c>
      <c r="MTQ51" s="1818">
        <f t="shared" ref="MTQ51" si="4659">MTO51*$C$51</f>
        <v>1.6429710464863068E+54</v>
      </c>
      <c r="MTS51" s="1818">
        <f t="shared" ref="MTS51" si="4660">MTQ51*$C$51</f>
        <v>1.6840453226484644E+54</v>
      </c>
      <c r="MTU51" s="1818">
        <f t="shared" ref="MTU51" si="4661">MTS51*$C$51</f>
        <v>1.7261464557146757E+54</v>
      </c>
      <c r="MTW51" s="1818">
        <f t="shared" ref="MTW51" si="4662">MTU51*$C$51</f>
        <v>1.7693001171075426E+54</v>
      </c>
      <c r="MTY51" s="1818">
        <f t="shared" ref="MTY51" si="4663">MTW51*$C$51</f>
        <v>1.8135326200352309E+54</v>
      </c>
      <c r="MUA51" s="1818">
        <f t="shared" ref="MUA51" si="4664">MTY51*$C$51</f>
        <v>1.8588709355361115E+54</v>
      </c>
      <c r="MUC51" s="1818">
        <f t="shared" ref="MUC51" si="4665">MUA51*$C$51</f>
        <v>1.9053427089245141E+54</v>
      </c>
      <c r="MUE51" s="1818">
        <f t="shared" ref="MUE51" si="4666">MUC51*$C$51</f>
        <v>1.9529762766476269E+54</v>
      </c>
      <c r="MUG51" s="1818">
        <f t="shared" ref="MUG51" si="4667">MUE51*$C$51</f>
        <v>2.0018006835638173E+54</v>
      </c>
      <c r="MUI51" s="1818">
        <f t="shared" ref="MUI51" si="4668">MUG51*$C$51</f>
        <v>2.0518457006529126E+54</v>
      </c>
      <c r="MUK51" s="1818">
        <f t="shared" ref="MUK51" si="4669">MUI51*$C$51</f>
        <v>2.1031418431692354E+54</v>
      </c>
      <c r="MUM51" s="1818">
        <f t="shared" ref="MUM51" si="4670">MUK51*$C$51</f>
        <v>2.1557203892484663E+54</v>
      </c>
      <c r="MUO51" s="1818">
        <f t="shared" ref="MUO51" si="4671">MUM51*$C$51</f>
        <v>2.2096133989796777E+54</v>
      </c>
      <c r="MUQ51" s="1818">
        <f t="shared" ref="MUQ51" si="4672">MUO51*$C$51</f>
        <v>2.2648537339541696E+54</v>
      </c>
      <c r="MUS51" s="1818">
        <f t="shared" ref="MUS51" si="4673">MUQ51*$C$51</f>
        <v>2.3214750773030237E+54</v>
      </c>
      <c r="MUU51" s="1818">
        <f t="shared" ref="MUU51" si="4674">MUS51*$C$51</f>
        <v>2.3795119542355992E+54</v>
      </c>
      <c r="MUW51" s="1818">
        <f t="shared" ref="MUW51" si="4675">MUU51*$C$51</f>
        <v>2.4389997530914888E+54</v>
      </c>
      <c r="MUY51" s="1818">
        <f t="shared" ref="MUY51" si="4676">MUW51*$C$51</f>
        <v>2.4999747469187757E+54</v>
      </c>
      <c r="MVA51" s="1818">
        <f t="shared" ref="MVA51" si="4677">MUY51*$C$51</f>
        <v>2.562474115591745E+54</v>
      </c>
      <c r="MVC51" s="1818">
        <f t="shared" ref="MVC51" si="4678">MVA51*$C$51</f>
        <v>2.6265359684815382E+54</v>
      </c>
      <c r="MVE51" s="1818">
        <f t="shared" ref="MVE51" si="4679">MVC51*$C$51</f>
        <v>2.6921993676935765E+54</v>
      </c>
      <c r="MVG51" s="1818">
        <f t="shared" ref="MVG51" si="4680">MVE51*$C$51</f>
        <v>2.7595043518859156E+54</v>
      </c>
      <c r="MVI51" s="1818">
        <f t="shared" ref="MVI51" si="4681">MVG51*$C$51</f>
        <v>2.8284919606830634E+54</v>
      </c>
      <c r="MVK51" s="1818">
        <f t="shared" ref="MVK51" si="4682">MVI51*$C$51</f>
        <v>2.8992042597001397E+54</v>
      </c>
      <c r="MVM51" s="1818">
        <f t="shared" ref="MVM51" si="4683">MVK51*$C$51</f>
        <v>2.9716843661926428E+54</v>
      </c>
      <c r="MVO51" s="1818">
        <f t="shared" ref="MVO51" si="4684">MVM51*$C$51</f>
        <v>3.0459764753474587E+54</v>
      </c>
      <c r="MVQ51" s="1818">
        <f t="shared" ref="MVQ51" si="4685">MVO51*$C$51</f>
        <v>3.1221258872311447E+54</v>
      </c>
      <c r="MVS51" s="1818">
        <f t="shared" ref="MVS51" si="4686">MVQ51*$C$51</f>
        <v>3.2001790344119231E+54</v>
      </c>
      <c r="MVU51" s="1818">
        <f t="shared" ref="MVU51" si="4687">MVS51*$C$51</f>
        <v>3.2801835102722211E+54</v>
      </c>
      <c r="MVW51" s="1818">
        <f t="shared" ref="MVW51" si="4688">MVU51*$C$51</f>
        <v>3.3621880980290264E+54</v>
      </c>
      <c r="MVY51" s="1818">
        <f t="shared" ref="MVY51" si="4689">MVW51*$C$51</f>
        <v>3.4462428004797519E+54</v>
      </c>
      <c r="MWA51" s="1818">
        <f t="shared" ref="MWA51" si="4690">MVY51*$C$51</f>
        <v>3.5323988704917455E+54</v>
      </c>
      <c r="MWC51" s="1818">
        <f t="shared" ref="MWC51" si="4691">MWA51*$C$51</f>
        <v>3.6207088422540385E+54</v>
      </c>
      <c r="MWE51" s="1818">
        <f t="shared" ref="MWE51" si="4692">MWC51*$C$51</f>
        <v>3.7112265633103893E+54</v>
      </c>
      <c r="MWG51" s="1818">
        <f t="shared" ref="MWG51" si="4693">MWE51*$C$51</f>
        <v>3.8040072273931487E+54</v>
      </c>
      <c r="MWI51" s="1818">
        <f t="shared" ref="MWI51" si="4694">MWG51*$C$51</f>
        <v>3.899107408077977E+54</v>
      </c>
      <c r="MWK51" s="1818">
        <f t="shared" ref="MWK51" si="4695">MWI51*$C$51</f>
        <v>3.9965850932799264E+54</v>
      </c>
      <c r="MWM51" s="1818">
        <f t="shared" ref="MWM51" si="4696">MWK51*$C$51</f>
        <v>4.0964997206119242E+54</v>
      </c>
      <c r="MWO51" s="1818">
        <f t="shared" ref="MWO51" si="4697">MWM51*$C$51</f>
        <v>4.1989122136272221E+54</v>
      </c>
      <c r="MWQ51" s="1818">
        <f t="shared" ref="MWQ51" si="4698">MWO51*$C$51</f>
        <v>4.3038850189679026E+54</v>
      </c>
      <c r="MWS51" s="1818">
        <f t="shared" ref="MWS51" si="4699">MWQ51*$C$51</f>
        <v>4.4114821444421001E+54</v>
      </c>
      <c r="MWU51" s="1818">
        <f t="shared" ref="MWU51" si="4700">MWS51*$C$51</f>
        <v>4.5217691980531521E+54</v>
      </c>
      <c r="MWW51" s="1818">
        <f t="shared" ref="MWW51" si="4701">MWU51*$C$51</f>
        <v>4.6348134280044807E+54</v>
      </c>
      <c r="MWY51" s="1818">
        <f t="shared" ref="MWY51" si="4702">MWW51*$C$51</f>
        <v>4.7506837637045923E+54</v>
      </c>
      <c r="MXA51" s="1818">
        <f t="shared" ref="MXA51" si="4703">MWY51*$C$51</f>
        <v>4.8694508577972066E+54</v>
      </c>
      <c r="MXC51" s="1818">
        <f t="shared" ref="MXC51" si="4704">MXA51*$C$51</f>
        <v>4.9911871292421361E+54</v>
      </c>
      <c r="MXE51" s="1818">
        <f t="shared" ref="MXE51" si="4705">MXC51*$C$51</f>
        <v>5.1159668074731891E+54</v>
      </c>
      <c r="MXG51" s="1818">
        <f t="shared" ref="MXG51" si="4706">MXE51*$C$51</f>
        <v>5.2438659776600183E+54</v>
      </c>
      <c r="MXI51" s="1818">
        <f t="shared" ref="MXI51" si="4707">MXG51*$C$51</f>
        <v>5.3749626271015181E+54</v>
      </c>
      <c r="MXK51" s="1818">
        <f t="shared" ref="MXK51" si="4708">MXI51*$C$51</f>
        <v>5.5093366927790553E+54</v>
      </c>
      <c r="MXM51" s="1818">
        <f t="shared" ref="MXM51" si="4709">MXK51*$C$51</f>
        <v>5.6470701100985314E+54</v>
      </c>
      <c r="MXO51" s="1818">
        <f t="shared" ref="MXO51" si="4710">MXM51*$C$51</f>
        <v>5.7882468628509945E+54</v>
      </c>
      <c r="MXQ51" s="1818">
        <f t="shared" ref="MXQ51" si="4711">MXO51*$C$51</f>
        <v>5.9329530344222688E+54</v>
      </c>
      <c r="MXS51" s="1818">
        <f t="shared" ref="MXS51" si="4712">MXQ51*$C$51</f>
        <v>6.0812768602828252E+54</v>
      </c>
      <c r="MXU51" s="1818">
        <f t="shared" ref="MXU51" si="4713">MXS51*$C$51</f>
        <v>6.2333087817898947E+54</v>
      </c>
      <c r="MXW51" s="1818">
        <f t="shared" ref="MXW51" si="4714">MXU51*$C$51</f>
        <v>6.389141501334641E+54</v>
      </c>
      <c r="MXY51" s="1818">
        <f t="shared" ref="MXY51" si="4715">MXW51*$C$51</f>
        <v>6.5488700388680071E+54</v>
      </c>
      <c r="MYA51" s="1818">
        <f t="shared" ref="MYA51" si="4716">MXY51*$C$51</f>
        <v>6.7125917898397069E+54</v>
      </c>
      <c r="MYC51" s="1818">
        <f t="shared" ref="MYC51" si="4717">MYA51*$C$51</f>
        <v>6.8804065845856988E+54</v>
      </c>
      <c r="MYE51" s="1818">
        <f t="shared" ref="MYE51" si="4718">MYC51*$C$51</f>
        <v>7.0524167492003406E+54</v>
      </c>
      <c r="MYG51" s="1818">
        <f t="shared" ref="MYG51" si="4719">MYE51*$C$51</f>
        <v>7.2287271679303489E+54</v>
      </c>
      <c r="MYI51" s="1818">
        <f t="shared" ref="MYI51" si="4720">MYG51*$C$51</f>
        <v>7.4094453471286065E+54</v>
      </c>
      <c r="MYK51" s="1818">
        <f t="shared" ref="MYK51" si="4721">MYI51*$C$51</f>
        <v>7.5946814808068217E+54</v>
      </c>
      <c r="MYM51" s="1818">
        <f t="shared" ref="MYM51" si="4722">MYK51*$C$51</f>
        <v>7.7845485178269917E+54</v>
      </c>
      <c r="MYO51" s="1818">
        <f t="shared" ref="MYO51" si="4723">MYM51*$C$51</f>
        <v>7.979162230772666E+54</v>
      </c>
      <c r="MYQ51" s="1818">
        <f t="shared" ref="MYQ51" si="4724">MYO51*$C$51</f>
        <v>8.1786412865419821E+54</v>
      </c>
      <c r="MYS51" s="1818">
        <f t="shared" ref="MYS51" si="4725">MYQ51*$C$51</f>
        <v>8.3831073187055305E+54</v>
      </c>
      <c r="MYU51" s="1818">
        <f t="shared" ref="MYU51" si="4726">MYS51*$C$51</f>
        <v>8.5926850016731674E+54</v>
      </c>
      <c r="MYW51" s="1818">
        <f t="shared" ref="MYW51" si="4727">MYU51*$C$51</f>
        <v>8.8075021267149953E+54</v>
      </c>
      <c r="MYY51" s="1818">
        <f t="shared" ref="MYY51" si="4728">MYW51*$C$51</f>
        <v>9.027689679882869E+54</v>
      </c>
      <c r="MZA51" s="1818">
        <f t="shared" ref="MZA51" si="4729">MYY51*$C$51</f>
        <v>9.2533819218799393E+54</v>
      </c>
      <c r="MZC51" s="1818">
        <f t="shared" ref="MZC51" si="4730">MZA51*$C$51</f>
        <v>9.4847164699269363E+54</v>
      </c>
      <c r="MZE51" s="1818">
        <f t="shared" ref="MZE51" si="4731">MZC51*$C$51</f>
        <v>9.7218343816751094E+54</v>
      </c>
      <c r="MZG51" s="1818">
        <f t="shared" ref="MZG51" si="4732">MZE51*$C$51</f>
        <v>9.9648802412169868E+54</v>
      </c>
      <c r="MZI51" s="1818">
        <f t="shared" ref="MZI51" si="4733">MZG51*$C$51</f>
        <v>1.021400224724741E+55</v>
      </c>
      <c r="MZK51" s="1818">
        <f t="shared" ref="MZK51" si="4734">MZI51*$C$51</f>
        <v>1.0469352303428594E+55</v>
      </c>
      <c r="MZM51" s="1818">
        <f t="shared" ref="MZM51" si="4735">MZK51*$C$51</f>
        <v>1.0731086111014308E+55</v>
      </c>
      <c r="MZO51" s="1818">
        <f t="shared" ref="MZO51" si="4736">MZM51*$C$51</f>
        <v>1.0999363263789666E+55</v>
      </c>
      <c r="MZQ51" s="1818">
        <f t="shared" ref="MZQ51" si="4737">MZO51*$C$51</f>
        <v>1.1274347345384406E+55</v>
      </c>
      <c r="MZS51" s="1818">
        <f t="shared" ref="MZS51" si="4738">MZQ51*$C$51</f>
        <v>1.1556206029019015E+55</v>
      </c>
      <c r="MZU51" s="1818">
        <f t="shared" ref="MZU51" si="4739">MZS51*$C$51</f>
        <v>1.1845111179744489E+55</v>
      </c>
      <c r="MZW51" s="1818">
        <f t="shared" ref="MZW51" si="4740">MZU51*$C$51</f>
        <v>1.21412389592381E+55</v>
      </c>
      <c r="MZY51" s="1818">
        <f t="shared" ref="MZY51" si="4741">MZW51*$C$51</f>
        <v>1.2444769933219051E+55</v>
      </c>
      <c r="NAA51" s="1818">
        <f t="shared" ref="NAA51" si="4742">MZY51*$C$51</f>
        <v>1.2755889181549527E+55</v>
      </c>
      <c r="NAC51" s="1818">
        <f t="shared" ref="NAC51" si="4743">NAA51*$C$51</f>
        <v>1.3074786411088264E+55</v>
      </c>
      <c r="NAE51" s="1818">
        <f t="shared" ref="NAE51" si="4744">NAC51*$C$51</f>
        <v>1.340165607136547E+55</v>
      </c>
      <c r="NAG51" s="1818">
        <f t="shared" ref="NAG51" si="4745">NAE51*$C$51</f>
        <v>1.3736697473149606E+55</v>
      </c>
      <c r="NAI51" s="1818">
        <f t="shared" ref="NAI51" si="4746">NAG51*$C$51</f>
        <v>1.4080114909978344E+55</v>
      </c>
      <c r="NAK51" s="1818">
        <f t="shared" ref="NAK51" si="4747">NAI51*$C$51</f>
        <v>1.4432117782727803E+55</v>
      </c>
      <c r="NAM51" s="1818">
        <f t="shared" ref="NAM51" si="4748">NAK51*$C$51</f>
        <v>1.4792920727295996E+55</v>
      </c>
      <c r="NAO51" s="1818">
        <f t="shared" ref="NAO51" si="4749">NAM51*$C$51</f>
        <v>1.5162743745478396E+55</v>
      </c>
      <c r="NAQ51" s="1818">
        <f t="shared" ref="NAQ51" si="4750">NAO51*$C$51</f>
        <v>1.5541812339115354E+55</v>
      </c>
      <c r="NAS51" s="1818">
        <f t="shared" ref="NAS51" si="4751">NAQ51*$C$51</f>
        <v>1.5930357647593236E+55</v>
      </c>
      <c r="NAU51" s="1818">
        <f t="shared" ref="NAU51" si="4752">NAS51*$C$51</f>
        <v>1.6328616588783065E+55</v>
      </c>
      <c r="NAW51" s="1818">
        <f t="shared" ref="NAW51" si="4753">NAU51*$C$51</f>
        <v>1.6736832003502639E+55</v>
      </c>
      <c r="NAY51" s="1818">
        <f t="shared" ref="NAY51" si="4754">NAW51*$C$51</f>
        <v>1.7155252803590205E+55</v>
      </c>
      <c r="NBA51" s="1818">
        <f t="shared" ref="NBA51" si="4755">NAY51*$C$51</f>
        <v>1.7584134123679959E+55</v>
      </c>
      <c r="NBC51" s="1818">
        <f t="shared" ref="NBC51" si="4756">NBA51*$C$51</f>
        <v>1.8023737476771957E+55</v>
      </c>
      <c r="NBE51" s="1818">
        <f t="shared" ref="NBE51" si="4757">NBC51*$C$51</f>
        <v>1.8474330913691255E+55</v>
      </c>
      <c r="NBG51" s="1818">
        <f t="shared" ref="NBG51" si="4758">NBE51*$C$51</f>
        <v>1.8936189186533536E+55</v>
      </c>
      <c r="NBI51" s="1818">
        <f t="shared" ref="NBI51" si="4759">NBG51*$C$51</f>
        <v>1.9409593916196873E+55</v>
      </c>
      <c r="NBK51" s="1818">
        <f t="shared" ref="NBK51" si="4760">NBI51*$C$51</f>
        <v>1.9894833764101793E+55</v>
      </c>
      <c r="NBM51" s="1818">
        <f t="shared" ref="NBM51" si="4761">NBK51*$C$51</f>
        <v>2.0392204608204336E+55</v>
      </c>
      <c r="NBO51" s="1818">
        <f t="shared" ref="NBO51" si="4762">NBM51*$C$51</f>
        <v>2.0902009723409442E+55</v>
      </c>
      <c r="NBQ51" s="1818">
        <f t="shared" ref="NBQ51" si="4763">NBO51*$C$51</f>
        <v>2.1424559966494677E+55</v>
      </c>
      <c r="NBS51" s="1818">
        <f t="shared" ref="NBS51" si="4764">NBQ51*$C$51</f>
        <v>2.1960173965657043E+55</v>
      </c>
      <c r="NBU51" s="1818">
        <f t="shared" ref="NBU51" si="4765">NBS51*$C$51</f>
        <v>2.2509178314798467E+55</v>
      </c>
      <c r="NBW51" s="1818">
        <f t="shared" ref="NBW51" si="4766">NBU51*$C$51</f>
        <v>2.3071907772668428E+55</v>
      </c>
      <c r="NBY51" s="1818">
        <f t="shared" ref="NBY51" si="4767">NBW51*$C$51</f>
        <v>2.3648705466985136E+55</v>
      </c>
      <c r="NCA51" s="1818">
        <f t="shared" ref="NCA51" si="4768">NBY51*$C$51</f>
        <v>2.4239923103659762E+55</v>
      </c>
      <c r="NCC51" s="1818">
        <f t="shared" ref="NCC51" si="4769">NCA51*$C$51</f>
        <v>2.4845921181251254E+55</v>
      </c>
      <c r="NCE51" s="1818">
        <f t="shared" ref="NCE51" si="4770">NCC51*$C$51</f>
        <v>2.5467069210782532E+55</v>
      </c>
      <c r="NCG51" s="1818">
        <f t="shared" ref="NCG51" si="4771">NCE51*$C$51</f>
        <v>2.6103745941052091E+55</v>
      </c>
      <c r="NCI51" s="1818">
        <f t="shared" ref="NCI51" si="4772">NCG51*$C$51</f>
        <v>2.6756339589578391E+55</v>
      </c>
      <c r="NCK51" s="1818">
        <f t="shared" ref="NCK51" si="4773">NCI51*$C$51</f>
        <v>2.7425248079317847E+55</v>
      </c>
      <c r="NCM51" s="1818">
        <f t="shared" ref="NCM51" si="4774">NCK51*$C$51</f>
        <v>2.8110879281300791E+55</v>
      </c>
      <c r="NCO51" s="1818">
        <f t="shared" ref="NCO51" si="4775">NCM51*$C$51</f>
        <v>2.8813651263333307E+55</v>
      </c>
      <c r="NCQ51" s="1818">
        <f t="shared" ref="NCQ51" si="4776">NCO51*$C$51</f>
        <v>2.9533992544916638E+55</v>
      </c>
      <c r="NCS51" s="1818">
        <f t="shared" ref="NCS51" si="4777">NCQ51*$C$51</f>
        <v>3.027234235853955E+55</v>
      </c>
      <c r="NCU51" s="1818">
        <f t="shared" ref="NCU51" si="4778">NCS51*$C$51</f>
        <v>3.1029150917503036E+55</v>
      </c>
      <c r="NCW51" s="1818">
        <f t="shared" ref="NCW51" si="4779">NCU51*$C$51</f>
        <v>3.1804879690440606E+55</v>
      </c>
      <c r="NCY51" s="1818">
        <f t="shared" ref="NCY51" si="4780">NCW51*$C$51</f>
        <v>3.2600001682701618E+55</v>
      </c>
      <c r="NDA51" s="1818">
        <f t="shared" ref="NDA51" si="4781">NCY51*$C$51</f>
        <v>3.3415001724769156E+55</v>
      </c>
      <c r="NDC51" s="1818">
        <f t="shared" ref="NDC51" si="4782">NDA51*$C$51</f>
        <v>3.4250376767888382E+55</v>
      </c>
      <c r="NDE51" s="1818">
        <f t="shared" ref="NDE51" si="4783">NDC51*$C$51</f>
        <v>3.5106636187085591E+55</v>
      </c>
      <c r="NDG51" s="1818">
        <f t="shared" ref="NDG51" si="4784">NDE51*$C$51</f>
        <v>3.5984302091762727E+55</v>
      </c>
      <c r="NDI51" s="1818">
        <f t="shared" ref="NDI51" si="4785">NDG51*$C$51</f>
        <v>3.6883909644056792E+55</v>
      </c>
      <c r="NDK51" s="1818">
        <f t="shared" ref="NDK51" si="4786">NDI51*$C$51</f>
        <v>3.7806007385158208E+55</v>
      </c>
      <c r="NDM51" s="1818">
        <f t="shared" ref="NDM51" si="4787">NDK51*$C$51</f>
        <v>3.8751157569787162E+55</v>
      </c>
      <c r="NDO51" s="1818">
        <f t="shared" ref="NDO51" si="4788">NDM51*$C$51</f>
        <v>3.9719936509031836E+55</v>
      </c>
      <c r="NDQ51" s="1818">
        <f t="shared" ref="NDQ51" si="4789">NDO51*$C$51</f>
        <v>4.0712934921757629E+55</v>
      </c>
      <c r="NDS51" s="1818">
        <f t="shared" ref="NDS51" si="4790">NDQ51*$C$51</f>
        <v>4.1730758294801565E+55</v>
      </c>
      <c r="NDU51" s="1818">
        <f t="shared" ref="NDU51" si="4791">NDS51*$C$51</f>
        <v>4.2774027252171602E+55</v>
      </c>
      <c r="NDW51" s="1818">
        <f t="shared" ref="NDW51" si="4792">NDU51*$C$51</f>
        <v>4.3843377933475887E+55</v>
      </c>
      <c r="NDY51" s="1818">
        <f t="shared" ref="NDY51" si="4793">NDW51*$C$51</f>
        <v>4.4939462381812778E+55</v>
      </c>
      <c r="NEA51" s="1818">
        <f t="shared" ref="NEA51" si="4794">NDY51*$C$51</f>
        <v>4.6062948941358093E+55</v>
      </c>
      <c r="NEC51" s="1818">
        <f t="shared" ref="NEC51" si="4795">NEA51*$C$51</f>
        <v>4.7214522664892041E+55</v>
      </c>
      <c r="NEE51" s="1818">
        <f t="shared" ref="NEE51" si="4796">NEC51*$C$51</f>
        <v>4.8394885731514336E+55</v>
      </c>
      <c r="NEG51" s="1818">
        <f t="shared" ref="NEG51" si="4797">NEE51*$C$51</f>
        <v>4.9604757874802192E+55</v>
      </c>
      <c r="NEI51" s="1818">
        <f t="shared" ref="NEI51" si="4798">NEG51*$C$51</f>
        <v>5.0844876821672247E+55</v>
      </c>
      <c r="NEK51" s="1818">
        <f t="shared" ref="NEK51" si="4799">NEI51*$C$51</f>
        <v>5.2115998742214048E+55</v>
      </c>
      <c r="NEM51" s="1818">
        <f t="shared" ref="NEM51" si="4800">NEK51*$C$51</f>
        <v>5.341889871076939E+55</v>
      </c>
      <c r="NEO51" s="1818">
        <f t="shared" ref="NEO51" si="4801">NEM51*$C$51</f>
        <v>5.4754371178538618E+55</v>
      </c>
      <c r="NEQ51" s="1818">
        <f t="shared" ref="NEQ51" si="4802">NEO51*$C$51</f>
        <v>5.6123230458002076E+55</v>
      </c>
      <c r="NES51" s="1818">
        <f t="shared" ref="NES51" si="4803">NEQ51*$C$51</f>
        <v>5.7526311219452121E+55</v>
      </c>
      <c r="NEU51" s="1818">
        <f t="shared" ref="NEU51" si="4804">NES51*$C$51</f>
        <v>5.8964468999938424E+55</v>
      </c>
      <c r="NEW51" s="1818">
        <f t="shared" ref="NEW51" si="4805">NEU51*$C$51</f>
        <v>6.0438580724936874E+55</v>
      </c>
      <c r="NEY51" s="1818">
        <f t="shared" ref="NEY51" si="4806">NEW51*$C$51</f>
        <v>6.194954524306029E+55</v>
      </c>
      <c r="NFA51" s="1818">
        <f t="shared" ref="NFA51" si="4807">NEY51*$C$51</f>
        <v>6.3498283874136796E+55</v>
      </c>
      <c r="NFC51" s="1818">
        <f t="shared" ref="NFC51" si="4808">NFA51*$C$51</f>
        <v>6.5085740970990214E+55</v>
      </c>
      <c r="NFE51" s="1818">
        <f t="shared" ref="NFE51" si="4809">NFC51*$C$51</f>
        <v>6.6712884495264963E+55</v>
      </c>
      <c r="NFG51" s="1818">
        <f t="shared" ref="NFG51" si="4810">NFE51*$C$51</f>
        <v>6.8380706607646583E+55</v>
      </c>
      <c r="NFI51" s="1818">
        <f t="shared" ref="NFI51" si="4811">NFG51*$C$51</f>
        <v>7.0090224272837744E+55</v>
      </c>
      <c r="NFK51" s="1818">
        <f t="shared" ref="NFK51" si="4812">NFI51*$C$51</f>
        <v>7.1842479879658684E+55</v>
      </c>
      <c r="NFM51" s="1818">
        <f t="shared" ref="NFM51" si="4813">NFK51*$C$51</f>
        <v>7.3638541876650141E+55</v>
      </c>
      <c r="NFO51" s="1818">
        <f t="shared" ref="NFO51" si="4814">NFM51*$C$51</f>
        <v>7.547950542356639E+55</v>
      </c>
      <c r="NFQ51" s="1818">
        <f t="shared" ref="NFQ51" si="4815">NFO51*$C$51</f>
        <v>7.7366493059155547E+55</v>
      </c>
      <c r="NFS51" s="1818">
        <f t="shared" ref="NFS51" si="4816">NFQ51*$C$51</f>
        <v>7.9300655385634432E+55</v>
      </c>
      <c r="NFU51" s="1818">
        <f t="shared" ref="NFU51" si="4817">NFS51*$C$51</f>
        <v>8.1283171770275289E+55</v>
      </c>
      <c r="NFW51" s="1818">
        <f t="shared" ref="NFW51" si="4818">NFU51*$C$51</f>
        <v>8.3315251064532167E+55</v>
      </c>
      <c r="NFY51" s="1818">
        <f t="shared" ref="NFY51" si="4819">NFW51*$C$51</f>
        <v>8.5398132341145461E+55</v>
      </c>
      <c r="NGA51" s="1818">
        <f t="shared" ref="NGA51" si="4820">NFY51*$C$51</f>
        <v>8.7533085649674095E+55</v>
      </c>
      <c r="NGC51" s="1818">
        <f t="shared" ref="NGC51" si="4821">NGA51*$C$51</f>
        <v>8.9721412790915936E+55</v>
      </c>
      <c r="NGE51" s="1818">
        <f t="shared" ref="NGE51" si="4822">NGC51*$C$51</f>
        <v>9.1964448110688828E+55</v>
      </c>
      <c r="NGG51" s="1818">
        <f t="shared" ref="NGG51" si="4823">NGE51*$C$51</f>
        <v>9.4263559313456042E+55</v>
      </c>
      <c r="NGI51" s="1818">
        <f t="shared" ref="NGI51" si="4824">NGG51*$C$51</f>
        <v>9.6620148296292435E+55</v>
      </c>
      <c r="NGK51" s="1818">
        <f t="shared" ref="NGK51" si="4825">NGI51*$C$51</f>
        <v>9.9035652003699739E+55</v>
      </c>
      <c r="NGM51" s="1818">
        <f t="shared" ref="NGM51" si="4826">NGK51*$C$51</f>
        <v>1.0151154330379223E+56</v>
      </c>
      <c r="NGO51" s="1818">
        <f t="shared" ref="NGO51" si="4827">NGM51*$C$51</f>
        <v>1.0404933188638702E+56</v>
      </c>
      <c r="NGQ51" s="1818">
        <f t="shared" ref="NGQ51" si="4828">NGO51*$C$51</f>
        <v>1.066505651835467E+56</v>
      </c>
      <c r="NGS51" s="1818">
        <f t="shared" ref="NGS51" si="4829">NGQ51*$C$51</f>
        <v>1.0931682931313534E+56</v>
      </c>
      <c r="NGU51" s="1818">
        <f t="shared" ref="NGU51" si="4830">NGS51*$C$51</f>
        <v>1.1204975004596371E+56</v>
      </c>
      <c r="NGW51" s="1818">
        <f t="shared" ref="NGW51" si="4831">NGU51*$C$51</f>
        <v>1.1485099379711279E+56</v>
      </c>
      <c r="NGY51" s="1818">
        <f t="shared" ref="NGY51" si="4832">NGW51*$C$51</f>
        <v>1.1772226864204059E+56</v>
      </c>
      <c r="NHA51" s="1818">
        <f t="shared" ref="NHA51" si="4833">NGY51*$C$51</f>
        <v>1.2066532535809159E+56</v>
      </c>
      <c r="NHC51" s="1818">
        <f t="shared" ref="NHC51" si="4834">NHA51*$C$51</f>
        <v>1.2368195849204388E+56</v>
      </c>
      <c r="NHE51" s="1818">
        <f t="shared" ref="NHE51" si="4835">NHC51*$C$51</f>
        <v>1.2677400745434496E+56</v>
      </c>
      <c r="NHG51" s="1818">
        <f t="shared" ref="NHG51" si="4836">NHE51*$C$51</f>
        <v>1.2994335764070358E+56</v>
      </c>
      <c r="NHI51" s="1818">
        <f t="shared" ref="NHI51" si="4837">NHG51*$C$51</f>
        <v>1.3319194158172117E+56</v>
      </c>
      <c r="NHK51" s="1818">
        <f t="shared" ref="NHK51" si="4838">NHI51*$C$51</f>
        <v>1.3652174012126419E+56</v>
      </c>
      <c r="NHM51" s="1818">
        <f t="shared" ref="NHM51" si="4839">NHK51*$C$51</f>
        <v>1.3993478362429577E+56</v>
      </c>
      <c r="NHO51" s="1818">
        <f t="shared" ref="NHO51" si="4840">NHM51*$C$51</f>
        <v>1.4343315321490316E+56</v>
      </c>
      <c r="NHQ51" s="1818">
        <f t="shared" ref="NHQ51" si="4841">NHO51*$C$51</f>
        <v>1.4701898204527573E+56</v>
      </c>
      <c r="NHS51" s="1818">
        <f t="shared" ref="NHS51" si="4842">NHQ51*$C$51</f>
        <v>1.5069445659640761E+56</v>
      </c>
      <c r="NHU51" s="1818">
        <f t="shared" ref="NHU51" si="4843">NHS51*$C$51</f>
        <v>1.5446181801131778E+56</v>
      </c>
      <c r="NHW51" s="1818">
        <f t="shared" ref="NHW51" si="4844">NHU51*$C$51</f>
        <v>1.5832336346160071E+56</v>
      </c>
      <c r="NHY51" s="1818">
        <f t="shared" ref="NHY51" si="4845">NHW51*$C$51</f>
        <v>1.622814475481407E+56</v>
      </c>
      <c r="NIA51" s="1818">
        <f t="shared" ref="NIA51" si="4846">NHY51*$C$51</f>
        <v>1.6633848373684421E+56</v>
      </c>
      <c r="NIC51" s="1818">
        <f t="shared" ref="NIC51" si="4847">NIA51*$C$51</f>
        <v>1.7049694583026529E+56</v>
      </c>
      <c r="NIE51" s="1818">
        <f t="shared" ref="NIE51" si="4848">NIC51*$C$51</f>
        <v>1.747593694760219E+56</v>
      </c>
      <c r="NIG51" s="1818">
        <f t="shared" ref="NIG51" si="4849">NIE51*$C$51</f>
        <v>1.7912835371292242E+56</v>
      </c>
      <c r="NII51" s="1818">
        <f t="shared" ref="NII51" si="4850">NIG51*$C$51</f>
        <v>1.8360656255574547E+56</v>
      </c>
      <c r="NIK51" s="1818">
        <f t="shared" ref="NIK51" si="4851">NII51*$C$51</f>
        <v>1.8819672661963909E+56</v>
      </c>
      <c r="NIM51" s="1818">
        <f t="shared" ref="NIM51" si="4852">NIK51*$C$51</f>
        <v>1.9290164478513005E+56</v>
      </c>
      <c r="NIO51" s="1818">
        <f t="shared" ref="NIO51" si="4853">NIM51*$C$51</f>
        <v>1.9772418590475827E+56</v>
      </c>
      <c r="NIQ51" s="1818">
        <f t="shared" ref="NIQ51" si="4854">NIO51*$C$51</f>
        <v>2.0266729055237719E+56</v>
      </c>
      <c r="NIS51" s="1818">
        <f t="shared" ref="NIS51" si="4855">NIQ51*$C$51</f>
        <v>2.0773397281618661E+56</v>
      </c>
      <c r="NIU51" s="1818">
        <f t="shared" ref="NIU51" si="4856">NIS51*$C$51</f>
        <v>2.1292732213659126E+56</v>
      </c>
      <c r="NIW51" s="1818">
        <f t="shared" ref="NIW51" si="4857">NIU51*$C$51</f>
        <v>2.1825050519000603E+56</v>
      </c>
      <c r="NIY51" s="1818">
        <f t="shared" ref="NIY51" si="4858">NIW51*$C$51</f>
        <v>2.2370676781975615E+56</v>
      </c>
      <c r="NJA51" s="1818">
        <f t="shared" ref="NJA51" si="4859">NIY51*$C$51</f>
        <v>2.2929943701525005E+56</v>
      </c>
      <c r="NJC51" s="1818">
        <f t="shared" ref="NJC51" si="4860">NJA51*$C$51</f>
        <v>2.350319229406313E+56</v>
      </c>
      <c r="NJE51" s="1818">
        <f t="shared" ref="NJE51" si="4861">NJC51*$C$51</f>
        <v>2.4090772101414705E+56</v>
      </c>
      <c r="NJG51" s="1818">
        <f t="shared" ref="NJG51" si="4862">NJE51*$C$51</f>
        <v>2.4693041403950073E+56</v>
      </c>
      <c r="NJI51" s="1818">
        <f t="shared" ref="NJI51" si="4863">NJG51*$C$51</f>
        <v>2.5310367439048823E+56</v>
      </c>
      <c r="NJK51" s="1818">
        <f t="shared" ref="NJK51" si="4864">NJI51*$C$51</f>
        <v>2.5943126625025043E+56</v>
      </c>
      <c r="NJM51" s="1818">
        <f t="shared" ref="NJM51" si="4865">NJK51*$C$51</f>
        <v>2.6591704790650665E+56</v>
      </c>
      <c r="NJO51" s="1818">
        <f t="shared" ref="NJO51" si="4866">NJM51*$C$51</f>
        <v>2.7256497410416928E+56</v>
      </c>
      <c r="NJQ51" s="1818">
        <f t="shared" ref="NJQ51" si="4867">NJO51*$C$51</f>
        <v>2.7937909845677351E+56</v>
      </c>
      <c r="NJS51" s="1818">
        <f t="shared" ref="NJS51" si="4868">NJQ51*$C$51</f>
        <v>2.8636357591819281E+56</v>
      </c>
      <c r="NJU51" s="1818">
        <f t="shared" ref="NJU51" si="4869">NJS51*$C$51</f>
        <v>2.9352266531614759E+56</v>
      </c>
      <c r="NJW51" s="1818">
        <f t="shared" ref="NJW51" si="4870">NJU51*$C$51</f>
        <v>3.0086073194905125E+56</v>
      </c>
      <c r="NJY51" s="1818">
        <f t="shared" ref="NJY51" si="4871">NJW51*$C$51</f>
        <v>3.0838225024777751E+56</v>
      </c>
      <c r="NKA51" s="1818">
        <f t="shared" ref="NKA51" si="4872">NJY51*$C$51</f>
        <v>3.1609180650397193E+56</v>
      </c>
      <c r="NKC51" s="1818">
        <f t="shared" ref="NKC51" si="4873">NKA51*$C$51</f>
        <v>3.2399410166657118E+56</v>
      </c>
      <c r="NKE51" s="1818">
        <f t="shared" ref="NKE51" si="4874">NKC51*$C$51</f>
        <v>3.3209395420823545E+56</v>
      </c>
      <c r="NKG51" s="1818">
        <f t="shared" ref="NKG51" si="4875">NKE51*$C$51</f>
        <v>3.403963030634413E+56</v>
      </c>
      <c r="NKI51" s="1818">
        <f t="shared" ref="NKI51" si="4876">NKG51*$C$51</f>
        <v>3.4890621064002731E+56</v>
      </c>
      <c r="NKK51" s="1818">
        <f t="shared" ref="NKK51" si="4877">NKI51*$C$51</f>
        <v>3.5762886590602795E+56</v>
      </c>
      <c r="NKM51" s="1818">
        <f t="shared" ref="NKM51" si="4878">NKK51*$C$51</f>
        <v>3.6656958755367862E+56</v>
      </c>
      <c r="NKO51" s="1818">
        <f t="shared" ref="NKO51" si="4879">NKM51*$C$51</f>
        <v>3.7573382724252053E+56</v>
      </c>
      <c r="NKQ51" s="1818">
        <f t="shared" ref="NKQ51" si="4880">NKO51*$C$51</f>
        <v>3.8512717292358353E+56</v>
      </c>
      <c r="NKS51" s="1818">
        <f t="shared" ref="NKS51" si="4881">NKQ51*$C$51</f>
        <v>3.9475535224667311E+56</v>
      </c>
      <c r="NKU51" s="1818">
        <f t="shared" ref="NKU51" si="4882">NKS51*$C$51</f>
        <v>4.0462423605283995E+56</v>
      </c>
      <c r="NKW51" s="1818">
        <f t="shared" ref="NKW51" si="4883">NKU51*$C$51</f>
        <v>4.1473984195416088E+56</v>
      </c>
      <c r="NKY51" s="1818">
        <f t="shared" ref="NKY51" si="4884">NKW51*$C$51</f>
        <v>4.251083380030149E+56</v>
      </c>
      <c r="NLA51" s="1818">
        <f t="shared" ref="NLA51" si="4885">NKY51*$C$51</f>
        <v>4.3573604645309023E+56</v>
      </c>
      <c r="NLC51" s="1818">
        <f t="shared" ref="NLC51" si="4886">NLA51*$C$51</f>
        <v>4.4662944761441742E+56</v>
      </c>
      <c r="NLE51" s="1818">
        <f t="shared" ref="NLE51" si="4887">NLC51*$C$51</f>
        <v>4.577951838047778E+56</v>
      </c>
      <c r="NLG51" s="1818">
        <f t="shared" ref="NLG51" si="4888">NLE51*$C$51</f>
        <v>4.6924006339989725E+56</v>
      </c>
      <c r="NLI51" s="1818">
        <f t="shared" ref="NLI51" si="4889">NLG51*$C$51</f>
        <v>4.8097106498489463E+56</v>
      </c>
      <c r="NLK51" s="1818">
        <f t="shared" ref="NLK51" si="4890">NLI51*$C$51</f>
        <v>4.9299534160951696E+56</v>
      </c>
      <c r="NLM51" s="1818">
        <f t="shared" ref="NLM51" si="4891">NLK51*$C$51</f>
        <v>5.0532022514975488E+56</v>
      </c>
      <c r="NLO51" s="1818">
        <f t="shared" ref="NLO51" si="4892">NLM51*$C$51</f>
        <v>5.1795323077849869E+56</v>
      </c>
      <c r="NLQ51" s="1818">
        <f t="shared" ref="NLQ51" si="4893">NLO51*$C$51</f>
        <v>5.3090206154796115E+56</v>
      </c>
      <c r="NLS51" s="1818">
        <f t="shared" ref="NLS51" si="4894">NLQ51*$C$51</f>
        <v>5.441746130866601E+56</v>
      </c>
      <c r="NLU51" s="1818">
        <f t="shared" ref="NLU51" si="4895">NLS51*$C$51</f>
        <v>5.5777897841382656E+56</v>
      </c>
      <c r="NLW51" s="1818">
        <f t="shared" ref="NLW51" si="4896">NLU51*$C$51</f>
        <v>5.7172345287417222E+56</v>
      </c>
      <c r="NLY51" s="1818">
        <f t="shared" ref="NLY51" si="4897">NLW51*$C$51</f>
        <v>5.8601653919602644E+56</v>
      </c>
      <c r="NMA51" s="1818">
        <f t="shared" ref="NMA51" si="4898">NLY51*$C$51</f>
        <v>6.0066695267592701E+56</v>
      </c>
      <c r="NMC51" s="1818">
        <f t="shared" ref="NMC51" si="4899">NMA51*$C$51</f>
        <v>6.156836264928251E+56</v>
      </c>
      <c r="NME51" s="1818">
        <f t="shared" ref="NME51" si="4900">NMC51*$C$51</f>
        <v>6.3107571715514566E+56</v>
      </c>
      <c r="NMG51" s="1818">
        <f t="shared" ref="NMG51" si="4901">NME51*$C$51</f>
        <v>6.4685261008402429E+56</v>
      </c>
      <c r="NMI51" s="1818">
        <f t="shared" ref="NMI51" si="4902">NMG51*$C$51</f>
        <v>6.6302392533612483E+56</v>
      </c>
      <c r="NMK51" s="1818">
        <f t="shared" ref="NMK51" si="4903">NMI51*$C$51</f>
        <v>6.795995234695279E+56</v>
      </c>
      <c r="NMM51" s="1818">
        <f t="shared" ref="NMM51" si="4904">NMK51*$C$51</f>
        <v>6.9658951155626608E+56</v>
      </c>
      <c r="NMO51" s="1818">
        <f t="shared" ref="NMO51" si="4905">NMM51*$C$51</f>
        <v>7.1400424934517263E+56</v>
      </c>
      <c r="NMQ51" s="1818">
        <f t="shared" ref="NMQ51" si="4906">NMO51*$C$51</f>
        <v>7.3185435557880186E+56</v>
      </c>
      <c r="NMS51" s="1818">
        <f t="shared" ref="NMS51" si="4907">NMQ51*$C$51</f>
        <v>7.5015071446827187E+56</v>
      </c>
      <c r="NMU51" s="1818">
        <f t="shared" ref="NMU51" si="4908">NMS51*$C$51</f>
        <v>7.6890448232997857E+56</v>
      </c>
      <c r="NMW51" s="1818">
        <f t="shared" ref="NMW51" si="4909">NMU51*$C$51</f>
        <v>7.881270943882279E+56</v>
      </c>
      <c r="NMY51" s="1818">
        <f t="shared" ref="NMY51" si="4910">NMW51*$C$51</f>
        <v>8.0783027174793359E+56</v>
      </c>
      <c r="NNA51" s="1818">
        <f t="shared" ref="NNA51" si="4911">NMY51*$C$51</f>
        <v>8.2802602854163193E+56</v>
      </c>
      <c r="NNC51" s="1818">
        <f t="shared" ref="NNC51" si="4912">NNA51*$C$51</f>
        <v>8.4872667925517257E+56</v>
      </c>
      <c r="NNE51" s="1818">
        <f t="shared" ref="NNE51" si="4913">NNC51*$C$51</f>
        <v>8.6994484623655176E+56</v>
      </c>
      <c r="NNG51" s="1818">
        <f t="shared" ref="NNG51" si="4914">NNE51*$C$51</f>
        <v>8.9169346739246547E+56</v>
      </c>
      <c r="NNI51" s="1818">
        <f t="shared" ref="NNI51" si="4915">NNG51*$C$51</f>
        <v>9.13985804077277E+56</v>
      </c>
      <c r="NNK51" s="1818">
        <f t="shared" ref="NNK51" si="4916">NNI51*$C$51</f>
        <v>9.3683544917920879E+56</v>
      </c>
      <c r="NNM51" s="1818">
        <f t="shared" ref="NNM51" si="4917">NNK51*$C$51</f>
        <v>9.6025633540868897E+56</v>
      </c>
      <c r="NNO51" s="1818">
        <f t="shared" ref="NNO51" si="4918">NNM51*$C$51</f>
        <v>9.842627437939061E+56</v>
      </c>
      <c r="NNQ51" s="1818">
        <f t="shared" ref="NNQ51" si="4919">NNO51*$C$51</f>
        <v>1.0088693123887537E+57</v>
      </c>
      <c r="NNS51" s="1818">
        <f t="shared" ref="NNS51" si="4920">NNQ51*$C$51</f>
        <v>1.0340910451984724E+57</v>
      </c>
      <c r="NNU51" s="1818">
        <f t="shared" ref="NNU51" si="4921">NNS51*$C$51</f>
        <v>1.0599433213284341E+57</v>
      </c>
      <c r="NNW51" s="1818">
        <f t="shared" ref="NNW51" si="4922">NNU51*$C$51</f>
        <v>1.0864419043616449E+57</v>
      </c>
      <c r="NNY51" s="1818">
        <f t="shared" ref="NNY51" si="4923">NNW51*$C$51</f>
        <v>1.1136029519706859E+57</v>
      </c>
      <c r="NOA51" s="1818">
        <f t="shared" ref="NOA51" si="4924">NNY51*$C$51</f>
        <v>1.141443025769953E+57</v>
      </c>
      <c r="NOC51" s="1818">
        <f t="shared" ref="NOC51" si="4925">NOA51*$C$51</f>
        <v>1.1699791014142018E+57</v>
      </c>
      <c r="NOE51" s="1818">
        <f t="shared" ref="NOE51" si="4926">NOC51*$C$51</f>
        <v>1.1992285789495568E+57</v>
      </c>
      <c r="NOG51" s="1818">
        <f t="shared" ref="NOG51" si="4927">NOE51*$C$51</f>
        <v>1.2292092934232957E+57</v>
      </c>
      <c r="NOI51" s="1818">
        <f t="shared" ref="NOI51" si="4928">NOG51*$C$51</f>
        <v>1.2599395257588779E+57</v>
      </c>
      <c r="NOK51" s="1818">
        <f t="shared" ref="NOK51" si="4929">NOI51*$C$51</f>
        <v>1.2914380139028498E+57</v>
      </c>
      <c r="NOM51" s="1818">
        <f t="shared" ref="NOM51" si="4930">NOK51*$C$51</f>
        <v>1.3237239642504208E+57</v>
      </c>
      <c r="NOO51" s="1818">
        <f t="shared" ref="NOO51" si="4931">NOM51*$C$51</f>
        <v>1.3568170633566811E+57</v>
      </c>
      <c r="NOQ51" s="1818">
        <f t="shared" ref="NOQ51" si="4932">NOO51*$C$51</f>
        <v>1.390737489940598E+57</v>
      </c>
      <c r="NOS51" s="1818">
        <f t="shared" ref="NOS51" si="4933">NOQ51*$C$51</f>
        <v>1.4255059271891128E+57</v>
      </c>
      <c r="NOU51" s="1818">
        <f t="shared" ref="NOU51" si="4934">NOS51*$C$51</f>
        <v>1.4611435753688406E+57</v>
      </c>
      <c r="NOW51" s="1818">
        <f t="shared" ref="NOW51" si="4935">NOU51*$C$51</f>
        <v>1.4976721647530615E+57</v>
      </c>
      <c r="NOY51" s="1818">
        <f t="shared" ref="NOY51" si="4936">NOW51*$C$51</f>
        <v>1.5351139688718878E+57</v>
      </c>
      <c r="NPA51" s="1818">
        <f t="shared" ref="NPA51" si="4937">NOY51*$C$51</f>
        <v>1.573491818093685E+57</v>
      </c>
      <c r="NPC51" s="1818">
        <f t="shared" ref="NPC51" si="4938">NPA51*$C$51</f>
        <v>1.6128291135460271E+57</v>
      </c>
      <c r="NPE51" s="1818">
        <f t="shared" ref="NPE51" si="4939">NPC51*$C$51</f>
        <v>1.6531498413846776E+57</v>
      </c>
      <c r="NPG51" s="1818">
        <f t="shared" ref="NPG51" si="4940">NPE51*$C$51</f>
        <v>1.6944785874192943E+57</v>
      </c>
      <c r="NPI51" s="1818">
        <f t="shared" ref="NPI51" si="4941">NPG51*$C$51</f>
        <v>1.7368405521047765E+57</v>
      </c>
      <c r="NPK51" s="1818">
        <f t="shared" ref="NPK51" si="4942">NPI51*$C$51</f>
        <v>1.7802615659073958E+57</v>
      </c>
      <c r="NPM51" s="1818">
        <f t="shared" ref="NPM51" si="4943">NPK51*$C$51</f>
        <v>1.8247681050550805E+57</v>
      </c>
      <c r="NPO51" s="1818">
        <f t="shared" ref="NPO51" si="4944">NPM51*$C$51</f>
        <v>1.8703873076814573E+57</v>
      </c>
      <c r="NPQ51" s="1818">
        <f t="shared" ref="NPQ51" si="4945">NPO51*$C$51</f>
        <v>1.9171469903734935E+57</v>
      </c>
      <c r="NPS51" s="1818">
        <f t="shared" ref="NPS51" si="4946">NPQ51*$C$51</f>
        <v>1.9650756651328307E+57</v>
      </c>
      <c r="NPU51" s="1818">
        <f t="shared" ref="NPU51" si="4947">NPS51*$C$51</f>
        <v>2.0142025567611513E+57</v>
      </c>
      <c r="NPW51" s="1818">
        <f t="shared" ref="NPW51" si="4948">NPU51*$C$51</f>
        <v>2.06455762068018E+57</v>
      </c>
      <c r="NPY51" s="1818">
        <f t="shared" ref="NPY51" si="4949">NPW51*$C$51</f>
        <v>2.1161715611971842E+57</v>
      </c>
      <c r="NQA51" s="1818">
        <f t="shared" ref="NQA51" si="4950">NPY51*$C$51</f>
        <v>2.1690758502271136E+57</v>
      </c>
      <c r="NQC51" s="1818">
        <f t="shared" ref="NQC51" si="4951">NQA51*$C$51</f>
        <v>2.2233027464827912E+57</v>
      </c>
      <c r="NQE51" s="1818">
        <f t="shared" ref="NQE51" si="4952">NQC51*$C$51</f>
        <v>2.2788853151448607E+57</v>
      </c>
      <c r="NQG51" s="1818">
        <f t="shared" ref="NQG51" si="4953">NQE51*$C$51</f>
        <v>2.3358574480234821E+57</v>
      </c>
      <c r="NQI51" s="1818">
        <f t="shared" ref="NQI51" si="4954">NQG51*$C$51</f>
        <v>2.3942538842240688E+57</v>
      </c>
      <c r="NQK51" s="1818">
        <f t="shared" ref="NQK51" si="4955">NQI51*$C$51</f>
        <v>2.4541102313296702E+57</v>
      </c>
      <c r="NQM51" s="1818">
        <f t="shared" ref="NQM51" si="4956">NQK51*$C$51</f>
        <v>2.5154629871129117E+57</v>
      </c>
      <c r="NQO51" s="1818">
        <f t="shared" ref="NQO51" si="4957">NQM51*$C$51</f>
        <v>2.5783495617907342E+57</v>
      </c>
      <c r="NQQ51" s="1818">
        <f t="shared" ref="NQQ51" si="4958">NQO51*$C$51</f>
        <v>2.6428083008355022E+57</v>
      </c>
      <c r="NQS51" s="1818">
        <f t="shared" ref="NQS51" si="4959">NQQ51*$C$51</f>
        <v>2.7088785083563897E+57</v>
      </c>
      <c r="NQU51" s="1818">
        <f t="shared" ref="NQU51" si="4960">NQS51*$C$51</f>
        <v>2.7766004710652994E+57</v>
      </c>
      <c r="NQW51" s="1818">
        <f t="shared" ref="NQW51" si="4961">NQU51*$C$51</f>
        <v>2.8460154828419318E+57</v>
      </c>
      <c r="NQY51" s="1818">
        <f t="shared" ref="NQY51" si="4962">NQW51*$C$51</f>
        <v>2.9171658699129798E+57</v>
      </c>
      <c r="NRA51" s="1818">
        <f t="shared" ref="NRA51" si="4963">NQY51*$C$51</f>
        <v>2.9900950166608039E+57</v>
      </c>
      <c r="NRC51" s="1818">
        <f t="shared" ref="NRC51" si="4964">NRA51*$C$51</f>
        <v>3.0648473920773236E+57</v>
      </c>
      <c r="NRE51" s="1818">
        <f t="shared" ref="NRE51" si="4965">NRC51*$C$51</f>
        <v>3.1414685768792562E+57</v>
      </c>
      <c r="NRG51" s="1818">
        <f t="shared" ref="NRG51" si="4966">NRE51*$C$51</f>
        <v>3.2200052913012372E+57</v>
      </c>
      <c r="NRI51" s="1818">
        <f t="shared" ref="NRI51" si="4967">NRG51*$C$51</f>
        <v>3.3005054235837681E+57</v>
      </c>
      <c r="NRK51" s="1818">
        <f t="shared" ref="NRK51" si="4968">NRI51*$C$51</f>
        <v>3.3830180591733617E+57</v>
      </c>
      <c r="NRM51" s="1818">
        <f t="shared" ref="NRM51" si="4969">NRK51*$C$51</f>
        <v>3.4675935106526954E+57</v>
      </c>
      <c r="NRO51" s="1818">
        <f t="shared" ref="NRO51" si="4970">NRM51*$C$51</f>
        <v>3.5542833484190126E+57</v>
      </c>
      <c r="NRQ51" s="1818">
        <f t="shared" ref="NRQ51" si="4971">NRO51*$C$51</f>
        <v>3.6431404321294874E+57</v>
      </c>
      <c r="NRS51" s="1818">
        <f t="shared" ref="NRS51" si="4972">NRQ51*$C$51</f>
        <v>3.7342189429327245E+57</v>
      </c>
      <c r="NRU51" s="1818">
        <f t="shared" ref="NRU51" si="4973">NRS51*$C$51</f>
        <v>3.8275744165060424E+57</v>
      </c>
      <c r="NRW51" s="1818">
        <f t="shared" ref="NRW51" si="4974">NRU51*$C$51</f>
        <v>3.9232637769186933E+57</v>
      </c>
      <c r="NRY51" s="1818">
        <f t="shared" ref="NRY51" si="4975">NRW51*$C$51</f>
        <v>4.0213453713416606E+57</v>
      </c>
      <c r="NSA51" s="1818">
        <f t="shared" ref="NSA51" si="4976">NRY51*$C$51</f>
        <v>4.1218790056252015E+57</v>
      </c>
      <c r="NSC51" s="1818">
        <f t="shared" ref="NSC51" si="4977">NSA51*$C$51</f>
        <v>4.224925980765831E+57</v>
      </c>
      <c r="NSE51" s="1818">
        <f t="shared" ref="NSE51" si="4978">NSC51*$C$51</f>
        <v>4.3305491302849765E+57</v>
      </c>
      <c r="NSG51" s="1818">
        <f t="shared" ref="NSG51" si="4979">NSE51*$C$51</f>
        <v>4.4388128585421005E+57</v>
      </c>
      <c r="NSI51" s="1818">
        <f t="shared" ref="NSI51" si="4980">NSG51*$C$51</f>
        <v>4.5497831800056526E+57</v>
      </c>
      <c r="NSK51" s="1818">
        <f t="shared" ref="NSK51" si="4981">NSI51*$C$51</f>
        <v>4.6635277595057933E+57</v>
      </c>
      <c r="NSM51" s="1818">
        <f t="shared" ref="NSM51" si="4982">NSK51*$C$51</f>
        <v>4.7801159534934378E+57</v>
      </c>
      <c r="NSO51" s="1818">
        <f t="shared" ref="NSO51" si="4983">NSM51*$C$51</f>
        <v>4.8996188523307732E+57</v>
      </c>
      <c r="NSQ51" s="1818">
        <f t="shared" ref="NSQ51" si="4984">NSO51*$C$51</f>
        <v>5.022109323639042E+57</v>
      </c>
      <c r="NSS51" s="1818">
        <f t="shared" ref="NSS51" si="4985">NSQ51*$C$51</f>
        <v>5.1476620567300178E+57</v>
      </c>
      <c r="NSU51" s="1818">
        <f t="shared" ref="NSU51" si="4986">NSS51*$C$51</f>
        <v>5.2763536081482676E+57</v>
      </c>
      <c r="NSW51" s="1818">
        <f t="shared" ref="NSW51" si="4987">NSU51*$C$51</f>
        <v>5.4082624483519739E+57</v>
      </c>
      <c r="NSY51" s="1818">
        <f t="shared" ref="NSY51" si="4988">NSW51*$C$51</f>
        <v>5.5434690095607728E+57</v>
      </c>
      <c r="NTA51" s="1818">
        <f t="shared" ref="NTA51" si="4989">NSY51*$C$51</f>
        <v>5.6820557347997914E+57</v>
      </c>
      <c r="NTC51" s="1818">
        <f t="shared" ref="NTC51" si="4990">NTA51*$C$51</f>
        <v>5.8241071281697855E+57</v>
      </c>
      <c r="NTE51" s="1818">
        <f t="shared" ref="NTE51" si="4991">NTC51*$C$51</f>
        <v>5.9697098063740294E+57</v>
      </c>
      <c r="NTG51" s="1818">
        <f t="shared" ref="NTG51" si="4992">NTE51*$C$51</f>
        <v>6.1189525515333793E+57</v>
      </c>
      <c r="NTI51" s="1818">
        <f t="shared" ref="NTI51" si="4993">NTG51*$C$51</f>
        <v>6.2719263653217133E+57</v>
      </c>
      <c r="NTK51" s="1818">
        <f t="shared" ref="NTK51" si="4994">NTI51*$C$51</f>
        <v>6.4287245244547551E+57</v>
      </c>
      <c r="NTM51" s="1818">
        <f t="shared" ref="NTM51" si="4995">NTK51*$C$51</f>
        <v>6.5894426375661234E+57</v>
      </c>
      <c r="NTO51" s="1818">
        <f t="shared" ref="NTO51" si="4996">NTM51*$C$51</f>
        <v>6.7541787035052753E+57</v>
      </c>
      <c r="NTQ51" s="1818">
        <f t="shared" ref="NTQ51" si="4997">NTO51*$C$51</f>
        <v>6.9230331710929061E+57</v>
      </c>
      <c r="NTS51" s="1818">
        <f t="shared" ref="NTS51" si="4998">NTQ51*$C$51</f>
        <v>7.0961090003702275E+57</v>
      </c>
      <c r="NTU51" s="1818">
        <f t="shared" ref="NTU51" si="4999">NTS51*$C$51</f>
        <v>7.2735117253794831E+57</v>
      </c>
      <c r="NTW51" s="1818">
        <f t="shared" ref="NTW51" si="5000">NTU51*$C$51</f>
        <v>7.4553495185139701E+57</v>
      </c>
      <c r="NTY51" s="1818">
        <f t="shared" ref="NTY51" si="5001">NTW51*$C$51</f>
        <v>7.6417332564768188E+57</v>
      </c>
      <c r="NUA51" s="1818">
        <f t="shared" ref="NUA51" si="5002">NTY51*$C$51</f>
        <v>7.832776587888738E+57</v>
      </c>
      <c r="NUC51" s="1818">
        <f t="shared" ref="NUC51" si="5003">NUA51*$C$51</f>
        <v>8.0285960025859555E+57</v>
      </c>
      <c r="NUE51" s="1818">
        <f t="shared" ref="NUE51" si="5004">NUC51*$C$51</f>
        <v>8.229310902650604E+57</v>
      </c>
      <c r="NUG51" s="1818">
        <f t="shared" ref="NUG51" si="5005">NUE51*$C$51</f>
        <v>8.435043675216868E+57</v>
      </c>
      <c r="NUI51" s="1818">
        <f t="shared" ref="NUI51" si="5006">NUG51*$C$51</f>
        <v>8.6459197670972894E+57</v>
      </c>
      <c r="NUK51" s="1818">
        <f t="shared" ref="NUK51" si="5007">NUI51*$C$51</f>
        <v>8.8620677612747212E+57</v>
      </c>
      <c r="NUM51" s="1818">
        <f t="shared" ref="NUM51" si="5008">NUK51*$C$51</f>
        <v>9.0836194553065889E+57</v>
      </c>
      <c r="NUO51" s="1818">
        <f t="shared" ref="NUO51" si="5009">NUM51*$C$51</f>
        <v>9.3107099416892528E+57</v>
      </c>
      <c r="NUQ51" s="1818">
        <f t="shared" ref="NUQ51" si="5010">NUO51*$C$51</f>
        <v>9.5434776902314829E+57</v>
      </c>
      <c r="NUS51" s="1818">
        <f t="shared" ref="NUS51" si="5011">NUQ51*$C$51</f>
        <v>9.7820646324872686E+57</v>
      </c>
      <c r="NUU51" s="1818">
        <f t="shared" ref="NUU51" si="5012">NUS51*$C$51</f>
        <v>1.002661624829945E+58</v>
      </c>
      <c r="NUW51" s="1818">
        <f t="shared" ref="NUW51" si="5013">NUU51*$C$51</f>
        <v>1.0277281654506935E+58</v>
      </c>
      <c r="NUY51" s="1818">
        <f t="shared" ref="NUY51" si="5014">NUW51*$C$51</f>
        <v>1.0534213695869608E+58</v>
      </c>
      <c r="NVA51" s="1818">
        <f t="shared" ref="NVA51" si="5015">NUY51*$C$51</f>
        <v>1.0797569038266347E+58</v>
      </c>
      <c r="NVC51" s="1818">
        <f t="shared" ref="NVC51" si="5016">NVA51*$C$51</f>
        <v>1.1067508264223004E+58</v>
      </c>
      <c r="NVE51" s="1818">
        <f t="shared" ref="NVE51" si="5017">NVC51*$C$51</f>
        <v>1.1344195970828579E+58</v>
      </c>
      <c r="NVG51" s="1818">
        <f t="shared" ref="NVG51" si="5018">NVE51*$C$51</f>
        <v>1.1627800870099292E+58</v>
      </c>
      <c r="NVI51" s="1818">
        <f t="shared" ref="NVI51" si="5019">NVG51*$C$51</f>
        <v>1.1918495891851774E+58</v>
      </c>
      <c r="NVK51" s="1818">
        <f t="shared" ref="NVK51" si="5020">NVI51*$C$51</f>
        <v>1.2216458289148066E+58</v>
      </c>
      <c r="NVM51" s="1818">
        <f t="shared" ref="NVM51" si="5021">NVK51*$C$51</f>
        <v>1.2521869746376767E+58</v>
      </c>
      <c r="NVO51" s="1818">
        <f t="shared" ref="NVO51" si="5022">NVM51*$C$51</f>
        <v>1.2834916490036184E+58</v>
      </c>
      <c r="NVQ51" s="1818">
        <f t="shared" ref="NVQ51" si="5023">NVO51*$C$51</f>
        <v>1.3155789402287087E+58</v>
      </c>
      <c r="NVS51" s="1818">
        <f t="shared" ref="NVS51" si="5024">NVQ51*$C$51</f>
        <v>1.3484684137344262E+58</v>
      </c>
      <c r="NVU51" s="1818">
        <f t="shared" ref="NVU51" si="5025">NVS51*$C$51</f>
        <v>1.3821801240777866E+58</v>
      </c>
      <c r="NVW51" s="1818">
        <f t="shared" ref="NVW51" si="5026">NVU51*$C$51</f>
        <v>1.4167346271797312E+58</v>
      </c>
      <c r="NVY51" s="1818">
        <f t="shared" ref="NVY51" si="5027">NVW51*$C$51</f>
        <v>1.4521529928592245E+58</v>
      </c>
      <c r="NWA51" s="1818">
        <f t="shared" ref="NWA51" si="5028">NVY51*$C$51</f>
        <v>1.488456817680705E+58</v>
      </c>
      <c r="NWC51" s="1818">
        <f t="shared" ref="NWC51" si="5029">NWA51*$C$51</f>
        <v>1.5256682381227225E+58</v>
      </c>
      <c r="NWE51" s="1818">
        <f t="shared" ref="NWE51" si="5030">NWC51*$C$51</f>
        <v>1.5638099440757904E+58</v>
      </c>
      <c r="NWG51" s="1818">
        <f t="shared" ref="NWG51" si="5031">NWE51*$C$51</f>
        <v>1.6029051926776852E+58</v>
      </c>
      <c r="NWI51" s="1818">
        <f t="shared" ref="NWI51" si="5032">NWG51*$C$51</f>
        <v>1.642977822494627E+58</v>
      </c>
      <c r="NWK51" s="1818">
        <f t="shared" ref="NWK51" si="5033">NWI51*$C$51</f>
        <v>1.6840522680569924E+58</v>
      </c>
      <c r="NWM51" s="1818">
        <f t="shared" ref="NWM51" si="5034">NWK51*$C$51</f>
        <v>1.7261535747584172E+58</v>
      </c>
      <c r="NWO51" s="1818">
        <f t="shared" ref="NWO51" si="5035">NWM51*$C$51</f>
        <v>1.7693074141273773E+58</v>
      </c>
      <c r="NWQ51" s="1818">
        <f t="shared" ref="NWQ51" si="5036">NWO51*$C$51</f>
        <v>1.8135400994805617E+58</v>
      </c>
      <c r="NWS51" s="1818">
        <f t="shared" ref="NWS51" si="5037">NWQ51*$C$51</f>
        <v>1.8588786019675756E+58</v>
      </c>
      <c r="NWU51" s="1818">
        <f t="shared" ref="NWU51" si="5038">NWS51*$C$51</f>
        <v>1.9053505670167649E+58</v>
      </c>
      <c r="NWW51" s="1818">
        <f t="shared" ref="NWW51" si="5039">NWU51*$C$51</f>
        <v>1.9529843311921838E+58</v>
      </c>
      <c r="NWY51" s="1818">
        <f t="shared" ref="NWY51" si="5040">NWW51*$C$51</f>
        <v>2.0018089394719883E+58</v>
      </c>
      <c r="NXA51" s="1818">
        <f t="shared" ref="NXA51" si="5041">NWY51*$C$51</f>
        <v>2.0518541629587879E+58</v>
      </c>
      <c r="NXC51" s="1818">
        <f t="shared" ref="NXC51" si="5042">NXA51*$C$51</f>
        <v>2.1031505170327575E+58</v>
      </c>
      <c r="NXE51" s="1818">
        <f t="shared" ref="NXE51" si="5043">NXC51*$C$51</f>
        <v>2.1557292799585762E+58</v>
      </c>
      <c r="NXG51" s="1818">
        <f t="shared" ref="NXG51" si="5044">NXE51*$C$51</f>
        <v>2.2096225119575404E+58</v>
      </c>
      <c r="NXI51" s="1818">
        <f t="shared" ref="NXI51" si="5045">NXG51*$C$51</f>
        <v>2.2648630747564788E+58</v>
      </c>
      <c r="NXK51" s="1818">
        <f t="shared" ref="NXK51" si="5046">NXI51*$C$51</f>
        <v>2.3214846516253904E+58</v>
      </c>
      <c r="NXM51" s="1818">
        <f t="shared" ref="NXM51" si="5047">NXK51*$C$51</f>
        <v>2.379521767916025E+58</v>
      </c>
      <c r="NXO51" s="1818">
        <f t="shared" ref="NXO51" si="5048">NXM51*$C$51</f>
        <v>2.4390098121139254E+58</v>
      </c>
      <c r="NXQ51" s="1818">
        <f t="shared" ref="NXQ51" si="5049">NXO51*$C$51</f>
        <v>2.4999850574167733E+58</v>
      </c>
      <c r="NXS51" s="1818">
        <f t="shared" ref="NXS51" si="5050">NXQ51*$C$51</f>
        <v>2.5624846838521923E+58</v>
      </c>
      <c r="NXU51" s="1818">
        <f t="shared" ref="NXU51" si="5051">NXS51*$C$51</f>
        <v>2.626546800948497E+58</v>
      </c>
      <c r="NXW51" s="1818">
        <f t="shared" ref="NXW51" si="5052">NXU51*$C$51</f>
        <v>2.6922104709722092E+58</v>
      </c>
      <c r="NXY51" s="1818">
        <f t="shared" ref="NXY51" si="5053">NXW51*$C$51</f>
        <v>2.7595157327465141E+58</v>
      </c>
      <c r="NYA51" s="1818">
        <f t="shared" ref="NYA51" si="5054">NXY51*$C$51</f>
        <v>2.8285036260651766E+58</v>
      </c>
      <c r="NYC51" s="1818">
        <f t="shared" ref="NYC51" si="5055">NYA51*$C$51</f>
        <v>2.8992162167168055E+58</v>
      </c>
      <c r="NYE51" s="1818">
        <f t="shared" ref="NYE51" si="5056">NYC51*$C$51</f>
        <v>2.9716966221347253E+58</v>
      </c>
      <c r="NYG51" s="1818">
        <f t="shared" ref="NYG51" si="5057">NYE51*$C$51</f>
        <v>3.0459890376880932E+58</v>
      </c>
      <c r="NYI51" s="1818">
        <f t="shared" ref="NYI51" si="5058">NYG51*$C$51</f>
        <v>3.1221387636302951E+58</v>
      </c>
      <c r="NYK51" s="1818">
        <f t="shared" ref="NYK51" si="5059">NYI51*$C$51</f>
        <v>3.2001922327210521E+58</v>
      </c>
      <c r="NYM51" s="1818">
        <f t="shared" ref="NYM51" si="5060">NYK51*$C$51</f>
        <v>3.2801970385390779E+58</v>
      </c>
      <c r="NYO51" s="1818">
        <f t="shared" ref="NYO51" si="5061">NYM51*$C$51</f>
        <v>3.3622019645025543E+58</v>
      </c>
      <c r="NYQ51" s="1818">
        <f t="shared" ref="NYQ51" si="5062">NYO51*$C$51</f>
        <v>3.4462570136151176E+58</v>
      </c>
      <c r="NYS51" s="1818">
        <f t="shared" ref="NYS51" si="5063">NYQ51*$C$51</f>
        <v>3.5324134389554951E+58</v>
      </c>
      <c r="NYU51" s="1818">
        <f t="shared" ref="NYU51" si="5064">NYS51*$C$51</f>
        <v>3.620723774929382E+58</v>
      </c>
      <c r="NYW51" s="1818">
        <f t="shared" ref="NYW51" si="5065">NYU51*$C$51</f>
        <v>3.7112418693026162E+58</v>
      </c>
      <c r="NYY51" s="1818">
        <f t="shared" ref="NYY51" si="5066">NYW51*$C$51</f>
        <v>3.804022916035181E+58</v>
      </c>
      <c r="NZA51" s="1818">
        <f t="shared" ref="NZA51" si="5067">NYY51*$C$51</f>
        <v>3.8991234889360603E+58</v>
      </c>
      <c r="NZC51" s="1818">
        <f t="shared" ref="NZC51" si="5068">NZA51*$C$51</f>
        <v>3.9966015761594615E+58</v>
      </c>
      <c r="NZE51" s="1818">
        <f t="shared" ref="NZE51" si="5069">NZC51*$C$51</f>
        <v>4.0965166155634477E+58</v>
      </c>
      <c r="NZG51" s="1818">
        <f t="shared" ref="NZG51" si="5070">NZE51*$C$51</f>
        <v>4.1989295309525333E+58</v>
      </c>
      <c r="NZI51" s="1818">
        <f t="shared" ref="NZI51" si="5071">NZG51*$C$51</f>
        <v>4.303902769226346E+58</v>
      </c>
      <c r="NZK51" s="1818">
        <f t="shared" ref="NZK51" si="5072">NZI51*$C$51</f>
        <v>4.4115003384570043E+58</v>
      </c>
      <c r="NZM51" s="1818">
        <f t="shared" ref="NZM51" si="5073">NZK51*$C$51</f>
        <v>4.521787846918429E+58</v>
      </c>
      <c r="NZO51" s="1818">
        <f t="shared" ref="NZO51" si="5074">NZM51*$C$51</f>
        <v>4.6348325430913896E+58</v>
      </c>
      <c r="NZQ51" s="1818">
        <f t="shared" ref="NZQ51" si="5075">NZO51*$C$51</f>
        <v>4.7507033566686739E+58</v>
      </c>
      <c r="NZS51" s="1818">
        <f t="shared" ref="NZS51" si="5076">NZQ51*$C$51</f>
        <v>4.8694709405853901E+58</v>
      </c>
      <c r="NZU51" s="1818">
        <f t="shared" ref="NZU51" si="5077">NZS51*$C$51</f>
        <v>4.9912077141000242E+58</v>
      </c>
      <c r="NZW51" s="1818">
        <f t="shared" ref="NZW51" si="5078">NZU51*$C$51</f>
        <v>5.1159879069525246E+58</v>
      </c>
      <c r="NZY51" s="1818">
        <f t="shared" ref="NZY51" si="5079">NZW51*$C$51</f>
        <v>5.2438876046263371E+58</v>
      </c>
      <c r="OAA51" s="1818">
        <f t="shared" ref="OAA51" si="5080">NZY51*$C$51</f>
        <v>5.3749847947419952E+58</v>
      </c>
      <c r="OAC51" s="1818">
        <f t="shared" ref="OAC51" si="5081">OAA51*$C$51</f>
        <v>5.5093594146105449E+58</v>
      </c>
      <c r="OAE51" s="1818">
        <f t="shared" ref="OAE51" si="5082">OAC51*$C$51</f>
        <v>5.6470933999758078E+58</v>
      </c>
      <c r="OAG51" s="1818">
        <f t="shared" ref="OAG51" si="5083">OAE51*$C$51</f>
        <v>5.7882707349752023E+58</v>
      </c>
      <c r="OAI51" s="1818">
        <f t="shared" ref="OAI51" si="5084">OAG51*$C$51</f>
        <v>5.9329775033495818E+58</v>
      </c>
      <c r="OAK51" s="1818">
        <f t="shared" ref="OAK51" si="5085">OAI51*$C$51</f>
        <v>6.081301940933321E+58</v>
      </c>
      <c r="OAM51" s="1818">
        <f t="shared" ref="OAM51" si="5086">OAK51*$C$51</f>
        <v>6.2333344894566538E+58</v>
      </c>
      <c r="OAO51" s="1818">
        <f t="shared" ref="OAO51" si="5087">OAM51*$C$51</f>
        <v>6.3891678516930696E+58</v>
      </c>
      <c r="OAQ51" s="1818">
        <f t="shared" ref="OAQ51" si="5088">OAO51*$C$51</f>
        <v>6.5488970479853955E+58</v>
      </c>
      <c r="OAS51" s="1818">
        <f t="shared" ref="OAS51" si="5089">OAQ51*$C$51</f>
        <v>6.7126194741850301E+58</v>
      </c>
      <c r="OAU51" s="1818">
        <f t="shared" ref="OAU51" si="5090">OAS51*$C$51</f>
        <v>6.8804349610396553E+58</v>
      </c>
      <c r="OAW51" s="1818">
        <f t="shared" ref="OAW51" si="5091">OAU51*$C$51</f>
        <v>7.0524458350656462E+58</v>
      </c>
      <c r="OAY51" s="1818">
        <f t="shared" ref="OAY51" si="5092">OAW51*$C$51</f>
        <v>7.2287569809422873E+58</v>
      </c>
      <c r="OBA51" s="1818">
        <f t="shared" ref="OBA51" si="5093">OAY51*$C$51</f>
        <v>7.4094759054658438E+58</v>
      </c>
      <c r="OBC51" s="1818">
        <f t="shared" ref="OBC51" si="5094">OBA51*$C$51</f>
        <v>7.5947128031024895E+58</v>
      </c>
      <c r="OBE51" s="1818">
        <f t="shared" ref="OBE51" si="5095">OBC51*$C$51</f>
        <v>7.7845806231800509E+58</v>
      </c>
      <c r="OBG51" s="1818">
        <f t="shared" ref="OBG51" si="5096">OBE51*$C$51</f>
        <v>7.9791951387595512E+58</v>
      </c>
      <c r="OBI51" s="1818">
        <f t="shared" ref="OBI51" si="5097">OBG51*$C$51</f>
        <v>8.178675017228539E+58</v>
      </c>
      <c r="OBK51" s="1818">
        <f t="shared" ref="OBK51" si="5098">OBI51*$C$51</f>
        <v>8.3831418926592518E+58</v>
      </c>
      <c r="OBM51" s="1818">
        <f t="shared" ref="OBM51" si="5099">OBK51*$C$51</f>
        <v>8.5927204399757329E+58</v>
      </c>
      <c r="OBO51" s="1818">
        <f t="shared" ref="OBO51" si="5100">OBM51*$C$51</f>
        <v>8.8075384509751258E+58</v>
      </c>
      <c r="OBQ51" s="1818">
        <f t="shared" ref="OBQ51" si="5101">OBO51*$C$51</f>
        <v>9.0277269122495033E+58</v>
      </c>
      <c r="OBS51" s="1818">
        <f t="shared" ref="OBS51" si="5102">OBQ51*$C$51</f>
        <v>9.25342008505574E+58</v>
      </c>
      <c r="OBU51" s="1818">
        <f t="shared" ref="OBU51" si="5103">OBS51*$C$51</f>
        <v>9.484755587182133E+58</v>
      </c>
      <c r="OBW51" s="1818">
        <f t="shared" ref="OBW51" si="5104">OBU51*$C$51</f>
        <v>9.7218744768616854E+58</v>
      </c>
      <c r="OBY51" s="1818">
        <f t="shared" ref="OBY51" si="5105">OBW51*$C$51</f>
        <v>9.9649213387832268E+58</v>
      </c>
      <c r="OCA51" s="1818">
        <f t="shared" ref="OCA51" si="5106">OBY51*$C$51</f>
        <v>1.0214044372252806E+59</v>
      </c>
      <c r="OCC51" s="1818">
        <f t="shared" ref="OCC51" si="5107">OCA51*$C$51</f>
        <v>1.0469395481559125E+59</v>
      </c>
      <c r="OCE51" s="1818">
        <f t="shared" ref="OCE51" si="5108">OCC51*$C$51</f>
        <v>1.0731130368598102E+59</v>
      </c>
      <c r="OCG51" s="1818">
        <f t="shared" ref="OCG51" si="5109">OCE51*$C$51</f>
        <v>1.0999408627813053E+59</v>
      </c>
      <c r="OCI51" s="1818">
        <f t="shared" ref="OCI51" si="5110">OCG51*$C$51</f>
        <v>1.1274393843508378E+59</v>
      </c>
      <c r="OCK51" s="1818">
        <f t="shared" ref="OCK51" si="5111">OCI51*$C$51</f>
        <v>1.1556253689596086E+59</v>
      </c>
      <c r="OCM51" s="1818">
        <f t="shared" ref="OCM51" si="5112">OCK51*$C$51</f>
        <v>1.1845160031835988E+59</v>
      </c>
      <c r="OCO51" s="1818">
        <f t="shared" ref="OCO51" si="5113">OCM51*$C$51</f>
        <v>1.2141289032631886E+59</v>
      </c>
      <c r="OCQ51" s="1818">
        <f t="shared" ref="OCQ51" si="5114">OCO51*$C$51</f>
        <v>1.2444821258447683E+59</v>
      </c>
      <c r="OCS51" s="1818">
        <f t="shared" ref="OCS51" si="5115">OCQ51*$C$51</f>
        <v>1.2755941789908873E+59</v>
      </c>
      <c r="OCU51" s="1818">
        <f t="shared" ref="OCU51" si="5116">OCS51*$C$51</f>
        <v>1.3074840334656594E+59</v>
      </c>
      <c r="OCW51" s="1818">
        <f t="shared" ref="OCW51" si="5117">OCU51*$C$51</f>
        <v>1.3401711343023007E+59</v>
      </c>
      <c r="OCY51" s="1818">
        <f t="shared" ref="OCY51" si="5118">OCW51*$C$51</f>
        <v>1.373675412659858E+59</v>
      </c>
      <c r="ODA51" s="1818">
        <f t="shared" ref="ODA51" si="5119">OCY51*$C$51</f>
        <v>1.4080172979763544E+59</v>
      </c>
      <c r="ODC51" s="1818">
        <f t="shared" ref="ODC51" si="5120">ODA51*$C$51</f>
        <v>1.4432177304257631E+59</v>
      </c>
      <c r="ODE51" s="1818">
        <f t="shared" ref="ODE51" si="5121">ODC51*$C$51</f>
        <v>1.4792981736864071E+59</v>
      </c>
      <c r="ODG51" s="1818">
        <f t="shared" ref="ODG51" si="5122">ODE51*$C$51</f>
        <v>1.5162806280285671E+59</v>
      </c>
      <c r="ODI51" s="1818">
        <f t="shared" ref="ODI51" si="5123">ODG51*$C$51</f>
        <v>1.5541876437292811E+59</v>
      </c>
      <c r="ODK51" s="1818">
        <f t="shared" ref="ODK51" si="5124">ODI51*$C$51</f>
        <v>1.5930423348225129E+59</v>
      </c>
      <c r="ODM51" s="1818">
        <f t="shared" ref="ODM51" si="5125">ODK51*$C$51</f>
        <v>1.6328683931930756E+59</v>
      </c>
      <c r="ODO51" s="1818">
        <f t="shared" ref="ODO51" si="5126">ODM51*$C$51</f>
        <v>1.6736901030229023E+59</v>
      </c>
      <c r="ODQ51" s="1818">
        <f t="shared" ref="ODQ51" si="5127">ODO51*$C$51</f>
        <v>1.7155323555984746E+59</v>
      </c>
      <c r="ODS51" s="1818">
        <f t="shared" ref="ODS51" si="5128">ODQ51*$C$51</f>
        <v>1.7584206644884364E+59</v>
      </c>
      <c r="ODU51" s="1818">
        <f t="shared" ref="ODU51" si="5129">ODS51*$C$51</f>
        <v>1.8023811811006472E+59</v>
      </c>
      <c r="ODW51" s="1818">
        <f t="shared" ref="ODW51" si="5130">ODU51*$C$51</f>
        <v>1.8474407106281631E+59</v>
      </c>
      <c r="ODY51" s="1818">
        <f t="shared" ref="ODY51" si="5131">ODW51*$C$51</f>
        <v>1.8936267283938671E+59</v>
      </c>
      <c r="OEA51" s="1818">
        <f t="shared" ref="OEA51" si="5132">ODY51*$C$51</f>
        <v>1.9409673966037137E+59</v>
      </c>
      <c r="OEC51" s="1818">
        <f t="shared" ref="OEC51" si="5133">OEA51*$C$51</f>
        <v>1.9894915815188064E+59</v>
      </c>
      <c r="OEE51" s="1818">
        <f t="shared" ref="OEE51" si="5134">OEC51*$C$51</f>
        <v>2.0392288710567765E+59</v>
      </c>
      <c r="OEG51" s="1818">
        <f t="shared" ref="OEG51" si="5135">OEE51*$C$51</f>
        <v>2.0902095928331956E+59</v>
      </c>
      <c r="OEI51" s="1818">
        <f t="shared" ref="OEI51" si="5136">OEG51*$C$51</f>
        <v>2.1424648326540253E+59</v>
      </c>
      <c r="OEK51" s="1818">
        <f t="shared" ref="OEK51" si="5137">OEI51*$C$51</f>
        <v>2.1960264534703757E+59</v>
      </c>
      <c r="OEM51" s="1818">
        <f t="shared" ref="OEM51" si="5138">OEK51*$C$51</f>
        <v>2.2509271148071349E+59</v>
      </c>
      <c r="OEO51" s="1818">
        <f t="shared" ref="OEO51" si="5139">OEM51*$C$51</f>
        <v>2.3072002926773132E+59</v>
      </c>
      <c r="OEQ51" s="1818">
        <f t="shared" ref="OEQ51" si="5140">OEO51*$C$51</f>
        <v>2.3648802999942458E+59</v>
      </c>
      <c r="OES51" s="1818">
        <f t="shared" ref="OES51" si="5141">OEQ51*$C$51</f>
        <v>2.424002307494102E+59</v>
      </c>
      <c r="OEU51" s="1818">
        <f t="shared" ref="OEU51" si="5142">OES51*$C$51</f>
        <v>2.4846023651814541E+59</v>
      </c>
      <c r="OEW51" s="1818">
        <f t="shared" ref="OEW51" si="5143">OEU51*$C$51</f>
        <v>2.5467174243109904E+59</v>
      </c>
      <c r="OEY51" s="1818">
        <f t="shared" ref="OEY51" si="5144">OEW51*$C$51</f>
        <v>2.6103853599187648E+59</v>
      </c>
      <c r="OFA51" s="1818">
        <f t="shared" ref="OFA51" si="5145">OEY51*$C$51</f>
        <v>2.6756449939167335E+59</v>
      </c>
      <c r="OFC51" s="1818">
        <f t="shared" ref="OFC51" si="5146">OFA51*$C$51</f>
        <v>2.7425361187646518E+59</v>
      </c>
      <c r="OFE51" s="1818">
        <f t="shared" ref="OFE51" si="5147">OFC51*$C$51</f>
        <v>2.8110995217337676E+59</v>
      </c>
      <c r="OFG51" s="1818">
        <f t="shared" ref="OFG51" si="5148">OFE51*$C$51</f>
        <v>2.8813770097771117E+59</v>
      </c>
      <c r="OFI51" s="1818">
        <f t="shared" ref="OFI51" si="5149">OFG51*$C$51</f>
        <v>2.953411435021539E+59</v>
      </c>
      <c r="OFK51" s="1818">
        <f t="shared" ref="OFK51" si="5150">OFI51*$C$51</f>
        <v>3.0272467208970773E+59</v>
      </c>
      <c r="OFM51" s="1818">
        <f t="shared" ref="OFM51" si="5151">OFK51*$C$51</f>
        <v>3.102927888919504E+59</v>
      </c>
      <c r="OFO51" s="1818">
        <f t="shared" ref="OFO51" si="5152">OFM51*$C$51</f>
        <v>3.1805010861424912E+59</v>
      </c>
      <c r="OFQ51" s="1818">
        <f t="shared" ref="OFQ51" si="5153">OFO51*$C$51</f>
        <v>3.2600136132960533E+59</v>
      </c>
      <c r="OFS51" s="1818">
        <f t="shared" ref="OFS51" si="5154">OFQ51*$C$51</f>
        <v>3.3415139536284545E+59</v>
      </c>
      <c r="OFU51" s="1818">
        <f t="shared" ref="OFU51" si="5155">OFS51*$C$51</f>
        <v>3.4250518024691654E+59</v>
      </c>
      <c r="OFW51" s="1818">
        <f t="shared" ref="OFW51" si="5156">OFU51*$C$51</f>
        <v>3.5106780975308943E+59</v>
      </c>
      <c r="OFY51" s="1818">
        <f t="shared" ref="OFY51" si="5157">OFW51*$C$51</f>
        <v>3.5984450499691664E+59</v>
      </c>
      <c r="OGA51" s="1818">
        <f t="shared" ref="OGA51" si="5158">OFY51*$C$51</f>
        <v>3.6884061762183954E+59</v>
      </c>
      <c r="OGC51" s="1818">
        <f t="shared" ref="OGC51" si="5159">OGA51*$C$51</f>
        <v>3.7806163306238552E+59</v>
      </c>
      <c r="OGE51" s="1818">
        <f t="shared" ref="OGE51" si="5160">OGC51*$C$51</f>
        <v>3.8751317388894514E+59</v>
      </c>
      <c r="OGG51" s="1818">
        <f t="shared" ref="OGG51" si="5161">OGE51*$C$51</f>
        <v>3.9720100323616873E+59</v>
      </c>
      <c r="OGI51" s="1818">
        <f t="shared" ref="OGI51" si="5162">OGG51*$C$51</f>
        <v>4.0713102831707291E+59</v>
      </c>
      <c r="OGK51" s="1818">
        <f t="shared" ref="OGK51" si="5163">OGI51*$C$51</f>
        <v>4.1730930402499968E+59</v>
      </c>
      <c r="OGM51" s="1818">
        <f t="shared" ref="OGM51" si="5164">OGK51*$C$51</f>
        <v>4.2774203662562466E+59</v>
      </c>
      <c r="OGO51" s="1818">
        <f t="shared" ref="OGO51" si="5165">OGM51*$C$51</f>
        <v>4.3843558754126524E+59</v>
      </c>
      <c r="OGQ51" s="1818">
        <f t="shared" ref="OGQ51" si="5166">OGO51*$C$51</f>
        <v>4.493964772297968E+59</v>
      </c>
      <c r="OGS51" s="1818">
        <f t="shared" ref="OGS51" si="5167">OGQ51*$C$51</f>
        <v>4.6063138916054168E+59</v>
      </c>
      <c r="OGU51" s="1818">
        <f t="shared" ref="OGU51" si="5168">OGS51*$C$51</f>
        <v>4.7214717388955515E+59</v>
      </c>
      <c r="OGW51" s="1818">
        <f t="shared" ref="OGW51" si="5169">OGU51*$C$51</f>
        <v>4.8395085323679401E+59</v>
      </c>
      <c r="OGY51" s="1818">
        <f t="shared" ref="OGY51" si="5170">OGW51*$C$51</f>
        <v>4.9604962456771378E+59</v>
      </c>
      <c r="OHA51" s="1818">
        <f t="shared" ref="OHA51" si="5171">OGY51*$C$51</f>
        <v>5.0845086518190655E+59</v>
      </c>
      <c r="OHC51" s="1818">
        <f t="shared" ref="OHC51" si="5172">OHA51*$C$51</f>
        <v>5.2116213681145421E+59</v>
      </c>
      <c r="OHE51" s="1818">
        <f t="shared" ref="OHE51" si="5173">OHC51*$C$51</f>
        <v>5.3419119023174055E+59</v>
      </c>
      <c r="OHG51" s="1818">
        <f t="shared" ref="OHG51" si="5174">OHE51*$C$51</f>
        <v>5.4754596998753398E+59</v>
      </c>
      <c r="OHI51" s="1818">
        <f t="shared" ref="OHI51" si="5175">OHG51*$C$51</f>
        <v>5.6123461923722227E+59</v>
      </c>
      <c r="OHK51" s="1818">
        <f t="shared" ref="OHK51" si="5176">OHI51*$C$51</f>
        <v>5.7526548471815277E+59</v>
      </c>
      <c r="OHM51" s="1818">
        <f t="shared" ref="OHM51" si="5177">OHK51*$C$51</f>
        <v>5.8964712183610652E+59</v>
      </c>
      <c r="OHO51" s="1818">
        <f t="shared" ref="OHO51" si="5178">OHM51*$C$51</f>
        <v>6.043882998820091E+59</v>
      </c>
      <c r="OHQ51" s="1818">
        <f t="shared" ref="OHQ51" si="5179">OHO51*$C$51</f>
        <v>6.1949800737905931E+59</v>
      </c>
      <c r="OHS51" s="1818">
        <f t="shared" ref="OHS51" si="5180">OHQ51*$C$51</f>
        <v>6.349854575635357E+59</v>
      </c>
      <c r="OHU51" s="1818">
        <f t="shared" ref="OHU51" si="5181">OHS51*$C$51</f>
        <v>6.5086009400262402E+59</v>
      </c>
      <c r="OHW51" s="1818">
        <f t="shared" ref="OHW51" si="5182">OHU51*$C$51</f>
        <v>6.6713159635268957E+59</v>
      </c>
      <c r="OHY51" s="1818">
        <f t="shared" ref="OHY51" si="5183">OHW51*$C$51</f>
        <v>6.8380988626150676E+59</v>
      </c>
      <c r="OIA51" s="1818">
        <f t="shared" ref="OIA51" si="5184">OHY51*$C$51</f>
        <v>7.0090513341804439E+59</v>
      </c>
      <c r="OIC51" s="1818">
        <f t="shared" ref="OIC51" si="5185">OIA51*$C$51</f>
        <v>7.1842776175349547E+59</v>
      </c>
      <c r="OIE51" s="1818">
        <f t="shared" ref="OIE51" si="5186">OIC51*$C$51</f>
        <v>7.3638845579733279E+59</v>
      </c>
      <c r="OIG51" s="1818">
        <f t="shared" ref="OIG51" si="5187">OIE51*$C$51</f>
        <v>7.54798167192266E+59</v>
      </c>
      <c r="OII51" s="1818">
        <f t="shared" ref="OII51" si="5188">OIG51*$C$51</f>
        <v>7.7366812137207259E+59</v>
      </c>
      <c r="OIK51" s="1818">
        <f t="shared" ref="OIK51" si="5189">OII51*$C$51</f>
        <v>7.9300982440637437E+59</v>
      </c>
      <c r="OIM51" s="1818">
        <f t="shared" ref="OIM51" si="5190">OIK51*$C$51</f>
        <v>8.1283507001653364E+59</v>
      </c>
      <c r="OIO51" s="1818">
        <f t="shared" ref="OIO51" si="5191">OIM51*$C$51</f>
        <v>8.3315594676694691E+59</v>
      </c>
      <c r="OIQ51" s="1818">
        <f t="shared" ref="OIQ51" si="5192">OIO51*$C$51</f>
        <v>8.5398484543612056E+59</v>
      </c>
      <c r="OIS51" s="1818">
        <f t="shared" ref="OIS51" si="5193">OIQ51*$C$51</f>
        <v>8.7533446657202353E+59</v>
      </c>
      <c r="OIU51" s="1818">
        <f t="shared" ref="OIU51" si="5194">OIS51*$C$51</f>
        <v>8.9721782823632413E+59</v>
      </c>
      <c r="OIW51" s="1818">
        <f t="shared" ref="OIW51" si="5195">OIU51*$C$51</f>
        <v>9.1964827394223208E+59</v>
      </c>
      <c r="OIY51" s="1818">
        <f t="shared" ref="OIY51" si="5196">OIW51*$C$51</f>
        <v>9.4263948079078773E+59</v>
      </c>
      <c r="OJA51" s="1818">
        <f t="shared" ref="OJA51" si="5197">OIY51*$C$51</f>
        <v>9.6620546781055736E+59</v>
      </c>
      <c r="OJC51" s="1818">
        <f t="shared" ref="OJC51" si="5198">OJA51*$C$51</f>
        <v>9.9036060450582119E+59</v>
      </c>
      <c r="OJE51" s="1818">
        <f t="shared" ref="OJE51" si="5199">OJC51*$C$51</f>
        <v>1.0151196196184666E+60</v>
      </c>
      <c r="OJG51" s="1818">
        <f t="shared" ref="OJG51" si="5200">OJE51*$C$51</f>
        <v>1.0404976101089281E+60</v>
      </c>
      <c r="OJI51" s="1818">
        <f t="shared" ref="OJI51" si="5201">OJG51*$C$51</f>
        <v>1.0665100503616513E+60</v>
      </c>
      <c r="OJK51" s="1818">
        <f t="shared" ref="OJK51" si="5202">OJI51*$C$51</f>
        <v>1.0931728016206925E+60</v>
      </c>
      <c r="OJM51" s="1818">
        <f t="shared" ref="OJM51" si="5203">OJK51*$C$51</f>
        <v>1.1205021216612097E+60</v>
      </c>
      <c r="OJO51" s="1818">
        <f t="shared" ref="OJO51" si="5204">OJM51*$C$51</f>
        <v>1.1485146747027399E+60</v>
      </c>
      <c r="OJQ51" s="1818">
        <f t="shared" ref="OJQ51" si="5205">OJO51*$C$51</f>
        <v>1.1772275415703083E+60</v>
      </c>
      <c r="OJS51" s="1818">
        <f t="shared" ref="OJS51" si="5206">OJQ51*$C$51</f>
        <v>1.2066582301095659E+60</v>
      </c>
      <c r="OJU51" s="1818">
        <f t="shared" ref="OJU51" si="5207">OJS51*$C$51</f>
        <v>1.236824685862305E+60</v>
      </c>
      <c r="OJW51" s="1818">
        <f t="shared" ref="OJW51" si="5208">OJU51*$C$51</f>
        <v>1.2677453030088626E+60</v>
      </c>
      <c r="OJY51" s="1818">
        <f t="shared" ref="OJY51" si="5209">OJW51*$C$51</f>
        <v>1.299438935584084E+60</v>
      </c>
      <c r="OKA51" s="1818">
        <f t="shared" ref="OKA51" si="5210">OJY51*$C$51</f>
        <v>1.331924908973686E+60</v>
      </c>
      <c r="OKC51" s="1818">
        <f t="shared" ref="OKC51" si="5211">OKA51*$C$51</f>
        <v>1.365223031698028E+60</v>
      </c>
      <c r="OKE51" s="1818">
        <f t="shared" ref="OKE51" si="5212">OKC51*$C$51</f>
        <v>1.3993536074904786E+60</v>
      </c>
      <c r="OKG51" s="1818">
        <f t="shared" ref="OKG51" si="5213">OKE51*$C$51</f>
        <v>1.4343374476777404E+60</v>
      </c>
      <c r="OKI51" s="1818">
        <f t="shared" ref="OKI51" si="5214">OKG51*$C$51</f>
        <v>1.4701958838696838E+60</v>
      </c>
      <c r="OKK51" s="1818">
        <f t="shared" ref="OKK51" si="5215">OKI51*$C$51</f>
        <v>1.5069507809664258E+60</v>
      </c>
      <c r="OKM51" s="1818">
        <f t="shared" ref="OKM51" si="5216">OKK51*$C$51</f>
        <v>1.5446245504905863E+60</v>
      </c>
      <c r="OKO51" s="1818">
        <f t="shared" ref="OKO51" si="5217">OKM51*$C$51</f>
        <v>1.5832401642528508E+60</v>
      </c>
      <c r="OKQ51" s="1818">
        <f t="shared" ref="OKQ51" si="5218">OKO51*$C$51</f>
        <v>1.6228211683591719E+60</v>
      </c>
      <c r="OKS51" s="1818">
        <f t="shared" ref="OKS51" si="5219">OKQ51*$C$51</f>
        <v>1.663391697568151E+60</v>
      </c>
      <c r="OKU51" s="1818">
        <f t="shared" ref="OKU51" si="5220">OKS51*$C$51</f>
        <v>1.7049764900073547E+60</v>
      </c>
      <c r="OKW51" s="1818">
        <f t="shared" ref="OKW51" si="5221">OKU51*$C$51</f>
        <v>1.7476009022575385E+60</v>
      </c>
      <c r="OKY51" s="1818">
        <f t="shared" ref="OKY51" si="5222">OKW51*$C$51</f>
        <v>1.7912909248139768E+60</v>
      </c>
      <c r="OLA51" s="1818">
        <f t="shared" ref="OLA51" si="5223">OKY51*$C$51</f>
        <v>1.8360731979343261E+60</v>
      </c>
      <c r="OLC51" s="1818">
        <f t="shared" ref="OLC51" si="5224">OLA51*$C$51</f>
        <v>1.8819750278826841E+60</v>
      </c>
      <c r="OLE51" s="1818">
        <f t="shared" ref="OLE51" si="5225">OLC51*$C$51</f>
        <v>1.9290244035797512E+60</v>
      </c>
      <c r="OLG51" s="1818">
        <f t="shared" ref="OLG51" si="5226">OLE51*$C$51</f>
        <v>1.9772500136692449E+60</v>
      </c>
      <c r="OLI51" s="1818">
        <f t="shared" ref="OLI51" si="5227">OLG51*$C$51</f>
        <v>2.0266812640109758E+60</v>
      </c>
      <c r="OLK51" s="1818">
        <f t="shared" ref="OLK51" si="5228">OLI51*$C$51</f>
        <v>2.0773482956112498E+60</v>
      </c>
      <c r="OLM51" s="1818">
        <f t="shared" ref="OLM51" si="5229">OLK51*$C$51</f>
        <v>2.1292820030015311E+60</v>
      </c>
      <c r="OLO51" s="1818">
        <f t="shared" ref="OLO51" si="5230">OLM51*$C$51</f>
        <v>2.182514053076569E+60</v>
      </c>
      <c r="OLQ51" s="1818">
        <f t="shared" ref="OLQ51" si="5231">OLO51*$C$51</f>
        <v>2.2370769044034831E+60</v>
      </c>
      <c r="OLS51" s="1818">
        <f t="shared" ref="OLS51" si="5232">OLQ51*$C$51</f>
        <v>2.2930038270135699E+60</v>
      </c>
      <c r="OLU51" s="1818">
        <f t="shared" ref="OLU51" si="5233">OLS51*$C$51</f>
        <v>2.3503289226889091E+60</v>
      </c>
      <c r="OLW51" s="1818">
        <f t="shared" ref="OLW51" si="5234">OLU51*$C$51</f>
        <v>2.4090871457561316E+60</v>
      </c>
      <c r="OLY51" s="1818">
        <f t="shared" ref="OLY51" si="5235">OLW51*$C$51</f>
        <v>2.4693143244000348E+60</v>
      </c>
      <c r="OMA51" s="1818">
        <f t="shared" ref="OMA51" si="5236">OLY51*$C$51</f>
        <v>2.5310471825100353E+60</v>
      </c>
      <c r="OMC51" s="1818">
        <f t="shared" ref="OMC51" si="5237">OMA51*$C$51</f>
        <v>2.5943233620727861E+60</v>
      </c>
      <c r="OME51" s="1818">
        <f t="shared" ref="OME51" si="5238">OMC51*$C$51</f>
        <v>2.6591814461246055E+60</v>
      </c>
      <c r="OMG51" s="1818">
        <f t="shared" ref="OMG51" si="5239">OME51*$C$51</f>
        <v>2.7256609822777204E+60</v>
      </c>
      <c r="OMI51" s="1818">
        <f t="shared" ref="OMI51" si="5240">OMG51*$C$51</f>
        <v>2.793802506834663E+60</v>
      </c>
      <c r="OMK51" s="1818">
        <f t="shared" ref="OMK51" si="5241">OMI51*$C$51</f>
        <v>2.8636475695055293E+60</v>
      </c>
      <c r="OMM51" s="1818">
        <f t="shared" ref="OMM51" si="5242">OMK51*$C$51</f>
        <v>2.9352387587431673E+60</v>
      </c>
      <c r="OMO51" s="1818">
        <f t="shared" ref="OMO51" si="5243">OMM51*$C$51</f>
        <v>3.008619727711746E+60</v>
      </c>
      <c r="OMQ51" s="1818">
        <f t="shared" ref="OMQ51" si="5244">OMO51*$C$51</f>
        <v>3.0838352209045393E+60</v>
      </c>
      <c r="OMS51" s="1818">
        <f t="shared" ref="OMS51" si="5245">OMQ51*$C$51</f>
        <v>3.1609311014271526E+60</v>
      </c>
      <c r="OMU51" s="1818">
        <f t="shared" ref="OMU51" si="5246">OMS51*$C$51</f>
        <v>3.2399543789628314E+60</v>
      </c>
      <c r="OMW51" s="1818">
        <f t="shared" ref="OMW51" si="5247">OMU51*$C$51</f>
        <v>3.3209532384369021E+60</v>
      </c>
      <c r="OMY51" s="1818">
        <f t="shared" ref="OMY51" si="5248">OMW51*$C$51</f>
        <v>3.4039770693978247E+60</v>
      </c>
      <c r="ONA51" s="1818">
        <f t="shared" ref="ONA51" si="5249">OMY51*$C$51</f>
        <v>3.4890764961327699E+60</v>
      </c>
      <c r="ONC51" s="1818">
        <f t="shared" ref="ONC51" si="5250">ONA51*$C$51</f>
        <v>3.5763034085360887E+60</v>
      </c>
      <c r="ONE51" s="1818">
        <f t="shared" ref="ONE51" si="5251">ONC51*$C$51</f>
        <v>3.6657109937494904E+60</v>
      </c>
      <c r="ONG51" s="1818">
        <f t="shared" ref="ONG51" si="5252">ONE51*$C$51</f>
        <v>3.7573537685932277E+60</v>
      </c>
      <c r="ONI51" s="1818">
        <f t="shared" ref="ONI51" si="5253">ONG51*$C$51</f>
        <v>3.8512876128080577E+60</v>
      </c>
      <c r="ONK51" s="1818">
        <f t="shared" ref="ONK51" si="5254">ONI51*$C$51</f>
        <v>3.9475698031282591E+60</v>
      </c>
      <c r="ONM51" s="1818">
        <f t="shared" ref="ONM51" si="5255">ONK51*$C$51</f>
        <v>4.0462590482064654E+60</v>
      </c>
      <c r="ONO51" s="1818">
        <f t="shared" ref="ONO51" si="5256">ONM51*$C$51</f>
        <v>4.1474155244116264E+60</v>
      </c>
      <c r="ONQ51" s="1818">
        <f t="shared" ref="ONQ51" si="5257">ONO51*$C$51</f>
        <v>4.2511009125219164E+60</v>
      </c>
      <c r="ONS51" s="1818">
        <f t="shared" ref="ONS51" si="5258">ONQ51*$C$51</f>
        <v>4.3573784353349638E+60</v>
      </c>
      <c r="ONU51" s="1818">
        <f t="shared" ref="ONU51" si="5259">ONS51*$C$51</f>
        <v>4.4663128962183372E+60</v>
      </c>
      <c r="ONW51" s="1818">
        <f t="shared" ref="ONW51" si="5260">ONU51*$C$51</f>
        <v>4.5779707186237949E+60</v>
      </c>
      <c r="ONY51" s="1818">
        <f t="shared" ref="ONY51" si="5261">ONW51*$C$51</f>
        <v>4.6924199865893893E+60</v>
      </c>
      <c r="OOA51" s="1818">
        <f t="shared" ref="OOA51" si="5262">ONY51*$C$51</f>
        <v>4.8097304862541235E+60</v>
      </c>
      <c r="OOC51" s="1818">
        <f t="shared" ref="OOC51" si="5263">OOA51*$C$51</f>
        <v>4.9299737484104759E+60</v>
      </c>
      <c r="OOE51" s="1818">
        <f t="shared" ref="OOE51" si="5264">OOC51*$C$51</f>
        <v>5.0532230921207374E+60</v>
      </c>
      <c r="OOG51" s="1818">
        <f t="shared" ref="OOG51" si="5265">OOE51*$C$51</f>
        <v>5.1795536694237556E+60</v>
      </c>
      <c r="OOI51" s="1818">
        <f t="shared" ref="OOI51" si="5266">OOG51*$C$51</f>
        <v>5.3090425111593488E+60</v>
      </c>
      <c r="OOK51" s="1818">
        <f t="shared" ref="OOK51" si="5267">OOI51*$C$51</f>
        <v>5.4417685739383317E+60</v>
      </c>
      <c r="OOM51" s="1818">
        <f t="shared" ref="OOM51" si="5268">OOK51*$C$51</f>
        <v>5.5778127882867894E+60</v>
      </c>
      <c r="OOO51" s="1818">
        <f t="shared" ref="OOO51" si="5269">OOM51*$C$51</f>
        <v>5.7172581079939584E+60</v>
      </c>
      <c r="OOQ51" s="1818">
        <f t="shared" ref="OOQ51" si="5270">OOO51*$C$51</f>
        <v>5.8601895606938069E+60</v>
      </c>
      <c r="OOS51" s="1818">
        <f t="shared" ref="OOS51" si="5271">OOQ51*$C$51</f>
        <v>6.0066942997111514E+60</v>
      </c>
      <c r="OOU51" s="1818">
        <f t="shared" ref="OOU51" si="5272">OOS51*$C$51</f>
        <v>6.1568616572039297E+60</v>
      </c>
      <c r="OOW51" s="1818">
        <f t="shared" ref="OOW51" si="5273">OOU51*$C$51</f>
        <v>6.3107831986340277E+60</v>
      </c>
      <c r="OOY51" s="1818">
        <f t="shared" ref="OOY51" si="5274">OOW51*$C$51</f>
        <v>6.4685527785998784E+60</v>
      </c>
      <c r="OPA51" s="1818">
        <f t="shared" ref="OPA51" si="5275">OOY51*$C$51</f>
        <v>6.6302665980648747E+60</v>
      </c>
      <c r="OPC51" s="1818">
        <f t="shared" ref="OPC51" si="5276">OPA51*$C$51</f>
        <v>6.7960232630164958E+60</v>
      </c>
      <c r="OPE51" s="1818">
        <f t="shared" ref="OPE51" si="5277">OPC51*$C$51</f>
        <v>6.9659238445919077E+60</v>
      </c>
      <c r="OPG51" s="1818">
        <f t="shared" ref="OPG51" si="5278">OPE51*$C$51</f>
        <v>7.140071940706705E+60</v>
      </c>
      <c r="OPI51" s="1818">
        <f t="shared" ref="OPI51" si="5279">OPG51*$C$51</f>
        <v>7.3185737392243715E+60</v>
      </c>
      <c r="OPK51" s="1818">
        <f t="shared" ref="OPK51" si="5280">OPI51*$C$51</f>
        <v>7.5015380827049807E+60</v>
      </c>
      <c r="OPM51" s="1818">
        <f t="shared" ref="OPM51" si="5281">OPK51*$C$51</f>
        <v>7.6890765347726041E+60</v>
      </c>
      <c r="OPO51" s="1818">
        <f t="shared" ref="OPO51" si="5282">OPM51*$C$51</f>
        <v>7.8813034481419185E+60</v>
      </c>
      <c r="OPQ51" s="1818">
        <f t="shared" ref="OPQ51" si="5283">OPO51*$C$51</f>
        <v>8.0783360343454659E+60</v>
      </c>
      <c r="OPS51" s="1818">
        <f t="shared" ref="OPS51" si="5284">OPQ51*$C$51</f>
        <v>8.2802944352041015E+60</v>
      </c>
      <c r="OPU51" s="1818">
        <f t="shared" ref="OPU51" si="5285">OPS51*$C$51</f>
        <v>8.4873017960842034E+60</v>
      </c>
      <c r="OPW51" s="1818">
        <f t="shared" ref="OPW51" si="5286">OPU51*$C$51</f>
        <v>8.6994843409863075E+60</v>
      </c>
      <c r="OPY51" s="1818">
        <f t="shared" ref="OPY51" si="5287">OPW51*$C$51</f>
        <v>8.916971449510964E+60</v>
      </c>
      <c r="OQA51" s="1818">
        <f t="shared" ref="OQA51" si="5288">OPY51*$C$51</f>
        <v>9.1398957357487376E+60</v>
      </c>
      <c r="OQC51" s="1818">
        <f t="shared" ref="OQC51" si="5289">OQA51*$C$51</f>
        <v>9.3683931291424551E+60</v>
      </c>
      <c r="OQE51" s="1818">
        <f t="shared" ref="OQE51" si="5290">OQC51*$C$51</f>
        <v>9.6026029573710163E+60</v>
      </c>
      <c r="OQG51" s="1818">
        <f t="shared" ref="OQG51" si="5291">OQE51*$C$51</f>
        <v>9.8426680313052904E+60</v>
      </c>
      <c r="OQI51" s="1818">
        <f t="shared" ref="OQI51" si="5292">OQG51*$C$51</f>
        <v>1.0088734732087922E+61</v>
      </c>
      <c r="OQK51" s="1818">
        <f t="shared" ref="OQK51" si="5293">OQI51*$C$51</f>
        <v>1.0340953100390119E+61</v>
      </c>
      <c r="OQM51" s="1818">
        <f t="shared" ref="OQM51" si="5294">OQK51*$C$51</f>
        <v>1.0599476927899872E+61</v>
      </c>
      <c r="OQO51" s="1818">
        <f t="shared" ref="OQO51" si="5295">OQM51*$C$51</f>
        <v>1.0864463851097368E+61</v>
      </c>
      <c r="OQQ51" s="1818">
        <f t="shared" ref="OQQ51" si="5296">OQO51*$C$51</f>
        <v>1.1136075447374802E+61</v>
      </c>
      <c r="OQS51" s="1818">
        <f t="shared" ref="OQS51" si="5297">OQQ51*$C$51</f>
        <v>1.141447733355917E+61</v>
      </c>
      <c r="OQU51" s="1818">
        <f t="shared" ref="OQU51" si="5298">OQS51*$C$51</f>
        <v>1.1699839266898149E+61</v>
      </c>
      <c r="OQW51" s="1818">
        <f t="shared" ref="OQW51" si="5299">OQU51*$C$51</f>
        <v>1.1992335248570602E+61</v>
      </c>
      <c r="OQY51" s="1818">
        <f t="shared" ref="OQY51" si="5300">OQW51*$C$51</f>
        <v>1.2292143629784866E+61</v>
      </c>
      <c r="ORA51" s="1818">
        <f t="shared" ref="ORA51" si="5301">OQY51*$C$51</f>
        <v>1.2599447220529486E+61</v>
      </c>
      <c r="ORC51" s="1818">
        <f t="shared" ref="ORC51" si="5302">ORA51*$C$51</f>
        <v>1.2914433401042723E+61</v>
      </c>
      <c r="ORE51" s="1818">
        <f t="shared" ref="ORE51" si="5303">ORC51*$C$51</f>
        <v>1.323729423606879E+61</v>
      </c>
      <c r="ORG51" s="1818">
        <f t="shared" ref="ORG51" si="5304">ORE51*$C$51</f>
        <v>1.3568226591970509E+61</v>
      </c>
      <c r="ORI51" s="1818">
        <f t="shared" ref="ORI51" si="5305">ORG51*$C$51</f>
        <v>1.390743225676977E+61</v>
      </c>
      <c r="ORK51" s="1818">
        <f t="shared" ref="ORK51" si="5306">ORI51*$C$51</f>
        <v>1.4255118063189013E+61</v>
      </c>
      <c r="ORM51" s="1818">
        <f t="shared" ref="ORM51" si="5307">ORK51*$C$51</f>
        <v>1.4611496014768737E+61</v>
      </c>
      <c r="ORO51" s="1818">
        <f t="shared" ref="ORO51" si="5308">ORM51*$C$51</f>
        <v>1.4976783415137954E+61</v>
      </c>
      <c r="ORQ51" s="1818">
        <f t="shared" ref="ORQ51" si="5309">ORO51*$C$51</f>
        <v>1.53512030005164E+61</v>
      </c>
      <c r="ORS51" s="1818">
        <f t="shared" ref="ORS51" si="5310">ORQ51*$C$51</f>
        <v>1.5734983075529309E+61</v>
      </c>
      <c r="ORU51" s="1818">
        <f t="shared" ref="ORU51" si="5311">ORS51*$C$51</f>
        <v>1.6128357652417541E+61</v>
      </c>
      <c r="ORW51" s="1818">
        <f t="shared" ref="ORW51" si="5312">ORU51*$C$51</f>
        <v>1.6531566593727979E+61</v>
      </c>
      <c r="ORY51" s="1818">
        <f t="shared" ref="ORY51" si="5313">ORW51*$C$51</f>
        <v>1.6944855758571177E+61</v>
      </c>
      <c r="OSA51" s="1818">
        <f t="shared" ref="OSA51" si="5314">ORY51*$C$51</f>
        <v>1.7368477152535455E+61</v>
      </c>
      <c r="OSC51" s="1818">
        <f t="shared" ref="OSC51" si="5315">OSA51*$C$51</f>
        <v>1.7802689081348839E+61</v>
      </c>
      <c r="OSE51" s="1818">
        <f t="shared" ref="OSE51" si="5316">OSC51*$C$51</f>
        <v>1.8247756308382558E+61</v>
      </c>
      <c r="OSG51" s="1818">
        <f t="shared" ref="OSG51" si="5317">OSE51*$C$51</f>
        <v>1.8703950216092121E+61</v>
      </c>
      <c r="OSI51" s="1818">
        <f t="shared" ref="OSI51" si="5318">OSG51*$C$51</f>
        <v>1.9171548971494422E+61</v>
      </c>
      <c r="OSK51" s="1818">
        <f t="shared" ref="OSK51" si="5319">OSI51*$C$51</f>
        <v>1.9650837695781781E+61</v>
      </c>
      <c r="OSM51" s="1818">
        <f t="shared" ref="OSM51" si="5320">OSK51*$C$51</f>
        <v>2.0142108638176324E+61</v>
      </c>
      <c r="OSO51" s="1818">
        <f t="shared" ref="OSO51" si="5321">OSM51*$C$51</f>
        <v>2.0645661354130731E+61</v>
      </c>
      <c r="OSQ51" s="1818">
        <f t="shared" ref="OSQ51" si="5322">OSO51*$C$51</f>
        <v>2.1161802887983996E+61</v>
      </c>
      <c r="OSS51" s="1818">
        <f t="shared" ref="OSS51" si="5323">OSQ51*$C$51</f>
        <v>2.1690847960183593E+61</v>
      </c>
      <c r="OSU51" s="1818">
        <f t="shared" ref="OSU51" si="5324">OSS51*$C$51</f>
        <v>2.2233119159188182E+61</v>
      </c>
      <c r="OSW51" s="1818">
        <f t="shared" ref="OSW51" si="5325">OSU51*$C$51</f>
        <v>2.2788947138167885E+61</v>
      </c>
      <c r="OSY51" s="1818">
        <f t="shared" ref="OSY51" si="5326">OSW51*$C$51</f>
        <v>2.3358670816622079E+61</v>
      </c>
      <c r="OTA51" s="1818">
        <f t="shared" ref="OTA51" si="5327">OSY51*$C$51</f>
        <v>2.3942637587037628E+61</v>
      </c>
      <c r="OTC51" s="1818">
        <f t="shared" ref="OTC51" si="5328">OTA51*$C$51</f>
        <v>2.4541203526713565E+61</v>
      </c>
      <c r="OTE51" s="1818">
        <f t="shared" ref="OTE51" si="5329">OTC51*$C$51</f>
        <v>2.5154733614881403E+61</v>
      </c>
      <c r="OTG51" s="1818">
        <f t="shared" ref="OTG51" si="5330">OTE51*$C$51</f>
        <v>2.5783601955253437E+61</v>
      </c>
      <c r="OTI51" s="1818">
        <f t="shared" ref="OTI51" si="5331">OTG51*$C$51</f>
        <v>2.6428192004134771E+61</v>
      </c>
      <c r="OTK51" s="1818">
        <f t="shared" ref="OTK51" si="5332">OTI51*$C$51</f>
        <v>2.7088896804238135E+61</v>
      </c>
      <c r="OTM51" s="1818">
        <f t="shared" ref="OTM51" si="5333">OTK51*$C$51</f>
        <v>2.7766119224344088E+61</v>
      </c>
      <c r="OTO51" s="1818">
        <f t="shared" ref="OTO51" si="5334">OTM51*$C$51</f>
        <v>2.846027220495269E+61</v>
      </c>
      <c r="OTQ51" s="1818">
        <f t="shared" ref="OTQ51" si="5335">OTO51*$C$51</f>
        <v>2.9171779010076503E+61</v>
      </c>
      <c r="OTS51" s="1818">
        <f t="shared" ref="OTS51" si="5336">OTQ51*$C$51</f>
        <v>2.9901073485328411E+61</v>
      </c>
      <c r="OTU51" s="1818">
        <f t="shared" ref="OTU51" si="5337">OTS51*$C$51</f>
        <v>3.0648600322461619E+61</v>
      </c>
      <c r="OTW51" s="1818">
        <f t="shared" ref="OTW51" si="5338">OTU51*$C$51</f>
        <v>3.1414815330523159E+61</v>
      </c>
      <c r="OTY51" s="1818">
        <f t="shared" ref="OTY51" si="5339">OTW51*$C$51</f>
        <v>3.2200185713786237E+61</v>
      </c>
      <c r="OUA51" s="1818">
        <f t="shared" ref="OUA51" si="5340">OTY51*$C$51</f>
        <v>3.300519035663089E+61</v>
      </c>
      <c r="OUC51" s="1818">
        <f t="shared" ref="OUC51" si="5341">OUA51*$C$51</f>
        <v>3.3830320115546661E+61</v>
      </c>
      <c r="OUE51" s="1818">
        <f t="shared" ref="OUE51" si="5342">OUC51*$C$51</f>
        <v>3.4676078118435327E+61</v>
      </c>
      <c r="OUG51" s="1818">
        <f t="shared" ref="OUG51" si="5343">OUE51*$C$51</f>
        <v>3.5542980071396206E+61</v>
      </c>
      <c r="OUI51" s="1818">
        <f t="shared" ref="OUI51" si="5344">OUG51*$C$51</f>
        <v>3.643155457318111E+61</v>
      </c>
      <c r="OUK51" s="1818">
        <f t="shared" ref="OUK51" si="5345">OUI51*$C$51</f>
        <v>3.7342343437510633E+61</v>
      </c>
      <c r="OUM51" s="1818">
        <f t="shared" ref="OUM51" si="5346">OUK51*$C$51</f>
        <v>3.8275902023448393E+61</v>
      </c>
      <c r="OUO51" s="1818">
        <f t="shared" ref="OUO51" si="5347">OUM51*$C$51</f>
        <v>3.9232799574034601E+61</v>
      </c>
      <c r="OUQ51" s="1818">
        <f t="shared" ref="OUQ51" si="5348">OUO51*$C$51</f>
        <v>4.0213619563385464E+61</v>
      </c>
      <c r="OUS51" s="1818">
        <f t="shared" ref="OUS51" si="5349">OUQ51*$C$51</f>
        <v>4.1218960052470097E+61</v>
      </c>
      <c r="OUU51" s="1818">
        <f t="shared" ref="OUU51" si="5350">OUS51*$C$51</f>
        <v>4.2249434053781843E+61</v>
      </c>
      <c r="OUW51" s="1818">
        <f t="shared" ref="OUW51" si="5351">OUU51*$C$51</f>
        <v>4.3305669905126384E+61</v>
      </c>
      <c r="OUY51" s="1818">
        <f t="shared" ref="OUY51" si="5352">OUW51*$C$51</f>
        <v>4.438831165275454E+61</v>
      </c>
      <c r="OVA51" s="1818">
        <f t="shared" ref="OVA51" si="5353">OUY51*$C$51</f>
        <v>4.5498019444073398E+61</v>
      </c>
      <c r="OVC51" s="1818">
        <f t="shared" ref="OVC51" si="5354">OVA51*$C$51</f>
        <v>4.6635469930175232E+61</v>
      </c>
      <c r="OVE51" s="1818">
        <f t="shared" ref="OVE51" si="5355">OVC51*$C$51</f>
        <v>4.7801356678429608E+61</v>
      </c>
      <c r="OVG51" s="1818">
        <f t="shared" ref="OVG51" si="5356">OVE51*$C$51</f>
        <v>4.8996390595390345E+61</v>
      </c>
      <c r="OVI51" s="1818">
        <f t="shared" ref="OVI51" si="5357">OVG51*$C$51</f>
        <v>5.02213003602751E+61</v>
      </c>
      <c r="OVK51" s="1818">
        <f t="shared" ref="OVK51" si="5358">OVI51*$C$51</f>
        <v>5.1476832869281973E+61</v>
      </c>
      <c r="OVM51" s="1818">
        <f t="shared" ref="OVM51" si="5359">OVK51*$C$51</f>
        <v>5.2763753691014022E+61</v>
      </c>
      <c r="OVO51" s="1818">
        <f t="shared" ref="OVO51" si="5360">OVM51*$C$51</f>
        <v>5.4082847533289371E+61</v>
      </c>
      <c r="OVQ51" s="1818">
        <f t="shared" ref="OVQ51" si="5361">OVO51*$C$51</f>
        <v>5.5434918721621595E+61</v>
      </c>
      <c r="OVS51" s="1818">
        <f t="shared" ref="OVS51" si="5362">OVQ51*$C$51</f>
        <v>5.6820791689662131E+61</v>
      </c>
      <c r="OVU51" s="1818">
        <f t="shared" ref="OVU51" si="5363">OVS51*$C$51</f>
        <v>5.8241311481903678E+61</v>
      </c>
      <c r="OVW51" s="1818">
        <f t="shared" ref="OVW51" si="5364">OVU51*$C$51</f>
        <v>5.9697344268951266E+61</v>
      </c>
      <c r="OVY51" s="1818">
        <f t="shared" ref="OVY51" si="5365">OVW51*$C$51</f>
        <v>6.1189777875675036E+61</v>
      </c>
      <c r="OWA51" s="1818">
        <f t="shared" ref="OWA51" si="5366">OVY51*$C$51</f>
        <v>6.2719522322566905E+61</v>
      </c>
      <c r="OWC51" s="1818">
        <f t="shared" ref="OWC51" si="5367">OWA51*$C$51</f>
        <v>6.4287510380631077E+61</v>
      </c>
      <c r="OWE51" s="1818">
        <f t="shared" ref="OWE51" si="5368">OWC51*$C$51</f>
        <v>6.5894698140146844E+61</v>
      </c>
      <c r="OWG51" s="1818">
        <f t="shared" ref="OWG51" si="5369">OWE51*$C$51</f>
        <v>6.7542065593650513E+61</v>
      </c>
      <c r="OWI51" s="1818">
        <f t="shared" ref="OWI51" si="5370">OWG51*$C$51</f>
        <v>6.9230617233491769E+61</v>
      </c>
      <c r="OWK51" s="1818">
        <f t="shared" ref="OWK51" si="5371">OWI51*$C$51</f>
        <v>7.0961382664329054E+61</v>
      </c>
      <c r="OWM51" s="1818">
        <f t="shared" ref="OWM51" si="5372">OWK51*$C$51</f>
        <v>7.2735417230937279E+61</v>
      </c>
      <c r="OWO51" s="1818">
        <f t="shared" ref="OWO51" si="5373">OWM51*$C$51</f>
        <v>7.4553802661710706E+61</v>
      </c>
      <c r="OWQ51" s="1818">
        <f t="shared" ref="OWQ51" si="5374">OWO51*$C$51</f>
        <v>7.6417647728253469E+61</v>
      </c>
      <c r="OWS51" s="1818">
        <f t="shared" ref="OWS51" si="5375">OWQ51*$C$51</f>
        <v>7.8328088921459795E+61</v>
      </c>
      <c r="OWU51" s="1818">
        <f t="shared" ref="OWU51" si="5376">OWS51*$C$51</f>
        <v>8.0286291144496288E+61</v>
      </c>
      <c r="OWW51" s="1818">
        <f t="shared" ref="OWW51" si="5377">OWU51*$C$51</f>
        <v>8.2293448423108688E+61</v>
      </c>
      <c r="OWY51" s="1818">
        <f t="shared" ref="OWY51" si="5378">OWW51*$C$51</f>
        <v>8.4350784633686399E+61</v>
      </c>
      <c r="OXA51" s="1818">
        <f t="shared" ref="OXA51" si="5379">OWY51*$C$51</f>
        <v>8.6459554249528555E+61</v>
      </c>
      <c r="OXC51" s="1818">
        <f t="shared" ref="OXC51" si="5380">OXA51*$C$51</f>
        <v>8.8621043105766764E+61</v>
      </c>
      <c r="OXE51" s="1818">
        <f t="shared" ref="OXE51" si="5381">OXC51*$C$51</f>
        <v>9.0836569183410928E+61</v>
      </c>
      <c r="OXG51" s="1818">
        <f t="shared" ref="OXG51" si="5382">OXE51*$C$51</f>
        <v>9.3107483412996188E+61</v>
      </c>
      <c r="OXI51" s="1818">
        <f t="shared" ref="OXI51" si="5383">OXG51*$C$51</f>
        <v>9.543517049832108E+61</v>
      </c>
      <c r="OXK51" s="1818">
        <f t="shared" ref="OXK51" si="5384">OXI51*$C$51</f>
        <v>9.7821049760779098E+61</v>
      </c>
      <c r="OXM51" s="1818">
        <f t="shared" ref="OXM51" si="5385">OXK51*$C$51</f>
        <v>1.0026657600479856E+62</v>
      </c>
      <c r="OXO51" s="1818">
        <f t="shared" ref="OXO51" si="5386">OXM51*$C$51</f>
        <v>1.0277324040491851E+62</v>
      </c>
      <c r="OXQ51" s="1818">
        <f t="shared" ref="OXQ51" si="5387">OXO51*$C$51</f>
        <v>1.0534257141504148E+62</v>
      </c>
      <c r="OXS51" s="1818">
        <f t="shared" ref="OXS51" si="5388">OXQ51*$C$51</f>
        <v>1.079761357004175E+62</v>
      </c>
      <c r="OXU51" s="1818">
        <f t="shared" ref="OXU51" si="5389">OXS51*$C$51</f>
        <v>1.1067553909292794E+62</v>
      </c>
      <c r="OXW51" s="1818">
        <f t="shared" ref="OXW51" si="5390">OXU51*$C$51</f>
        <v>1.1344242757025113E+62</v>
      </c>
      <c r="OXY51" s="1818">
        <f t="shared" ref="OXY51" si="5391">OXW51*$C$51</f>
        <v>1.1627848825950739E+62</v>
      </c>
      <c r="OYA51" s="1818">
        <f t="shared" ref="OYA51" si="5392">OXY51*$C$51</f>
        <v>1.1918545046599507E+62</v>
      </c>
      <c r="OYC51" s="1818">
        <f t="shared" ref="OYC51" si="5393">OYA51*$C$51</f>
        <v>1.2216508672764495E+62</v>
      </c>
      <c r="OYE51" s="1818">
        <f t="shared" ref="OYE51" si="5394">OYC51*$C$51</f>
        <v>1.2521921389583606E+62</v>
      </c>
      <c r="OYG51" s="1818">
        <f t="shared" ref="OYG51" si="5395">OYE51*$C$51</f>
        <v>1.2834969424323197E+62</v>
      </c>
      <c r="OYI51" s="1818">
        <f t="shared" ref="OYI51" si="5396">OYG51*$C$51</f>
        <v>1.3155843659931276E+62</v>
      </c>
      <c r="OYK51" s="1818">
        <f t="shared" ref="OYK51" si="5397">OYI51*$C$51</f>
        <v>1.3484739751429558E+62</v>
      </c>
      <c r="OYM51" s="1818">
        <f t="shared" ref="OYM51" si="5398">OYK51*$C$51</f>
        <v>1.3821858245215295E+62</v>
      </c>
      <c r="OYO51" s="1818">
        <f t="shared" ref="OYO51" si="5399">OYM51*$C$51</f>
        <v>1.4167404701345677E+62</v>
      </c>
      <c r="OYQ51" s="1818">
        <f t="shared" ref="OYQ51" si="5400">OYO51*$C$51</f>
        <v>1.4521589818879318E+62</v>
      </c>
      <c r="OYS51" s="1818">
        <f t="shared" ref="OYS51" si="5401">OYQ51*$C$51</f>
        <v>1.48846295643513E+62</v>
      </c>
      <c r="OYU51" s="1818">
        <f t="shared" ref="OYU51" si="5402">OYS51*$C$51</f>
        <v>1.5256745303460082E+62</v>
      </c>
      <c r="OYW51" s="1818">
        <f t="shared" ref="OYW51" si="5403">OYU51*$C$51</f>
        <v>1.5638163936046584E+62</v>
      </c>
      <c r="OYY51" s="1818">
        <f t="shared" ref="OYY51" si="5404">OYW51*$C$51</f>
        <v>1.6029118034447747E+62</v>
      </c>
      <c r="OZA51" s="1818">
        <f t="shared" ref="OZA51" si="5405">OYY51*$C$51</f>
        <v>1.642984598530894E+62</v>
      </c>
      <c r="OZC51" s="1818">
        <f t="shared" ref="OZC51" si="5406">OZA51*$C$51</f>
        <v>1.6840592134941661E+62</v>
      </c>
      <c r="OZE51" s="1818">
        <f t="shared" ref="OZE51" si="5407">OZC51*$C$51</f>
        <v>1.7261606938315201E+62</v>
      </c>
      <c r="OZG51" s="1818">
        <f t="shared" ref="OZG51" si="5408">OZE51*$C$51</f>
        <v>1.7693147111773079E+62</v>
      </c>
      <c r="OZI51" s="1818">
        <f t="shared" ref="OZI51" si="5409">OZG51*$C$51</f>
        <v>1.8135475789567405E+62</v>
      </c>
      <c r="OZK51" s="1818">
        <f t="shared" ref="OZK51" si="5410">OZI51*$C$51</f>
        <v>1.8588862684306588E+62</v>
      </c>
      <c r="OZM51" s="1818">
        <f t="shared" ref="OZM51" si="5411">OZK51*$C$51</f>
        <v>1.9053584251414252E+62</v>
      </c>
      <c r="OZO51" s="1818">
        <f t="shared" ref="OZO51" si="5412">OZM51*$C$51</f>
        <v>1.9529923857699606E+62</v>
      </c>
      <c r="OZQ51" s="1818">
        <f t="shared" ref="OZQ51" si="5413">OZO51*$C$51</f>
        <v>2.0018171954142095E+62</v>
      </c>
      <c r="OZS51" s="1818">
        <f t="shared" ref="OZS51" si="5414">OZQ51*$C$51</f>
        <v>2.0518626252995646E+62</v>
      </c>
      <c r="OZU51" s="1818">
        <f t="shared" ref="OZU51" si="5415">OZS51*$C$51</f>
        <v>2.1031591909320535E+62</v>
      </c>
      <c r="OZW51" s="1818">
        <f t="shared" ref="OZW51" si="5416">OZU51*$C$51</f>
        <v>2.1557381707053549E+62</v>
      </c>
      <c r="OZY51" s="1818">
        <f t="shared" ref="OZY51" si="5417">OZW51*$C$51</f>
        <v>2.2096316249729886E+62</v>
      </c>
      <c r="PAA51" s="1818">
        <f t="shared" ref="PAA51" si="5418">OZY51*$C$51</f>
        <v>2.264872415597313E+62</v>
      </c>
      <c r="PAC51" s="1818">
        <f t="shared" ref="PAC51" si="5419">PAA51*$C$51</f>
        <v>2.3214942259872455E+62</v>
      </c>
      <c r="PAE51" s="1818">
        <f t="shared" ref="PAE51" si="5420">PAC51*$C$51</f>
        <v>2.3795315816369263E+62</v>
      </c>
      <c r="PAG51" s="1818">
        <f t="shared" ref="PAG51" si="5421">PAE51*$C$51</f>
        <v>2.4390198711778492E+62</v>
      </c>
      <c r="PAI51" s="1818">
        <f t="shared" ref="PAI51" si="5422">PAG51*$C$51</f>
        <v>2.4999953679572953E+62</v>
      </c>
      <c r="PAK51" s="1818">
        <f t="shared" ref="PAK51" si="5423">PAI51*$C$51</f>
        <v>2.5624952521562273E+62</v>
      </c>
      <c r="PAM51" s="1818">
        <f t="shared" ref="PAM51" si="5424">PAK51*$C$51</f>
        <v>2.6265576334601327E+62</v>
      </c>
      <c r="PAO51" s="1818">
        <f t="shared" ref="PAO51" si="5425">PAM51*$C$51</f>
        <v>2.6922215742966359E+62</v>
      </c>
      <c r="PAQ51" s="1818">
        <f t="shared" ref="PAQ51" si="5426">PAO51*$C$51</f>
        <v>2.7595271136540514E+62</v>
      </c>
      <c r="PAS51" s="1818">
        <f t="shared" ref="PAS51" si="5427">PAQ51*$C$51</f>
        <v>2.8285152914954023E+62</v>
      </c>
      <c r="PAU51" s="1818">
        <f t="shared" ref="PAU51" si="5428">PAS51*$C$51</f>
        <v>2.8992281737827873E+62</v>
      </c>
      <c r="PAW51" s="1818">
        <f t="shared" ref="PAW51" si="5429">PAU51*$C$51</f>
        <v>2.9717088781273567E+62</v>
      </c>
      <c r="PAY51" s="1818">
        <f t="shared" ref="PAY51" si="5430">PAW51*$C$51</f>
        <v>3.0460016000805401E+62</v>
      </c>
      <c r="PBA51" s="1818">
        <f t="shared" ref="PBA51" si="5431">PAY51*$C$51</f>
        <v>3.1221516400825533E+62</v>
      </c>
      <c r="PBC51" s="1818">
        <f t="shared" ref="PBC51" si="5432">PBA51*$C$51</f>
        <v>3.2002054310846168E+62</v>
      </c>
      <c r="PBE51" s="1818">
        <f t="shared" ref="PBE51" si="5433">PBC51*$C$51</f>
        <v>3.2802105668617322E+62</v>
      </c>
      <c r="PBG51" s="1818">
        <f t="shared" ref="PBG51" si="5434">PBE51*$C$51</f>
        <v>3.3622158310332754E+62</v>
      </c>
      <c r="PBI51" s="1818">
        <f t="shared" ref="PBI51" si="5435">PBG51*$C$51</f>
        <v>3.4462712268091071E+62</v>
      </c>
      <c r="PBK51" s="1818">
        <f t="shared" ref="PBK51" si="5436">PBI51*$C$51</f>
        <v>3.5324280074793345E+62</v>
      </c>
      <c r="PBM51" s="1818">
        <f t="shared" ref="PBM51" si="5437">PBK51*$C$51</f>
        <v>3.6207387076663176E+62</v>
      </c>
      <c r="PBO51" s="1818">
        <f t="shared" ref="PBO51" si="5438">PBM51*$C$51</f>
        <v>3.7112571753579753E+62</v>
      </c>
      <c r="PBQ51" s="1818">
        <f t="shared" ref="PBQ51" si="5439">PBO51*$C$51</f>
        <v>3.8040386047419242E+62</v>
      </c>
      <c r="PBS51" s="1818">
        <f t="shared" ref="PBS51" si="5440">PBQ51*$C$51</f>
        <v>3.8991395698604719E+62</v>
      </c>
      <c r="PBU51" s="1818">
        <f t="shared" ref="PBU51" si="5441">PBS51*$C$51</f>
        <v>3.9966180591069836E+62</v>
      </c>
      <c r="PBW51" s="1818">
        <f t="shared" ref="PBW51" si="5442">PBU51*$C$51</f>
        <v>4.096533510584658E+62</v>
      </c>
      <c r="PBY51" s="1818">
        <f t="shared" ref="PBY51" si="5443">PBW51*$C$51</f>
        <v>4.1989468483492741E+62</v>
      </c>
      <c r="PCA51" s="1818">
        <f t="shared" ref="PCA51" si="5444">PBY51*$C$51</f>
        <v>4.3039205195580052E+62</v>
      </c>
      <c r="PCC51" s="1818">
        <f t="shared" ref="PCC51" si="5445">PCA51*$C$51</f>
        <v>4.4115185325469553E+62</v>
      </c>
      <c r="PCE51" s="1818">
        <f t="shared" ref="PCE51" si="5446">PCC51*$C$51</f>
        <v>4.5218064958606289E+62</v>
      </c>
      <c r="PCG51" s="1818">
        <f t="shared" ref="PCG51" si="5447">PCE51*$C$51</f>
        <v>4.6348516582571438E+62</v>
      </c>
      <c r="PCI51" s="1818">
        <f t="shared" ref="PCI51" si="5448">PCG51*$C$51</f>
        <v>4.7507229497135721E+62</v>
      </c>
      <c r="PCK51" s="1818">
        <f t="shared" ref="PCK51" si="5449">PCI51*$C$51</f>
        <v>4.8694910234564114E+62</v>
      </c>
      <c r="PCM51" s="1818">
        <f t="shared" ref="PCM51" si="5450">PCK51*$C$51</f>
        <v>4.9912282990428212E+62</v>
      </c>
      <c r="PCO51" s="1818">
        <f t="shared" ref="PCO51" si="5451">PCM51*$C$51</f>
        <v>5.1160090065188915E+62</v>
      </c>
      <c r="PCQ51" s="1818">
        <f t="shared" ref="PCQ51" si="5452">PCO51*$C$51</f>
        <v>5.2439092316818635E+62</v>
      </c>
      <c r="PCS51" s="1818">
        <f t="shared" ref="PCS51" si="5453">PCQ51*$C$51</f>
        <v>5.3750069624739097E+62</v>
      </c>
      <c r="PCU51" s="1818">
        <f t="shared" ref="PCU51" si="5454">PCS51*$C$51</f>
        <v>5.5093821365357573E+62</v>
      </c>
      <c r="PCW51" s="1818">
        <f t="shared" ref="PCW51" si="5455">PCU51*$C$51</f>
        <v>5.6471166899491503E+62</v>
      </c>
      <c r="PCY51" s="1818">
        <f t="shared" ref="PCY51" si="5456">PCW51*$C$51</f>
        <v>5.7882946071978783E+62</v>
      </c>
      <c r="PDA51" s="1818">
        <f t="shared" ref="PDA51" si="5457">PCY51*$C$51</f>
        <v>5.9330019723778251E+62</v>
      </c>
      <c r="PDC51" s="1818">
        <f t="shared" ref="PDC51" si="5458">PDA51*$C$51</f>
        <v>6.0813270216872704E+62</v>
      </c>
      <c r="PDE51" s="1818">
        <f t="shared" ref="PDE51" si="5459">PDC51*$C$51</f>
        <v>6.2333601972294521E+62</v>
      </c>
      <c r="PDG51" s="1818">
        <f t="shared" ref="PDG51" si="5460">PDE51*$C$51</f>
        <v>6.3891942021601878E+62</v>
      </c>
      <c r="PDI51" s="1818">
        <f t="shared" ref="PDI51" si="5461">PDG51*$C$51</f>
        <v>6.5489240572141922E+62</v>
      </c>
      <c r="PDK51" s="1818">
        <f t="shared" ref="PDK51" si="5462">PDI51*$C$51</f>
        <v>6.7126471586445461E+62</v>
      </c>
      <c r="PDM51" s="1818">
        <f t="shared" ref="PDM51" si="5463">PDK51*$C$51</f>
        <v>6.8804633376106587E+62</v>
      </c>
      <c r="PDO51" s="1818">
        <f t="shared" ref="PDO51" si="5464">PDM51*$C$51</f>
        <v>7.0524749210509242E+62</v>
      </c>
      <c r="PDQ51" s="1818">
        <f t="shared" ref="PDQ51" si="5465">PDO51*$C$51</f>
        <v>7.228786794077197E+62</v>
      </c>
      <c r="PDS51" s="1818">
        <f t="shared" ref="PDS51" si="5466">PDQ51*$C$51</f>
        <v>7.409506463929126E+62</v>
      </c>
      <c r="PDU51" s="1818">
        <f t="shared" ref="PDU51" si="5467">PDS51*$C$51</f>
        <v>7.5947441255273539E+62</v>
      </c>
      <c r="PDW51" s="1818">
        <f t="shared" ref="PDW51" si="5468">PDU51*$C$51</f>
        <v>7.7846127286655371E+62</v>
      </c>
      <c r="PDY51" s="1818">
        <f t="shared" ref="PDY51" si="5469">PDW51*$C$51</f>
        <v>7.9792280468821751E+62</v>
      </c>
      <c r="PEA51" s="1818">
        <f t="shared" ref="PEA51" si="5470">PDY51*$C$51</f>
        <v>8.1787087480542287E+62</v>
      </c>
      <c r="PEC51" s="1818">
        <f t="shared" ref="PEC51" si="5471">PEA51*$C$51</f>
        <v>8.3831764667555846E+62</v>
      </c>
      <c r="PEE51" s="1818">
        <f t="shared" ref="PEE51" si="5472">PEC51*$C$51</f>
        <v>8.5927558784244726E+62</v>
      </c>
      <c r="PEG51" s="1818">
        <f t="shared" ref="PEG51" si="5473">PEE51*$C$51</f>
        <v>8.8075747753850829E+62</v>
      </c>
      <c r="PEI51" s="1818">
        <f t="shared" ref="PEI51" si="5474">PEG51*$C$51</f>
        <v>9.0277641447697083E+62</v>
      </c>
      <c r="PEK51" s="1818">
        <f t="shared" ref="PEK51" si="5475">PEI51*$C$51</f>
        <v>9.2534582483889496E+62</v>
      </c>
      <c r="PEM51" s="1818">
        <f t="shared" ref="PEM51" si="5476">PEK51*$C$51</f>
        <v>9.4847947045986728E+62</v>
      </c>
      <c r="PEO51" s="1818">
        <f t="shared" ref="PEO51" si="5477">PEM51*$C$51</f>
        <v>9.7219145722136381E+62</v>
      </c>
      <c r="PEQ51" s="1818">
        <f t="shared" ref="PEQ51" si="5478">PEO51*$C$51</f>
        <v>9.9649624365189779E+62</v>
      </c>
      <c r="PES51" s="1818">
        <f t="shared" ref="PES51" si="5479">PEQ51*$C$51</f>
        <v>1.0214086497431952E+63</v>
      </c>
      <c r="PEU51" s="1818">
        <f t="shared" ref="PEU51" si="5480">PES51*$C$51</f>
        <v>1.046943865986775E+63</v>
      </c>
      <c r="PEW51" s="1818">
        <f t="shared" ref="PEW51" si="5481">PEU51*$C$51</f>
        <v>1.0731174626364443E+63</v>
      </c>
      <c r="PEY51" s="1818">
        <f t="shared" ref="PEY51" si="5482">PEW51*$C$51</f>
        <v>1.0999453992023553E+63</v>
      </c>
      <c r="PFA51" s="1818">
        <f t="shared" ref="PFA51" si="5483">PEY51*$C$51</f>
        <v>1.127444034182414E+63</v>
      </c>
      <c r="PFC51" s="1818">
        <f t="shared" ref="PFC51" si="5484">PFA51*$C$51</f>
        <v>1.1556301350369742E+63</v>
      </c>
      <c r="PFE51" s="1818">
        <f t="shared" ref="PFE51" si="5485">PFC51*$C$51</f>
        <v>1.1845208884128985E+63</v>
      </c>
      <c r="PFG51" s="1818">
        <f t="shared" ref="PFG51" si="5486">PFE51*$C$51</f>
        <v>1.2141339106232208E+63</v>
      </c>
      <c r="PFI51" s="1818">
        <f t="shared" ref="PFI51" si="5487">PFG51*$C$51</f>
        <v>1.2444872583888012E+63</v>
      </c>
      <c r="PFK51" s="1818">
        <f t="shared" ref="PFK51" si="5488">PFI51*$C$51</f>
        <v>1.275599439848521E+63</v>
      </c>
      <c r="PFM51" s="1818">
        <f t="shared" ref="PFM51" si="5489">PFK51*$C$51</f>
        <v>1.307489425844734E+63</v>
      </c>
      <c r="PFO51" s="1818">
        <f t="shared" ref="PFO51" si="5490">PFM51*$C$51</f>
        <v>1.3401766614908522E+63</v>
      </c>
      <c r="PFQ51" s="1818">
        <f t="shared" ref="PFQ51" si="5491">PFO51*$C$51</f>
        <v>1.3736810780281235E+63</v>
      </c>
      <c r="PFS51" s="1818">
        <f t="shared" ref="PFS51" si="5492">PFQ51*$C$51</f>
        <v>1.4080231049788264E+63</v>
      </c>
      <c r="PFU51" s="1818">
        <f t="shared" ref="PFU51" si="5493">PFS51*$C$51</f>
        <v>1.443223682603297E+63</v>
      </c>
      <c r="PFW51" s="1818">
        <f t="shared" ref="PFW51" si="5494">PFU51*$C$51</f>
        <v>1.4793042746683794E+63</v>
      </c>
      <c r="PFY51" s="1818">
        <f t="shared" ref="PFY51" si="5495">PFW51*$C$51</f>
        <v>1.5162868815350888E+63</v>
      </c>
      <c r="PGA51" s="1818">
        <f t="shared" ref="PGA51" si="5496">PFY51*$C$51</f>
        <v>1.5541940535734658E+63</v>
      </c>
      <c r="PGC51" s="1818">
        <f t="shared" ref="PGC51" si="5497">PGA51*$C$51</f>
        <v>1.5930489049128024E+63</v>
      </c>
      <c r="PGE51" s="1818">
        <f t="shared" ref="PGE51" si="5498">PGC51*$C$51</f>
        <v>1.6328751275356222E+63</v>
      </c>
      <c r="PGG51" s="1818">
        <f t="shared" ref="PGG51" si="5499">PGE51*$C$51</f>
        <v>1.6736970057240125E+63</v>
      </c>
      <c r="PGI51" s="1818">
        <f t="shared" ref="PGI51" si="5500">PGG51*$C$51</f>
        <v>1.7155394308671126E+63</v>
      </c>
      <c r="PGK51" s="1818">
        <f t="shared" ref="PGK51" si="5501">PGI51*$C$51</f>
        <v>1.7584279166387902E+63</v>
      </c>
      <c r="PGM51" s="1818">
        <f t="shared" ref="PGM51" si="5502">PGK51*$C$51</f>
        <v>1.8023886145547598E+63</v>
      </c>
      <c r="PGO51" s="1818">
        <f t="shared" ref="PGO51" si="5503">PGM51*$C$51</f>
        <v>1.8474483299186286E+63</v>
      </c>
      <c r="PGQ51" s="1818">
        <f t="shared" ref="PGQ51" si="5504">PGO51*$C$51</f>
        <v>1.8936345381665943E+63</v>
      </c>
      <c r="PGS51" s="1818">
        <f t="shared" ref="PGS51" si="5505">PGQ51*$C$51</f>
        <v>1.9409754016207591E+63</v>
      </c>
      <c r="PGU51" s="1818">
        <f t="shared" ref="PGU51" si="5506">PGS51*$C$51</f>
        <v>1.989499786661278E+63</v>
      </c>
      <c r="PGW51" s="1818">
        <f t="shared" ref="PGW51" si="5507">PGU51*$C$51</f>
        <v>2.0392372813278096E+63</v>
      </c>
      <c r="PGY51" s="1818">
        <f t="shared" ref="PGY51" si="5508">PGW51*$C$51</f>
        <v>2.0902182133610047E+63</v>
      </c>
      <c r="PHA51" s="1818">
        <f t="shared" ref="PHA51" si="5509">PGY51*$C$51</f>
        <v>2.1424736686950297E+63</v>
      </c>
      <c r="PHC51" s="1818">
        <f t="shared" ref="PHC51" si="5510">PHA51*$C$51</f>
        <v>2.1960355104124052E+63</v>
      </c>
      <c r="PHE51" s="1818">
        <f t="shared" ref="PHE51" si="5511">PHC51*$C$51</f>
        <v>2.2509363981727153E+63</v>
      </c>
      <c r="PHG51" s="1818">
        <f t="shared" ref="PHG51" si="5512">PHE51*$C$51</f>
        <v>2.3072098081270329E+63</v>
      </c>
      <c r="PHI51" s="1818">
        <f t="shared" ref="PHI51" si="5513">PHG51*$C$51</f>
        <v>2.3648900533302087E+63</v>
      </c>
      <c r="PHK51" s="1818">
        <f t="shared" ref="PHK51" si="5514">PHI51*$C$51</f>
        <v>2.4240123046634638E+63</v>
      </c>
      <c r="PHM51" s="1818">
        <f t="shared" ref="PHM51" si="5515">PHK51*$C$51</f>
        <v>2.4846126122800503E+63</v>
      </c>
      <c r="PHO51" s="1818">
        <f t="shared" ref="PHO51" si="5516">PHM51*$C$51</f>
        <v>2.5467279275870513E+63</v>
      </c>
      <c r="PHQ51" s="1818">
        <f t="shared" ref="PHQ51" si="5517">PHO51*$C$51</f>
        <v>2.6103961257767275E+63</v>
      </c>
      <c r="PHS51" s="1818">
        <f t="shared" ref="PHS51" si="5518">PHQ51*$C$51</f>
        <v>2.6756560289211453E+63</v>
      </c>
      <c r="PHU51" s="1818">
        <f t="shared" ref="PHU51" si="5519">PHS51*$C$51</f>
        <v>2.7425474296441736E+63</v>
      </c>
      <c r="PHW51" s="1818">
        <f t="shared" ref="PHW51" si="5520">PHU51*$C$51</f>
        <v>2.8111111153852778E+63</v>
      </c>
      <c r="PHY51" s="1818">
        <f t="shared" ref="PHY51" si="5521">PHW51*$C$51</f>
        <v>2.8813888932699094E+63</v>
      </c>
      <c r="PIA51" s="1818">
        <f t="shared" ref="PIA51" si="5522">PHY51*$C$51</f>
        <v>2.9534236156016569E+63</v>
      </c>
      <c r="PIC51" s="1818">
        <f t="shared" ref="PIC51" si="5523">PIA51*$C$51</f>
        <v>3.027259205991698E+63</v>
      </c>
      <c r="PIE51" s="1818">
        <f t="shared" ref="PIE51" si="5524">PIC51*$C$51</f>
        <v>3.10294068614149E+63</v>
      </c>
      <c r="PIG51" s="1818">
        <f t="shared" ref="PIG51" si="5525">PIE51*$C$51</f>
        <v>3.180514203295027E+63</v>
      </c>
      <c r="PII51" s="1818">
        <f t="shared" ref="PII51" si="5526">PIG51*$C$51</f>
        <v>3.2600270583774023E+63</v>
      </c>
      <c r="PIK51" s="1818">
        <f t="shared" ref="PIK51" si="5527">PII51*$C$51</f>
        <v>3.3415277348368374E+63</v>
      </c>
      <c r="PIM51" s="1818">
        <f t="shared" ref="PIM51" si="5528">PIK51*$C$51</f>
        <v>3.425065928207758E+63</v>
      </c>
      <c r="PIO51" s="1818">
        <f t="shared" ref="PIO51" si="5529">PIM51*$C$51</f>
        <v>3.5106925764129514E+63</v>
      </c>
      <c r="PIQ51" s="1818">
        <f t="shared" ref="PIQ51" si="5530">PIO51*$C$51</f>
        <v>3.5984598908232748E+63</v>
      </c>
      <c r="PIS51" s="1818">
        <f t="shared" ref="PIS51" si="5531">PIQ51*$C$51</f>
        <v>3.6884213880938562E+63</v>
      </c>
      <c r="PIU51" s="1818">
        <f t="shared" ref="PIU51" si="5532">PIS51*$C$51</f>
        <v>3.7806319227962021E+63</v>
      </c>
      <c r="PIW51" s="1818">
        <f t="shared" ref="PIW51" si="5533">PIU51*$C$51</f>
        <v>3.8751477208661069E+63</v>
      </c>
      <c r="PIY51" s="1818">
        <f t="shared" ref="PIY51" si="5534">PIW51*$C$51</f>
        <v>3.972026413887759E+63</v>
      </c>
      <c r="PJA51" s="1818">
        <f t="shared" ref="PJA51" si="5535">PIY51*$C$51</f>
        <v>4.0713270742349525E+63</v>
      </c>
      <c r="PJC51" s="1818">
        <f t="shared" ref="PJC51" si="5536">PJA51*$C$51</f>
        <v>4.1731102510908259E+63</v>
      </c>
      <c r="PJE51" s="1818">
        <f t="shared" ref="PJE51" si="5537">PJC51*$C$51</f>
        <v>4.2774380073680964E+63</v>
      </c>
      <c r="PJG51" s="1818">
        <f t="shared" ref="PJG51" si="5538">PJE51*$C$51</f>
        <v>4.3843739575522983E+63</v>
      </c>
      <c r="PJI51" s="1818">
        <f t="shared" ref="PJI51" si="5539">PJG51*$C$51</f>
        <v>4.4939833064911051E+63</v>
      </c>
      <c r="PJK51" s="1818">
        <f t="shared" ref="PJK51" si="5540">PJI51*$C$51</f>
        <v>4.6063328891533822E+63</v>
      </c>
      <c r="PJM51" s="1818">
        <f t="shared" ref="PJM51" si="5541">PJK51*$C$51</f>
        <v>4.7214912113822166E+63</v>
      </c>
      <c r="PJO51" s="1818">
        <f t="shared" ref="PJO51" si="5542">PJM51*$C$51</f>
        <v>4.8395284916667718E+63</v>
      </c>
      <c r="PJQ51" s="1818">
        <f t="shared" ref="PJQ51" si="5543">PJO51*$C$51</f>
        <v>4.9605167039584403E+63</v>
      </c>
      <c r="PJS51" s="1818">
        <f t="shared" ref="PJS51" si="5544">PJQ51*$C$51</f>
        <v>5.0845296215574005E+63</v>
      </c>
      <c r="PJU51" s="1818">
        <f t="shared" ref="PJU51" si="5545">PJS51*$C$51</f>
        <v>5.2116428620963354E+63</v>
      </c>
      <c r="PJW51" s="1818">
        <f t="shared" ref="PJW51" si="5546">PJU51*$C$51</f>
        <v>5.3419339336487433E+63</v>
      </c>
      <c r="PJY51" s="1818">
        <f t="shared" ref="PJY51" si="5547">PJW51*$C$51</f>
        <v>5.4754822819899616E+63</v>
      </c>
      <c r="PKA51" s="1818">
        <f t="shared" ref="PKA51" si="5548">PJY51*$C$51</f>
        <v>5.6123693390397102E+63</v>
      </c>
      <c r="PKC51" s="1818">
        <f t="shared" ref="PKC51" si="5549">PKA51*$C$51</f>
        <v>5.7526785725157025E+63</v>
      </c>
      <c r="PKE51" s="1818">
        <f t="shared" ref="PKE51" si="5550">PKC51*$C$51</f>
        <v>5.8964955368285944E+63</v>
      </c>
      <c r="PKG51" s="1818">
        <f t="shared" ref="PKG51" si="5551">PKE51*$C$51</f>
        <v>6.0439079252493088E+63</v>
      </c>
      <c r="PKI51" s="1818">
        <f t="shared" ref="PKI51" si="5552">PKG51*$C$51</f>
        <v>6.1950056233805408E+63</v>
      </c>
      <c r="PKK51" s="1818">
        <f t="shared" ref="PKK51" si="5553">PKI51*$C$51</f>
        <v>6.3498807639650536E+63</v>
      </c>
      <c r="PKM51" s="1818">
        <f t="shared" ref="PKM51" si="5554">PKK51*$C$51</f>
        <v>6.5086277830641792E+63</v>
      </c>
      <c r="PKO51" s="1818">
        <f t="shared" ref="PKO51" si="5555">PKM51*$C$51</f>
        <v>6.6713434776407829E+63</v>
      </c>
      <c r="PKQ51" s="1818">
        <f t="shared" ref="PKQ51" si="5556">PKO51*$C$51</f>
        <v>6.8381270645818025E+63</v>
      </c>
      <c r="PKS51" s="1818">
        <f t="shared" ref="PKS51" si="5557">PKQ51*$C$51</f>
        <v>7.0090802411963465E+63</v>
      </c>
      <c r="PKU51" s="1818">
        <f t="shared" ref="PKU51" si="5558">PKS51*$C$51</f>
        <v>7.1843072472262549E+63</v>
      </c>
      <c r="PKW51" s="1818">
        <f t="shared" ref="PKW51" si="5559">PKU51*$C$51</f>
        <v>7.3639149284069113E+63</v>
      </c>
      <c r="PKY51" s="1818">
        <f t="shared" ref="PKY51" si="5560">PKW51*$C$51</f>
        <v>7.5480128016170835E+63</v>
      </c>
      <c r="PLA51" s="1818">
        <f t="shared" ref="PLA51" si="5561">PKY51*$C$51</f>
        <v>7.7367131216575104E+63</v>
      </c>
      <c r="PLC51" s="1818">
        <f t="shared" ref="PLC51" si="5562">PLA51*$C$51</f>
        <v>7.9301309496989469E+63</v>
      </c>
      <c r="PLE51" s="1818">
        <f t="shared" ref="PLE51" si="5563">PLC51*$C$51</f>
        <v>8.1283842234414196E+63</v>
      </c>
      <c r="PLG51" s="1818">
        <f t="shared" ref="PLG51" si="5564">PLE51*$C$51</f>
        <v>8.3315938290274551E+63</v>
      </c>
      <c r="PLI51" s="1818">
        <f t="shared" ref="PLI51" si="5565">PLG51*$C$51</f>
        <v>8.5398836747531406E+63</v>
      </c>
      <c r="PLK51" s="1818">
        <f t="shared" ref="PLK51" si="5566">PLI51*$C$51</f>
        <v>8.7533807666219677E+63</v>
      </c>
      <c r="PLM51" s="1818">
        <f t="shared" ref="PLM51" si="5567">PLK51*$C$51</f>
        <v>8.9722152857875161E+63</v>
      </c>
      <c r="PLO51" s="1818">
        <f t="shared" ref="PLO51" si="5568">PLM51*$C$51</f>
        <v>9.1965206679322027E+63</v>
      </c>
      <c r="PLQ51" s="1818">
        <f t="shared" ref="PLQ51" si="5569">PLO51*$C$51</f>
        <v>9.4264336846305074E+63</v>
      </c>
      <c r="PLS51" s="1818">
        <f t="shared" ref="PLS51" si="5570">PLQ51*$C$51</f>
        <v>9.6620945267462693E+63</v>
      </c>
      <c r="PLU51" s="1818">
        <f t="shared" ref="PLU51" si="5571">PLS51*$C$51</f>
        <v>9.9036468899149257E+63</v>
      </c>
      <c r="PLW51" s="1818">
        <f t="shared" ref="PLW51" si="5572">PLU51*$C$51</f>
        <v>1.0151238062162799E+64</v>
      </c>
      <c r="PLY51" s="1818">
        <f t="shared" ref="PLY51" si="5573">PLW51*$C$51</f>
        <v>1.0405019013716867E+64</v>
      </c>
      <c r="PMA51" s="1818">
        <f t="shared" ref="PMA51" si="5574">PLY51*$C$51</f>
        <v>1.0665144489059788E+64</v>
      </c>
      <c r="PMC51" s="1818">
        <f t="shared" ref="PMC51" si="5575">PMA51*$C$51</f>
        <v>1.0931773101286281E+64</v>
      </c>
      <c r="PME51" s="1818">
        <f t="shared" ref="PME51" si="5576">PMC51*$C$51</f>
        <v>1.1205067428818437E+64</v>
      </c>
      <c r="PMG51" s="1818">
        <f t="shared" ref="PMG51" si="5577">PME51*$C$51</f>
        <v>1.1485194114538898E+64</v>
      </c>
      <c r="PMI51" s="1818">
        <f t="shared" ref="PMI51" si="5578">PMG51*$C$51</f>
        <v>1.1772323967402368E+64</v>
      </c>
      <c r="PMK51" s="1818">
        <f t="shared" ref="PMK51" si="5579">PMI51*$C$51</f>
        <v>1.2066632066587426E+64</v>
      </c>
      <c r="PMM51" s="1818">
        <f t="shared" ref="PMM51" si="5580">PMK51*$C$51</f>
        <v>1.236829786825211E+64</v>
      </c>
      <c r="PMO51" s="1818">
        <f t="shared" ref="PMO51" si="5581">PMM51*$C$51</f>
        <v>1.2677505314958412E+64</v>
      </c>
      <c r="PMQ51" s="1818">
        <f t="shared" ref="PMQ51" si="5582">PMO51*$C$51</f>
        <v>1.2994442947832372E+64</v>
      </c>
      <c r="PMS51" s="1818">
        <f t="shared" ref="PMS51" si="5583">PMQ51*$C$51</f>
        <v>1.3319304021528179E+64</v>
      </c>
      <c r="PMU51" s="1818">
        <f t="shared" ref="PMU51" si="5584">PMS51*$C$51</f>
        <v>1.3652286622066381E+64</v>
      </c>
      <c r="PMW51" s="1818">
        <f t="shared" ref="PMW51" si="5585">PMU51*$C$51</f>
        <v>1.3993593787618041E+64</v>
      </c>
      <c r="PMY51" s="1818">
        <f t="shared" ref="PMY51" si="5586">PMW51*$C$51</f>
        <v>1.4343433632308489E+64</v>
      </c>
      <c r="PNA51" s="1818">
        <f t="shared" ref="PNA51" si="5587">PMY51*$C$51</f>
        <v>1.47020194731162E+64</v>
      </c>
      <c r="PNC51" s="1818">
        <f t="shared" ref="PNC51" si="5588">PNA51*$C$51</f>
        <v>1.5069569959944104E+64</v>
      </c>
      <c r="PNE51" s="1818">
        <f t="shared" ref="PNE51" si="5589">PNC51*$C$51</f>
        <v>1.5446309208942706E+64</v>
      </c>
      <c r="PNG51" s="1818">
        <f t="shared" ref="PNG51" si="5590">PNE51*$C$51</f>
        <v>1.5832466939166273E+64</v>
      </c>
      <c r="PNI51" s="1818">
        <f t="shared" ref="PNI51" si="5591">PNG51*$C$51</f>
        <v>1.622827861264543E+64</v>
      </c>
      <c r="PNK51" s="1818">
        <f t="shared" ref="PNK51" si="5592">PNI51*$C$51</f>
        <v>1.6633985577961564E+64</v>
      </c>
      <c r="PNM51" s="1818">
        <f t="shared" ref="PNM51" si="5593">PNK51*$C$51</f>
        <v>1.7049835217410602E+64</v>
      </c>
      <c r="PNO51" s="1818">
        <f t="shared" ref="PNO51" si="5594">PNM51*$C$51</f>
        <v>1.7476081097845865E+64</v>
      </c>
      <c r="PNQ51" s="1818">
        <f t="shared" ref="PNQ51" si="5595">PNO51*$C$51</f>
        <v>1.791298312529201E+64</v>
      </c>
      <c r="PNS51" s="1818">
        <f t="shared" ref="PNS51" si="5596">PNQ51*$C$51</f>
        <v>1.8360807703424308E+64</v>
      </c>
      <c r="PNU51" s="1818">
        <f t="shared" ref="PNU51" si="5597">PNS51*$C$51</f>
        <v>1.8819827896009914E+64</v>
      </c>
      <c r="PNW51" s="1818">
        <f t="shared" ref="PNW51" si="5598">PNU51*$C$51</f>
        <v>1.929032359341016E+64</v>
      </c>
      <c r="PNY51" s="1818">
        <f t="shared" ref="PNY51" si="5599">PNW51*$C$51</f>
        <v>1.9772581683245411E+64</v>
      </c>
      <c r="POA51" s="1818">
        <f t="shared" ref="POA51" si="5600">PNY51*$C$51</f>
        <v>2.0266896225326544E+64</v>
      </c>
      <c r="POC51" s="1818">
        <f t="shared" ref="POC51" si="5601">POA51*$C$51</f>
        <v>2.0773568630959707E+64</v>
      </c>
      <c r="POE51" s="1818">
        <f t="shared" ref="POE51" si="5602">POC51*$C$51</f>
        <v>2.1292907846733698E+64</v>
      </c>
      <c r="POG51" s="1818">
        <f t="shared" ref="POG51" si="5603">POE51*$C$51</f>
        <v>2.1825230542902038E+64</v>
      </c>
      <c r="POI51" s="1818">
        <f t="shared" ref="POI51" si="5604">POG51*$C$51</f>
        <v>2.2370861306474587E+64</v>
      </c>
      <c r="POK51" s="1818">
        <f t="shared" ref="POK51" si="5605">POI51*$C$51</f>
        <v>2.2930132839136451E+64</v>
      </c>
      <c r="POM51" s="1818">
        <f t="shared" ref="POM51" si="5606">POK51*$C$51</f>
        <v>2.3503386160114861E+64</v>
      </c>
      <c r="POO51" s="1818">
        <f t="shared" ref="POO51" si="5607">POM51*$C$51</f>
        <v>2.409097081411773E+64</v>
      </c>
      <c r="POQ51" s="1818">
        <f t="shared" ref="POQ51" si="5608">POO51*$C$51</f>
        <v>2.4693245084470671E+64</v>
      </c>
      <c r="POS51" s="1818">
        <f t="shared" ref="POS51" si="5609">POQ51*$C$51</f>
        <v>2.5310576211582437E+64</v>
      </c>
      <c r="POU51" s="1818">
        <f t="shared" ref="POU51" si="5610">POS51*$C$51</f>
        <v>2.5943340616871995E+64</v>
      </c>
      <c r="POW51" s="1818">
        <f t="shared" ref="POW51" si="5611">POU51*$C$51</f>
        <v>2.6591924132293791E+64</v>
      </c>
      <c r="POY51" s="1818">
        <f t="shared" ref="POY51" si="5612">POW51*$C$51</f>
        <v>2.7256722235601134E+64</v>
      </c>
      <c r="PPA51" s="1818">
        <f t="shared" ref="PPA51" si="5613">POY51*$C$51</f>
        <v>2.7938140291491163E+64</v>
      </c>
      <c r="PPC51" s="1818">
        <f t="shared" ref="PPC51" si="5614">PPA51*$C$51</f>
        <v>2.8636593798778442E+64</v>
      </c>
      <c r="PPE51" s="1818">
        <f t="shared" ref="PPE51" si="5615">PPC51*$C$51</f>
        <v>2.9352508643747903E+64</v>
      </c>
      <c r="PPG51" s="1818">
        <f t="shared" ref="PPG51" si="5616">PPE51*$C$51</f>
        <v>3.0086321359841596E+64</v>
      </c>
      <c r="PPI51" s="1818">
        <f t="shared" ref="PPI51" si="5617">PPG51*$C$51</f>
        <v>3.0838479393837634E+64</v>
      </c>
      <c r="PPK51" s="1818">
        <f t="shared" ref="PPK51" si="5618">PPI51*$C$51</f>
        <v>3.1609441378683573E+64</v>
      </c>
      <c r="PPM51" s="1818">
        <f t="shared" ref="PPM51" si="5619">PPK51*$C$51</f>
        <v>3.2399677413150659E+64</v>
      </c>
      <c r="PPO51" s="1818">
        <f t="shared" ref="PPO51" si="5620">PPM51*$C$51</f>
        <v>3.3209669348479423E+64</v>
      </c>
      <c r="PPQ51" s="1818">
        <f t="shared" ref="PPQ51" si="5621">PPO51*$C$51</f>
        <v>3.4039911082191408E+64</v>
      </c>
      <c r="PPS51" s="1818">
        <f t="shared" ref="PPS51" si="5622">PPQ51*$C$51</f>
        <v>3.4890908859246188E+64</v>
      </c>
      <c r="PPU51" s="1818">
        <f t="shared" ref="PPU51" si="5623">PPS51*$C$51</f>
        <v>3.5763181580727342E+64</v>
      </c>
      <c r="PPW51" s="1818">
        <f t="shared" ref="PPW51" si="5624">PPU51*$C$51</f>
        <v>3.6657261120245522E+64</v>
      </c>
      <c r="PPY51" s="1818">
        <f t="shared" ref="PPY51" si="5625">PPW51*$C$51</f>
        <v>3.7573692648251659E+64</v>
      </c>
      <c r="PQA51" s="1818">
        <f t="shared" ref="PQA51" si="5626">PPY51*$C$51</f>
        <v>3.851303496445795E+64</v>
      </c>
      <c r="PQC51" s="1818">
        <f t="shared" ref="PQC51" si="5627">PQA51*$C$51</f>
        <v>3.9475860838569392E+64</v>
      </c>
      <c r="PQE51" s="1818">
        <f t="shared" ref="PQE51" si="5628">PQC51*$C$51</f>
        <v>4.0462757359533621E+64</v>
      </c>
      <c r="PQG51" s="1818">
        <f t="shared" ref="PQG51" si="5629">PQE51*$C$51</f>
        <v>4.1474326293521958E+64</v>
      </c>
      <c r="PQI51" s="1818">
        <f t="shared" ref="PQI51" si="5630">PQG51*$C$51</f>
        <v>4.2511184450860002E+64</v>
      </c>
      <c r="PQK51" s="1818">
        <f t="shared" ref="PQK51" si="5631">PQI51*$C$51</f>
        <v>4.3573964062131496E+64</v>
      </c>
      <c r="PQM51" s="1818">
        <f t="shared" ref="PQM51" si="5632">PQK51*$C$51</f>
        <v>4.4663313163684778E+64</v>
      </c>
      <c r="PQO51" s="1818">
        <f t="shared" ref="PQO51" si="5633">PQM51*$C$51</f>
        <v>4.5779895992776894E+64</v>
      </c>
      <c r="PQQ51" s="1818">
        <f t="shared" ref="PQQ51" si="5634">PQO51*$C$51</f>
        <v>4.6924393392596314E+64</v>
      </c>
      <c r="PQS51" s="1818">
        <f t="shared" ref="PQS51" si="5635">PQQ51*$C$51</f>
        <v>4.8097503227411218E+64</v>
      </c>
      <c r="PQU51" s="1818">
        <f t="shared" ref="PQU51" si="5636">PQS51*$C$51</f>
        <v>4.9299940808096496E+64</v>
      </c>
      <c r="PQW51" s="1818">
        <f t="shared" ref="PQW51" si="5637">PQU51*$C$51</f>
        <v>5.0532439328298902E+64</v>
      </c>
      <c r="PQY51" s="1818">
        <f t="shared" ref="PQY51" si="5638">PQW51*$C$51</f>
        <v>5.1795750311506371E+64</v>
      </c>
      <c r="PRA51" s="1818">
        <f t="shared" ref="PRA51" si="5639">PQY51*$C$51</f>
        <v>5.3090644069294026E+64</v>
      </c>
      <c r="PRC51" s="1818">
        <f t="shared" ref="PRC51" si="5640">PRA51*$C$51</f>
        <v>5.4417910171026369E+64</v>
      </c>
      <c r="PRE51" s="1818">
        <f t="shared" ref="PRE51" si="5641">PRC51*$C$51</f>
        <v>5.5778357925302026E+64</v>
      </c>
      <c r="PRG51" s="1818">
        <f t="shared" ref="PRG51" si="5642">PRE51*$C$51</f>
        <v>5.7172816873434567E+64</v>
      </c>
      <c r="PRI51" s="1818">
        <f t="shared" ref="PRI51" si="5643">PRG51*$C$51</f>
        <v>5.8602137295270424E+64</v>
      </c>
      <c r="PRK51" s="1818">
        <f t="shared" ref="PRK51" si="5644">PRI51*$C$51</f>
        <v>6.0067190727652182E+64</v>
      </c>
      <c r="PRM51" s="1818">
        <f t="shared" ref="PRM51" si="5645">PRK51*$C$51</f>
        <v>6.1568870495843478E+64</v>
      </c>
      <c r="PRO51" s="1818">
        <f t="shared" ref="PRO51" si="5646">PRM51*$C$51</f>
        <v>6.3108092258239558E+64</v>
      </c>
      <c r="PRQ51" s="1818">
        <f t="shared" ref="PRQ51" si="5647">PRO51*$C$51</f>
        <v>6.4685794564695545E+64</v>
      </c>
      <c r="PRS51" s="1818">
        <f t="shared" ref="PRS51" si="5648">PRQ51*$C$51</f>
        <v>6.6302939428812928E+64</v>
      </c>
      <c r="PRU51" s="1818">
        <f t="shared" ref="PRU51" si="5649">PRS51*$C$51</f>
        <v>6.7960512914533248E+64</v>
      </c>
      <c r="PRW51" s="1818">
        <f t="shared" ref="PRW51" si="5650">PRU51*$C$51</f>
        <v>6.9659525737396573E+64</v>
      </c>
      <c r="PRY51" s="1818">
        <f t="shared" ref="PRY51" si="5651">PRW51*$C$51</f>
        <v>7.1401013880831487E+64</v>
      </c>
      <c r="PSA51" s="1818">
        <f t="shared" ref="PSA51" si="5652">PRY51*$C$51</f>
        <v>7.3186039227852268E+64</v>
      </c>
      <c r="PSC51" s="1818">
        <f t="shared" ref="PSC51" si="5653">PSA51*$C$51</f>
        <v>7.5015690208548571E+64</v>
      </c>
      <c r="PSE51" s="1818">
        <f t="shared" ref="PSE51" si="5654">PSC51*$C$51</f>
        <v>7.6891082463762276E+64</v>
      </c>
      <c r="PSG51" s="1818">
        <f t="shared" ref="PSG51" si="5655">PSE51*$C$51</f>
        <v>7.8813359525356331E+64</v>
      </c>
      <c r="PSI51" s="1818">
        <f t="shared" ref="PSI51" si="5656">PSG51*$C$51</f>
        <v>8.078369351349023E+64</v>
      </c>
      <c r="PSK51" s="1818">
        <f t="shared" ref="PSK51" si="5657">PSI51*$C$51</f>
        <v>8.2803285851327481E+64</v>
      </c>
      <c r="PSM51" s="1818">
        <f t="shared" ref="PSM51" si="5658">PSK51*$C$51</f>
        <v>8.4873367997610661E+64</v>
      </c>
      <c r="PSO51" s="1818">
        <f t="shared" ref="PSO51" si="5659">PSM51*$C$51</f>
        <v>8.699520219755092E+64</v>
      </c>
      <c r="PSQ51" s="1818">
        <f t="shared" ref="PSQ51" si="5660">PSO51*$C$51</f>
        <v>8.9170082252489689E+64</v>
      </c>
      <c r="PSS51" s="1818">
        <f t="shared" ref="PSS51" si="5661">PSQ51*$C$51</f>
        <v>9.1399334308801928E+64</v>
      </c>
      <c r="PSU51" s="1818">
        <f t="shared" ref="PSU51" si="5662">PSS51*$C$51</f>
        <v>9.3684317666521968E+64</v>
      </c>
      <c r="PSW51" s="1818">
        <f t="shared" ref="PSW51" si="5663">PSU51*$C$51</f>
        <v>9.6026425608185012E+64</v>
      </c>
      <c r="PSY51" s="1818">
        <f t="shared" ref="PSY51" si="5664">PSW51*$C$51</f>
        <v>9.8427086248389634E+64</v>
      </c>
      <c r="PTA51" s="1818">
        <f t="shared" ref="PTA51" si="5665">PSY51*$C$51</f>
        <v>1.0088776340459937E+65</v>
      </c>
      <c r="PTC51" s="1818">
        <f t="shared" ref="PTC51" si="5666">PTA51*$C$51</f>
        <v>1.0340995748971434E+65</v>
      </c>
      <c r="PTE51" s="1818">
        <f t="shared" ref="PTE51" si="5667">PTC51*$C$51</f>
        <v>1.059952064269572E+65</v>
      </c>
      <c r="PTG51" s="1818">
        <f t="shared" ref="PTG51" si="5668">PTE51*$C$51</f>
        <v>1.0864508658763112E+65</v>
      </c>
      <c r="PTI51" s="1818">
        <f t="shared" ref="PTI51" si="5669">PTG51*$C$51</f>
        <v>1.1136121375232188E+65</v>
      </c>
      <c r="PTK51" s="1818">
        <f t="shared" ref="PTK51" si="5670">PTI51*$C$51</f>
        <v>1.1414524409612991E+65</v>
      </c>
      <c r="PTM51" s="1818">
        <f t="shared" ref="PTM51" si="5671">PTK51*$C$51</f>
        <v>1.1699887519853315E+65</v>
      </c>
      <c r="PTO51" s="1818">
        <f t="shared" ref="PTO51" si="5672">PTM51*$C$51</f>
        <v>1.1992384707849648E+65</v>
      </c>
      <c r="PTQ51" s="1818">
        <f t="shared" ref="PTQ51" si="5673">PTO51*$C$51</f>
        <v>1.2292194325545888E+65</v>
      </c>
      <c r="PTS51" s="1818">
        <f t="shared" ref="PTS51" si="5674">PTQ51*$C$51</f>
        <v>1.2599499183684534E+65</v>
      </c>
      <c r="PTU51" s="1818">
        <f t="shared" ref="PTU51" si="5675">PTS51*$C$51</f>
        <v>1.2914486663276646E+65</v>
      </c>
      <c r="PTW51" s="1818">
        <f t="shared" ref="PTW51" si="5676">PTU51*$C$51</f>
        <v>1.3237348829858561E+65</v>
      </c>
      <c r="PTY51" s="1818">
        <f t="shared" ref="PTY51" si="5677">PTW51*$C$51</f>
        <v>1.3568282550605023E+65</v>
      </c>
      <c r="PUA51" s="1818">
        <f t="shared" ref="PUA51" si="5678">PTY51*$C$51</f>
        <v>1.3907489614370148E+65</v>
      </c>
      <c r="PUC51" s="1818">
        <f t="shared" ref="PUC51" si="5679">PUA51*$C$51</f>
        <v>1.4255176854729399E+65</v>
      </c>
      <c r="PUE51" s="1818">
        <f t="shared" ref="PUE51" si="5680">PUC51*$C$51</f>
        <v>1.4611556276097634E+65</v>
      </c>
      <c r="PUG51" s="1818">
        <f t="shared" ref="PUG51" si="5681">PUE51*$C$51</f>
        <v>1.4976845183000073E+65</v>
      </c>
      <c r="PUI51" s="1818">
        <f t="shared" ref="PUI51" si="5682">PUG51*$C$51</f>
        <v>1.5351266312575074E+65</v>
      </c>
      <c r="PUK51" s="1818">
        <f t="shared" ref="PUK51" si="5683">PUI51*$C$51</f>
        <v>1.573504797038945E+65</v>
      </c>
      <c r="PUM51" s="1818">
        <f t="shared" ref="PUM51" si="5684">PUK51*$C$51</f>
        <v>1.6128424169649184E+65</v>
      </c>
      <c r="PUO51" s="1818">
        <f t="shared" ref="PUO51" si="5685">PUM51*$C$51</f>
        <v>1.6531634773890413E+65</v>
      </c>
      <c r="PUQ51" s="1818">
        <f t="shared" ref="PUQ51" si="5686">PUO51*$C$51</f>
        <v>1.694492564323767E+65</v>
      </c>
      <c r="PUS51" s="1818">
        <f t="shared" ref="PUS51" si="5687">PUQ51*$C$51</f>
        <v>1.736854878431861E+65</v>
      </c>
      <c r="PUU51" s="1818">
        <f t="shared" ref="PUU51" si="5688">PUS51*$C$51</f>
        <v>1.7802762503926573E+65</v>
      </c>
      <c r="PUW51" s="1818">
        <f t="shared" ref="PUW51" si="5689">PUU51*$C$51</f>
        <v>1.8247831566524735E+65</v>
      </c>
      <c r="PUY51" s="1818">
        <f t="shared" ref="PUY51" si="5690">PUW51*$C$51</f>
        <v>1.8704027355687852E+65</v>
      </c>
      <c r="PVA51" s="1818">
        <f t="shared" ref="PVA51" si="5691">PUY51*$C$51</f>
        <v>1.9171628039580045E+65</v>
      </c>
      <c r="PVC51" s="1818">
        <f t="shared" ref="PVC51" si="5692">PVA51*$C$51</f>
        <v>1.9650918740569546E+65</v>
      </c>
      <c r="PVE51" s="1818">
        <f t="shared" ref="PVE51" si="5693">PVC51*$C$51</f>
        <v>2.0142191709083783E+65</v>
      </c>
      <c r="PVG51" s="1818">
        <f t="shared" ref="PVG51" si="5694">PVE51*$C$51</f>
        <v>2.0645746501810875E+65</v>
      </c>
      <c r="PVI51" s="1818">
        <f t="shared" ref="PVI51" si="5695">PVG51*$C$51</f>
        <v>2.1161890164356145E+65</v>
      </c>
      <c r="PVK51" s="1818">
        <f t="shared" ref="PVK51" si="5696">PVI51*$C$51</f>
        <v>2.1690937418465046E+65</v>
      </c>
      <c r="PVM51" s="1818">
        <f t="shared" ref="PVM51" si="5697">PVK51*$C$51</f>
        <v>2.223321085392667E+65</v>
      </c>
      <c r="PVO51" s="1818">
        <f t="shared" ref="PVO51" si="5698">PVM51*$C$51</f>
        <v>2.2789041125274837E+65</v>
      </c>
      <c r="PVQ51" s="1818">
        <f t="shared" ref="PVQ51" si="5699">PVO51*$C$51</f>
        <v>2.3358767153406705E+65</v>
      </c>
      <c r="PVS51" s="1818">
        <f t="shared" ref="PVS51" si="5700">PVQ51*$C$51</f>
        <v>2.3942736332241871E+65</v>
      </c>
      <c r="PVU51" s="1818">
        <f t="shared" ref="PVU51" si="5701">PVS51*$C$51</f>
        <v>2.4541304740547915E+65</v>
      </c>
      <c r="PVW51" s="1818">
        <f t="shared" ref="PVW51" si="5702">PVU51*$C$51</f>
        <v>2.515483735906161E+65</v>
      </c>
      <c r="PVY51" s="1818">
        <f t="shared" ref="PVY51" si="5703">PVW51*$C$51</f>
        <v>2.5783708293038149E+65</v>
      </c>
      <c r="PWA51" s="1818">
        <f t="shared" ref="PWA51" si="5704">PVY51*$C$51</f>
        <v>2.64283010003641E+65</v>
      </c>
      <c r="PWC51" s="1818">
        <f t="shared" ref="PWC51" si="5705">PWA51*$C$51</f>
        <v>2.7089008525373198E+65</v>
      </c>
      <c r="PWE51" s="1818">
        <f t="shared" ref="PWE51" si="5706">PWC51*$C$51</f>
        <v>2.7766233738507527E+65</v>
      </c>
      <c r="PWG51" s="1818">
        <f t="shared" ref="PWG51" si="5707">PWE51*$C$51</f>
        <v>2.8460389581970213E+65</v>
      </c>
      <c r="PWI51" s="1818">
        <f t="shared" ref="PWI51" si="5708">PWG51*$C$51</f>
        <v>2.9171899321519468E+65</v>
      </c>
      <c r="PWK51" s="1818">
        <f t="shared" ref="PWK51" si="5709">PWI51*$C$51</f>
        <v>2.9901196804557453E+65</v>
      </c>
      <c r="PWM51" s="1818">
        <f t="shared" ref="PWM51" si="5710">PWK51*$C$51</f>
        <v>3.0648726724671387E+65</v>
      </c>
      <c r="PWO51" s="1818">
        <f t="shared" ref="PWO51" si="5711">PWM51*$C$51</f>
        <v>3.141494489278817E+65</v>
      </c>
      <c r="PWQ51" s="1818">
        <f t="shared" ref="PWQ51" si="5712">PWO51*$C$51</f>
        <v>3.2200318515107872E+65</v>
      </c>
      <c r="PWS51" s="1818">
        <f t="shared" ref="PWS51" si="5713">PWQ51*$C$51</f>
        <v>3.3005326477985567E+65</v>
      </c>
      <c r="PWU51" s="1818">
        <f t="shared" ref="PWU51" si="5714">PWS51*$C$51</f>
        <v>3.3830459639935203E+65</v>
      </c>
      <c r="PWW51" s="1818">
        <f t="shared" ref="PWW51" si="5715">PWU51*$C$51</f>
        <v>3.4676221130933581E+65</v>
      </c>
      <c r="PWY51" s="1818">
        <f t="shared" ref="PWY51" si="5716">PWW51*$C$51</f>
        <v>3.5543126659206916E+65</v>
      </c>
      <c r="PXA51" s="1818">
        <f t="shared" ref="PXA51" si="5717">PWY51*$C$51</f>
        <v>3.6431704825687085E+65</v>
      </c>
      <c r="PXC51" s="1818">
        <f t="shared" ref="PXC51" si="5718">PXA51*$C$51</f>
        <v>3.7342497446329258E+65</v>
      </c>
      <c r="PXE51" s="1818">
        <f t="shared" ref="PXE51" si="5719">PXC51*$C$51</f>
        <v>3.8276059882487487E+65</v>
      </c>
      <c r="PXG51" s="1818">
        <f t="shared" ref="PXG51" si="5720">PXE51*$C$51</f>
        <v>3.9232961379549672E+65</v>
      </c>
      <c r="PXI51" s="1818">
        <f t="shared" ref="PXI51" si="5721">PXG51*$C$51</f>
        <v>4.021378541403841E+65</v>
      </c>
      <c r="PXK51" s="1818">
        <f t="shared" ref="PXK51" si="5722">PXI51*$C$51</f>
        <v>4.1219130049389369E+65</v>
      </c>
      <c r="PXM51" s="1818">
        <f t="shared" ref="PXM51" si="5723">PXK51*$C$51</f>
        <v>4.2249608300624102E+65</v>
      </c>
      <c r="PXO51" s="1818">
        <f t="shared" ref="PXO51" si="5724">PXM51*$C$51</f>
        <v>4.3305848508139701E+65</v>
      </c>
      <c r="PXQ51" s="1818">
        <f t="shared" ref="PXQ51" si="5725">PXO51*$C$51</f>
        <v>4.4388494720843188E+65</v>
      </c>
      <c r="PXS51" s="1818">
        <f t="shared" ref="PXS51" si="5726">PXQ51*$C$51</f>
        <v>4.5498207088864264E+65</v>
      </c>
      <c r="PXU51" s="1818">
        <f t="shared" ref="PXU51" si="5727">PXS51*$C$51</f>
        <v>4.6635662266085871E+65</v>
      </c>
      <c r="PXW51" s="1818">
        <f t="shared" ref="PXW51" si="5728">PXU51*$C$51</f>
        <v>4.7801553822738012E+65</v>
      </c>
      <c r="PXY51" s="1818">
        <f t="shared" ref="PXY51" si="5729">PXW51*$C$51</f>
        <v>4.8996592668306455E+65</v>
      </c>
      <c r="PYA51" s="1818">
        <f t="shared" ref="PYA51" si="5730">PXY51*$C$51</f>
        <v>5.0221507485014111E+65</v>
      </c>
      <c r="PYC51" s="1818">
        <f t="shared" ref="PYC51" si="5731">PYA51*$C$51</f>
        <v>5.1477045172139457E+65</v>
      </c>
      <c r="PYE51" s="1818">
        <f t="shared" ref="PYE51" si="5732">PYC51*$C$51</f>
        <v>5.2763971301442942E+65</v>
      </c>
      <c r="PYG51" s="1818">
        <f t="shared" ref="PYG51" si="5733">PYE51*$C$51</f>
        <v>5.4083070583979015E+65</v>
      </c>
      <c r="PYI51" s="1818">
        <f t="shared" ref="PYI51" si="5734">PYG51*$C$51</f>
        <v>5.5435147348578486E+65</v>
      </c>
      <c r="PYK51" s="1818">
        <f t="shared" ref="PYK51" si="5735">PYI51*$C$51</f>
        <v>5.6821026032292943E+65</v>
      </c>
      <c r="PYM51" s="1818">
        <f t="shared" ref="PYM51" si="5736">PYK51*$C$51</f>
        <v>5.8241551683100262E+65</v>
      </c>
      <c r="PYO51" s="1818">
        <f t="shared" ref="PYO51" si="5737">PYM51*$C$51</f>
        <v>5.9697590475177767E+65</v>
      </c>
      <c r="PYQ51" s="1818">
        <f t="shared" ref="PYQ51" si="5738">PYO51*$C$51</f>
        <v>6.119003023705721E+65</v>
      </c>
      <c r="PYS51" s="1818">
        <f t="shared" ref="PYS51" si="5739">PYQ51*$C$51</f>
        <v>6.2719780992983632E+65</v>
      </c>
      <c r="PYU51" s="1818">
        <f t="shared" ref="PYU51" si="5740">PYS51*$C$51</f>
        <v>6.4287775517808214E+65</v>
      </c>
      <c r="PYW51" s="1818">
        <f t="shared" ref="PYW51" si="5741">PYU51*$C$51</f>
        <v>6.5894969905753412E+65</v>
      </c>
      <c r="PYY51" s="1818">
        <f t="shared" ref="PYY51" si="5742">PYW51*$C$51</f>
        <v>6.7542344153397238E+65</v>
      </c>
      <c r="PZA51" s="1818">
        <f t="shared" ref="PZA51" si="5743">PYY51*$C$51</f>
        <v>6.9230902757232159E+65</v>
      </c>
      <c r="PZC51" s="1818">
        <f t="shared" ref="PZC51" si="5744">PZA51*$C$51</f>
        <v>7.0961675326162957E+65</v>
      </c>
      <c r="PZE51" s="1818">
        <f t="shared" ref="PZE51" si="5745">PZC51*$C$51</f>
        <v>7.2735717209317027E+65</v>
      </c>
      <c r="PZG51" s="1818">
        <f t="shared" ref="PZG51" si="5746">PZE51*$C$51</f>
        <v>7.4554110139549942E+65</v>
      </c>
      <c r="PZI51" s="1818">
        <f t="shared" ref="PZI51" si="5747">PZG51*$C$51</f>
        <v>7.6417962893038683E+65</v>
      </c>
      <c r="PZK51" s="1818">
        <f t="shared" ref="PZK51" si="5748">PZI51*$C$51</f>
        <v>7.8328411965364644E+65</v>
      </c>
      <c r="PZM51" s="1818">
        <f t="shared" ref="PZM51" si="5749">PZK51*$C$51</f>
        <v>8.0286622264498751E+65</v>
      </c>
      <c r="PZO51" s="1818">
        <f t="shared" ref="PZO51" si="5750">PZM51*$C$51</f>
        <v>8.2293787821111214E+65</v>
      </c>
      <c r="PZQ51" s="1818">
        <f t="shared" ref="PZQ51" si="5751">PZO51*$C$51</f>
        <v>8.4351132516638995E+65</v>
      </c>
      <c r="PZS51" s="1818">
        <f t="shared" ref="PZS51" si="5752">PZQ51*$C$51</f>
        <v>8.645991082955496E+65</v>
      </c>
      <c r="PZU51" s="1818">
        <f t="shared" ref="PZU51" si="5753">PZS51*$C$51</f>
        <v>8.8621408600293829E+65</v>
      </c>
      <c r="PZW51" s="1818">
        <f t="shared" ref="PZW51" si="5754">PZU51*$C$51</f>
        <v>9.0836943815301172E+65</v>
      </c>
      <c r="PZY51" s="1818">
        <f t="shared" ref="PZY51" si="5755">PZW51*$C$51</f>
        <v>9.3107867410683696E+65</v>
      </c>
      <c r="QAA51" s="1818">
        <f t="shared" ref="QAA51" si="5756">PZY51*$C$51</f>
        <v>9.5435564095950783E+65</v>
      </c>
      <c r="QAC51" s="1818">
        <f t="shared" ref="QAC51" si="5757">QAA51*$C$51</f>
        <v>9.7821453198349543E+65</v>
      </c>
      <c r="QAE51" s="1818">
        <f t="shared" ref="QAE51" si="5758">QAC51*$C$51</f>
        <v>1.0026698952830828E+66</v>
      </c>
      <c r="QAG51" s="1818">
        <f t="shared" ref="QAG51" si="5759">QAE51*$C$51</f>
        <v>1.0277366426651599E+66</v>
      </c>
      <c r="QAI51" s="1818">
        <f t="shared" ref="QAI51" si="5760">QAG51*$C$51</f>
        <v>1.0534300587317888E+66</v>
      </c>
      <c r="QAK51" s="1818">
        <f t="shared" ref="QAK51" si="5761">QAI51*$C$51</f>
        <v>1.0797658102000833E+66</v>
      </c>
      <c r="QAM51" s="1818">
        <f t="shared" ref="QAM51" si="5762">QAK51*$C$51</f>
        <v>1.1067599554550853E+66</v>
      </c>
      <c r="QAO51" s="1818">
        <f t="shared" ref="QAO51" si="5763">QAM51*$C$51</f>
        <v>1.1344289543414624E+66</v>
      </c>
      <c r="QAQ51" s="1818">
        <f t="shared" ref="QAQ51" si="5764">QAO51*$C$51</f>
        <v>1.1627896781999989E+66</v>
      </c>
      <c r="QAS51" s="1818">
        <f t="shared" ref="QAS51" si="5765">QAQ51*$C$51</f>
        <v>1.1918594201549987E+66</v>
      </c>
      <c r="QAU51" s="1818">
        <f t="shared" ref="QAU51" si="5766">QAS51*$C$51</f>
        <v>1.2216559056588736E+66</v>
      </c>
      <c r="QAW51" s="1818">
        <f t="shared" ref="QAW51" si="5767">QAU51*$C$51</f>
        <v>1.2521973033003453E+66</v>
      </c>
      <c r="QAY51" s="1818">
        <f t="shared" ref="QAY51" si="5768">QAW51*$C$51</f>
        <v>1.2835022358828537E+66</v>
      </c>
      <c r="QBA51" s="1818">
        <f t="shared" ref="QBA51" si="5769">QAY51*$C$51</f>
        <v>1.3155897917799249E+66</v>
      </c>
      <c r="QBC51" s="1818">
        <f t="shared" ref="QBC51" si="5770">QBA51*$C$51</f>
        <v>1.348479536574423E+66</v>
      </c>
      <c r="QBE51" s="1818">
        <f t="shared" ref="QBE51" si="5771">QBC51*$C$51</f>
        <v>1.3821915249887834E+66</v>
      </c>
      <c r="QBG51" s="1818">
        <f t="shared" ref="QBG51" si="5772">QBE51*$C$51</f>
        <v>1.4167463131135029E+66</v>
      </c>
      <c r="QBI51" s="1818">
        <f t="shared" ref="QBI51" si="5773">QBG51*$C$51</f>
        <v>1.4521649709413403E+66</v>
      </c>
      <c r="QBK51" s="1818">
        <f t="shared" ref="QBK51" si="5774">QBI51*$C$51</f>
        <v>1.4884690952148736E+66</v>
      </c>
      <c r="QBM51" s="1818">
        <f t="shared" ref="QBM51" si="5775">QBK51*$C$51</f>
        <v>1.5256808225952453E+66</v>
      </c>
      <c r="QBO51" s="1818">
        <f t="shared" ref="QBO51" si="5776">QBM51*$C$51</f>
        <v>1.5638228431601263E+66</v>
      </c>
      <c r="QBQ51" s="1818">
        <f t="shared" ref="QBQ51" si="5777">QBO51*$C$51</f>
        <v>1.6029184142391293E+66</v>
      </c>
      <c r="QBS51" s="1818">
        <f t="shared" ref="QBS51" si="5778">QBQ51*$C$51</f>
        <v>1.6429913745951075E+66</v>
      </c>
      <c r="QBU51" s="1818">
        <f t="shared" ref="QBU51" si="5779">QBS51*$C$51</f>
        <v>1.6840661589599851E+66</v>
      </c>
      <c r="QBW51" s="1818">
        <f t="shared" ref="QBW51" si="5780">QBU51*$C$51</f>
        <v>1.7261678129339847E+66</v>
      </c>
      <c r="QBY51" s="1818">
        <f t="shared" ref="QBY51" si="5781">QBW51*$C$51</f>
        <v>1.7693220082573341E+66</v>
      </c>
      <c r="QCA51" s="1818">
        <f t="shared" ref="QCA51" si="5782">QBY51*$C$51</f>
        <v>1.8135550584637673E+66</v>
      </c>
      <c r="QCC51" s="1818">
        <f t="shared" ref="QCC51" si="5783">QCA51*$C$51</f>
        <v>1.8588939349253613E+66</v>
      </c>
      <c r="QCE51" s="1818">
        <f t="shared" ref="QCE51" si="5784">QCC51*$C$51</f>
        <v>1.9053662832984953E+66</v>
      </c>
      <c r="QCG51" s="1818">
        <f t="shared" ref="QCG51" si="5785">QCE51*$C$51</f>
        <v>1.9530004403809574E+66</v>
      </c>
      <c r="QCI51" s="1818">
        <f t="shared" ref="QCI51" si="5786">QCG51*$C$51</f>
        <v>2.0018254513904811E+66</v>
      </c>
      <c r="QCK51" s="1818">
        <f t="shared" ref="QCK51" si="5787">QCI51*$C$51</f>
        <v>2.051871087675243E+66</v>
      </c>
      <c r="QCM51" s="1818">
        <f t="shared" ref="QCM51" si="5788">QCK51*$C$51</f>
        <v>2.1031678648671237E+66</v>
      </c>
      <c r="QCO51" s="1818">
        <f t="shared" ref="QCO51" si="5789">QCM51*$C$51</f>
        <v>2.1557470614888018E+66</v>
      </c>
      <c r="QCQ51" s="1818">
        <f t="shared" ref="QCQ51" si="5790">QCO51*$C$51</f>
        <v>2.2096407380260217E+66</v>
      </c>
      <c r="QCS51" s="1818">
        <f t="shared" ref="QCS51" si="5791">QCQ51*$C$51</f>
        <v>2.264881756476672E+66</v>
      </c>
      <c r="QCU51" s="1818">
        <f t="shared" ref="QCU51" si="5792">QCS51*$C$51</f>
        <v>2.3215038003885884E+66</v>
      </c>
      <c r="QCW51" s="1818">
        <f t="shared" ref="QCW51" si="5793">QCU51*$C$51</f>
        <v>2.379541395398303E+66</v>
      </c>
      <c r="QCY51" s="1818">
        <f t="shared" ref="QCY51" si="5794">QCW51*$C$51</f>
        <v>2.4390299302832605E+66</v>
      </c>
      <c r="QDA51" s="1818">
        <f t="shared" ref="QDA51" si="5795">QCY51*$C$51</f>
        <v>2.500005678540342E+66</v>
      </c>
      <c r="QDC51" s="1818">
        <f t="shared" ref="QDC51" si="5796">QDA51*$C$51</f>
        <v>2.5625058205038502E+66</v>
      </c>
      <c r="QDE51" s="1818">
        <f t="shared" ref="QDE51" si="5797">QDC51*$C$51</f>
        <v>2.6265684660164463E+66</v>
      </c>
      <c r="QDG51" s="1818">
        <f t="shared" ref="QDG51" si="5798">QDE51*$C$51</f>
        <v>2.6922326776668571E+66</v>
      </c>
      <c r="QDI51" s="1818">
        <f t="shared" ref="QDI51" si="5799">QDG51*$C$51</f>
        <v>2.7595384946085282E+66</v>
      </c>
      <c r="QDK51" s="1818">
        <f t="shared" ref="QDK51" si="5800">QDI51*$C$51</f>
        <v>2.8285269569737413E+66</v>
      </c>
      <c r="QDM51" s="1818">
        <f t="shared" ref="QDM51" si="5801">QDK51*$C$51</f>
        <v>2.8992401308980844E+66</v>
      </c>
      <c r="QDO51" s="1818">
        <f t="shared" ref="QDO51" si="5802">QDM51*$C$51</f>
        <v>2.9717211341705362E+66</v>
      </c>
      <c r="QDQ51" s="1818">
        <f t="shared" ref="QDQ51" si="5803">QDO51*$C$51</f>
        <v>3.0460141625247992E+66</v>
      </c>
      <c r="QDS51" s="1818">
        <f t="shared" ref="QDS51" si="5804">QDQ51*$C$51</f>
        <v>3.1221645165879188E+66</v>
      </c>
      <c r="QDU51" s="1818">
        <f t="shared" ref="QDU51" si="5805">QDS51*$C$51</f>
        <v>3.2002186295026163E+66</v>
      </c>
      <c r="QDW51" s="1818">
        <f t="shared" ref="QDW51" si="5806">QDU51*$C$51</f>
        <v>3.2802240952401813E+66</v>
      </c>
      <c r="QDY51" s="1818">
        <f t="shared" ref="QDY51" si="5807">QDW51*$C$51</f>
        <v>3.3622296976211857E+66</v>
      </c>
      <c r="QEA51" s="1818">
        <f t="shared" ref="QEA51" si="5808">QDY51*$C$51</f>
        <v>3.4462854400617148E+66</v>
      </c>
      <c r="QEC51" s="1818">
        <f t="shared" ref="QEC51" si="5809">QEA51*$C$51</f>
        <v>3.5324425760632571E+66</v>
      </c>
      <c r="QEE51" s="1818">
        <f t="shared" ref="QEE51" si="5810">QEC51*$C$51</f>
        <v>3.6207536404648385E+66</v>
      </c>
      <c r="QEG51" s="1818">
        <f t="shared" ref="QEG51" si="5811">QEE51*$C$51</f>
        <v>3.7112724814764592E+66</v>
      </c>
      <c r="QEI51" s="1818">
        <f t="shared" ref="QEI51" si="5812">QEG51*$C$51</f>
        <v>3.8040542935133706E+66</v>
      </c>
      <c r="QEK51" s="1818">
        <f t="shared" ref="QEK51" si="5813">QEI51*$C$51</f>
        <v>3.8991556508512045E+66</v>
      </c>
      <c r="QEM51" s="1818">
        <f t="shared" ref="QEM51" si="5814">QEK51*$C$51</f>
        <v>3.996634542122484E+66</v>
      </c>
      <c r="QEO51" s="1818">
        <f t="shared" ref="QEO51" si="5815">QEM51*$C$51</f>
        <v>4.0965504056755456E+66</v>
      </c>
      <c r="QEQ51" s="1818">
        <f t="shared" ref="QEQ51" si="5816">QEO51*$C$51</f>
        <v>4.198964165817434E+66</v>
      </c>
      <c r="QES51" s="1818">
        <f t="shared" ref="QES51" si="5817">QEQ51*$C$51</f>
        <v>4.3039382699628691E+66</v>
      </c>
      <c r="QEU51" s="1818">
        <f t="shared" ref="QEU51" si="5818">QES51*$C$51</f>
        <v>4.4115367267119407E+66</v>
      </c>
      <c r="QEW51" s="1818">
        <f t="shared" ref="QEW51" si="5819">QEU51*$C$51</f>
        <v>4.5218251448797389E+66</v>
      </c>
      <c r="QEY51" s="1818">
        <f t="shared" ref="QEY51" si="5820">QEW51*$C$51</f>
        <v>4.6348707735017323E+66</v>
      </c>
      <c r="QFA51" s="1818">
        <f t="shared" ref="QFA51" si="5821">QEY51*$C$51</f>
        <v>4.7507425428392753E+66</v>
      </c>
      <c r="QFC51" s="1818">
        <f t="shared" ref="QFC51" si="5822">QFA51*$C$51</f>
        <v>4.8695111064102565E+66</v>
      </c>
      <c r="QFE51" s="1818">
        <f t="shared" ref="QFE51" si="5823">QFC51*$C$51</f>
        <v>4.9912488840705124E+66</v>
      </c>
      <c r="QFG51" s="1818">
        <f t="shared" ref="QFG51" si="5824">QFE51*$C$51</f>
        <v>5.1160301061722744E+66</v>
      </c>
      <c r="QFI51" s="1818">
        <f t="shared" ref="QFI51" si="5825">QFG51*$C$51</f>
        <v>5.2439308588265805E+66</v>
      </c>
      <c r="QFK51" s="1818">
        <f t="shared" ref="QFK51" si="5826">QFI51*$C$51</f>
        <v>5.3750291302972448E+66</v>
      </c>
      <c r="QFM51" s="1818">
        <f t="shared" ref="QFM51" si="5827">QFK51*$C$51</f>
        <v>5.5094048585546757E+66</v>
      </c>
      <c r="QFO51" s="1818">
        <f t="shared" ref="QFO51" si="5828">QFM51*$C$51</f>
        <v>5.647139980018542E+66</v>
      </c>
      <c r="QFQ51" s="1818">
        <f t="shared" ref="QFQ51" si="5829">QFO51*$C$51</f>
        <v>5.788318479519005E+66</v>
      </c>
      <c r="QFS51" s="1818">
        <f t="shared" ref="QFS51" si="5830">QFQ51*$C$51</f>
        <v>5.9330264415069798E+66</v>
      </c>
      <c r="QFU51" s="1818">
        <f t="shared" ref="QFU51" si="5831">QFS51*$C$51</f>
        <v>6.0813521025446538E+66</v>
      </c>
      <c r="QFW51" s="1818">
        <f t="shared" ref="QFW51" si="5832">QFU51*$C$51</f>
        <v>6.2333859051082693E+66</v>
      </c>
      <c r="QFY51" s="1818">
        <f t="shared" ref="QFY51" si="5833">QFW51*$C$51</f>
        <v>6.3892205527359757E+66</v>
      </c>
      <c r="QGA51" s="1818">
        <f t="shared" ref="QGA51" si="5834">QFY51*$C$51</f>
        <v>6.5489510665543744E+66</v>
      </c>
      <c r="QGC51" s="1818">
        <f t="shared" ref="QGC51" si="5835">QGA51*$C$51</f>
        <v>6.7126748432182332E+66</v>
      </c>
      <c r="QGE51" s="1818">
        <f t="shared" ref="QGE51" si="5836">QGC51*$C$51</f>
        <v>6.8804917142986883E+66</v>
      </c>
      <c r="QGG51" s="1818">
        <f t="shared" ref="QGG51" si="5837">QGE51*$C$51</f>
        <v>7.0525040071561547E+66</v>
      </c>
      <c r="QGI51" s="1818">
        <f t="shared" ref="QGI51" si="5838">QGG51*$C$51</f>
        <v>7.2288166073350582E+66</v>
      </c>
      <c r="QGK51" s="1818">
        <f t="shared" ref="QGK51" si="5839">QGI51*$C$51</f>
        <v>7.4095370225184337E+66</v>
      </c>
      <c r="QGM51" s="1818">
        <f t="shared" ref="QGM51" si="5840">QGK51*$C$51</f>
        <v>7.5947754480813939E+66</v>
      </c>
      <c r="QGO51" s="1818">
        <f t="shared" ref="QGO51" si="5841">QGM51*$C$51</f>
        <v>7.7846448342834284E+66</v>
      </c>
      <c r="QGQ51" s="1818">
        <f t="shared" ref="QGQ51" si="5842">QGO51*$C$51</f>
        <v>7.979260955140514E+66</v>
      </c>
      <c r="QGS51" s="1818">
        <f t="shared" ref="QGS51" si="5843">QGQ51*$C$51</f>
        <v>8.1787424790190258E+66</v>
      </c>
      <c r="QGU51" s="1818">
        <f t="shared" ref="QGU51" si="5844">QGS51*$C$51</f>
        <v>8.3832110409945006E+66</v>
      </c>
      <c r="QGW51" s="1818">
        <f t="shared" ref="QGW51" si="5845">QGU51*$C$51</f>
        <v>8.5927913170193623E+66</v>
      </c>
      <c r="QGY51" s="1818">
        <f t="shared" ref="QGY51" si="5846">QGW51*$C$51</f>
        <v>8.807611099944845E+66</v>
      </c>
      <c r="QHA51" s="1818">
        <f t="shared" ref="QHA51" si="5847">QGY51*$C$51</f>
        <v>9.0278013774434653E+66</v>
      </c>
      <c r="QHC51" s="1818">
        <f t="shared" ref="QHC51" si="5848">QHA51*$C$51</f>
        <v>9.2534964118795507E+66</v>
      </c>
      <c r="QHE51" s="1818">
        <f t="shared" ref="QHE51" si="5849">QHC51*$C$51</f>
        <v>9.4848338221765385E+66</v>
      </c>
      <c r="QHG51" s="1818">
        <f t="shared" ref="QHG51" si="5850">QHE51*$C$51</f>
        <v>9.7219546677309512E+66</v>
      </c>
      <c r="QHI51" s="1818">
        <f t="shared" ref="QHI51" si="5851">QHG51*$C$51</f>
        <v>9.9650035344242247E+66</v>
      </c>
      <c r="QHK51" s="1818">
        <f t="shared" ref="QHK51" si="5852">QHI51*$C$51</f>
        <v>1.0214128622784829E+67</v>
      </c>
      <c r="QHM51" s="1818">
        <f t="shared" ref="QHM51" si="5853">QHK51*$C$51</f>
        <v>1.0469481838354449E+67</v>
      </c>
      <c r="QHO51" s="1818">
        <f t="shared" ref="QHO51" si="5854">QHM51*$C$51</f>
        <v>1.0731218884313309E+67</v>
      </c>
      <c r="QHQ51" s="1818">
        <f t="shared" ref="QHQ51" si="5855">QHO51*$C$51</f>
        <v>1.0999499356421141E+67</v>
      </c>
      <c r="QHS51" s="1818">
        <f t="shared" ref="QHS51" si="5856">QHQ51*$C$51</f>
        <v>1.1274486840331669E+67</v>
      </c>
      <c r="QHU51" s="1818">
        <f t="shared" ref="QHU51" si="5857">QHS51*$C$51</f>
        <v>1.155634901133996E+67</v>
      </c>
      <c r="QHW51" s="1818">
        <f t="shared" ref="QHW51" si="5858">QHU51*$C$51</f>
        <v>1.1845257736623459E+67</v>
      </c>
      <c r="QHY51" s="1818">
        <f t="shared" ref="QHY51" si="5859">QHW51*$C$51</f>
        <v>1.2141389180039044E+67</v>
      </c>
      <c r="QIA51" s="1818">
        <f t="shared" ref="QIA51" si="5860">QHY51*$C$51</f>
        <v>1.2444923909540019E+67</v>
      </c>
      <c r="QIC51" s="1818">
        <f t="shared" ref="QIC51" si="5861">QIA51*$C$51</f>
        <v>1.2756047007278519E+67</v>
      </c>
      <c r="QIE51" s="1818">
        <f t="shared" ref="QIE51" si="5862">QIC51*$C$51</f>
        <v>1.3074948182460481E+67</v>
      </c>
      <c r="QIG51" s="1818">
        <f t="shared" ref="QIG51" si="5863">QIE51*$C$51</f>
        <v>1.3401821887021992E+67</v>
      </c>
      <c r="QII51" s="1818">
        <f t="shared" ref="QII51" si="5864">QIG51*$C$51</f>
        <v>1.373686743419754E+67</v>
      </c>
      <c r="QIK51" s="1818">
        <f t="shared" ref="QIK51" si="5865">QII51*$C$51</f>
        <v>1.4080289120052479E+67</v>
      </c>
      <c r="QIM51" s="1818">
        <f t="shared" ref="QIM51" si="5866">QIK51*$C$51</f>
        <v>1.4432296348053789E+67</v>
      </c>
      <c r="QIO51" s="1818">
        <f t="shared" ref="QIO51" si="5867">QIM51*$C$51</f>
        <v>1.4793103756755132E+67</v>
      </c>
      <c r="QIQ51" s="1818">
        <f t="shared" ref="QIQ51" si="5868">QIO51*$C$51</f>
        <v>1.5162931350674008E+67</v>
      </c>
      <c r="QIS51" s="1818">
        <f t="shared" ref="QIS51" si="5869">QIQ51*$C$51</f>
        <v>1.5542004634440858E+67</v>
      </c>
      <c r="QIU51" s="1818">
        <f t="shared" ref="QIU51" si="5870">QIS51*$C$51</f>
        <v>1.5930554750301878E+67</v>
      </c>
      <c r="QIW51" s="1818">
        <f t="shared" ref="QIW51" si="5871">QIU51*$C$51</f>
        <v>1.6328818619059424E+67</v>
      </c>
      <c r="QIY51" s="1818">
        <f t="shared" ref="QIY51" si="5872">QIW51*$C$51</f>
        <v>1.673703908453591E+67</v>
      </c>
      <c r="QJA51" s="1818">
        <f t="shared" ref="QJA51" si="5873">QIY51*$C$51</f>
        <v>1.7155465061649305E+67</v>
      </c>
      <c r="QJC51" s="1818">
        <f t="shared" ref="QJC51" si="5874">QJA51*$C$51</f>
        <v>1.7584351688190537E+67</v>
      </c>
      <c r="QJE51" s="1818">
        <f t="shared" ref="QJE51" si="5875">QJC51*$C$51</f>
        <v>1.80239604803953E+67</v>
      </c>
      <c r="QJG51" s="1818">
        <f t="shared" ref="QJG51" si="5876">QJE51*$C$51</f>
        <v>1.847455949240518E+67</v>
      </c>
      <c r="QJI51" s="1818">
        <f t="shared" ref="QJI51" si="5877">QJG51*$C$51</f>
        <v>1.8936423479715307E+67</v>
      </c>
      <c r="QJK51" s="1818">
        <f t="shared" ref="QJK51" si="5878">QJI51*$C$51</f>
        <v>1.9409834066708186E+67</v>
      </c>
      <c r="QJM51" s="1818">
        <f t="shared" ref="QJM51" si="5879">QJK51*$C$51</f>
        <v>1.989507991837589E+67</v>
      </c>
      <c r="QJO51" s="1818">
        <f t="shared" ref="QJO51" si="5880">QJM51*$C$51</f>
        <v>2.0392456916335286E+67</v>
      </c>
      <c r="QJQ51" s="1818">
        <f t="shared" ref="QJQ51" si="5881">QJO51*$C$51</f>
        <v>2.0902268339243667E+67</v>
      </c>
      <c r="QJS51" s="1818">
        <f t="shared" ref="QJS51" si="5882">QJQ51*$C$51</f>
        <v>2.1424825047724757E+67</v>
      </c>
      <c r="QJU51" s="1818">
        <f t="shared" ref="QJU51" si="5883">QJS51*$C$51</f>
        <v>2.1960445673917875E+67</v>
      </c>
      <c r="QJW51" s="1818">
        <f t="shared" ref="QJW51" si="5884">QJU51*$C$51</f>
        <v>2.250945681576582E+67</v>
      </c>
      <c r="QJY51" s="1818">
        <f t="shared" ref="QJY51" si="5885">QJW51*$C$51</f>
        <v>2.3072193236159963E+67</v>
      </c>
      <c r="QKA51" s="1818">
        <f t="shared" ref="QKA51" si="5886">QJY51*$C$51</f>
        <v>2.3648998067063958E+67</v>
      </c>
      <c r="QKC51" s="1818">
        <f t="shared" ref="QKC51" si="5887">QKA51*$C$51</f>
        <v>2.4240223018740554E+67</v>
      </c>
      <c r="QKE51" s="1818">
        <f t="shared" ref="QKE51" si="5888">QKC51*$C$51</f>
        <v>2.4846228594209066E+67</v>
      </c>
      <c r="QKG51" s="1818">
        <f t="shared" ref="QKG51" si="5889">QKE51*$C$51</f>
        <v>2.5467384309064291E+67</v>
      </c>
      <c r="QKI51" s="1818">
        <f t="shared" ref="QKI51" si="5890">QKG51*$C$51</f>
        <v>2.6104068916790895E+67</v>
      </c>
      <c r="QKK51" s="1818">
        <f t="shared" ref="QKK51" si="5891">QKI51*$C$51</f>
        <v>2.6756670639710666E+67</v>
      </c>
      <c r="QKM51" s="1818">
        <f t="shared" ref="QKM51" si="5892">QKK51*$C$51</f>
        <v>2.7425587405703431E+67</v>
      </c>
      <c r="QKO51" s="1818">
        <f t="shared" ref="QKO51" si="5893">QKM51*$C$51</f>
        <v>2.8111227090846016E+67</v>
      </c>
      <c r="QKQ51" s="1818">
        <f t="shared" ref="QKQ51" si="5894">QKO51*$C$51</f>
        <v>2.8814007768117167E+67</v>
      </c>
      <c r="QKS51" s="1818">
        <f t="shared" ref="QKS51" si="5895">QKQ51*$C$51</f>
        <v>2.9534357962320095E+67</v>
      </c>
      <c r="QKU51" s="1818">
        <f t="shared" ref="QKU51" si="5896">QKS51*$C$51</f>
        <v>3.0272716911378093E+67</v>
      </c>
      <c r="QKW51" s="1818">
        <f t="shared" ref="QKW51" si="5897">QKU51*$C$51</f>
        <v>3.102953483416254E+67</v>
      </c>
      <c r="QKY51" s="1818">
        <f t="shared" ref="QKY51" si="5898">QKW51*$C$51</f>
        <v>3.1805273205016603E+67</v>
      </c>
      <c r="QLA51" s="1818">
        <f t="shared" ref="QLA51" si="5899">QKY51*$C$51</f>
        <v>3.2600405035142015E+67</v>
      </c>
      <c r="QLC51" s="1818">
        <f t="shared" ref="QLC51" si="5900">QLA51*$C$51</f>
        <v>3.3415415161020564E+67</v>
      </c>
      <c r="QLE51" s="1818">
        <f t="shared" ref="QLE51" si="5901">QLC51*$C$51</f>
        <v>3.4250800540046077E+67</v>
      </c>
      <c r="QLG51" s="1818">
        <f t="shared" ref="QLG51" si="5902">QLE51*$C$51</f>
        <v>3.5107070553547224E+67</v>
      </c>
      <c r="QLI51" s="1818">
        <f t="shared" ref="QLI51" si="5903">QLG51*$C$51</f>
        <v>3.59847473173859E+67</v>
      </c>
      <c r="QLK51" s="1818">
        <f t="shared" ref="QLK51" si="5904">QLI51*$C$51</f>
        <v>3.6884366000320547E+67</v>
      </c>
      <c r="QLM51" s="1818">
        <f t="shared" ref="QLM51" si="5905">QLK51*$C$51</f>
        <v>3.780647515032856E+67</v>
      </c>
      <c r="QLO51" s="1818">
        <f t="shared" ref="QLO51" si="5906">QLM51*$C$51</f>
        <v>3.8751637029086768E+67</v>
      </c>
      <c r="QLQ51" s="1818">
        <f t="shared" ref="QLQ51" si="5907">QLO51*$C$51</f>
        <v>3.9720427954813934E+67</v>
      </c>
      <c r="QLS51" s="1818">
        <f t="shared" ref="QLS51" si="5908">QLQ51*$C$51</f>
        <v>4.0713438653684277E+67</v>
      </c>
      <c r="QLU51" s="1818">
        <f t="shared" ref="QLU51" si="5909">QLS51*$C$51</f>
        <v>4.1731274620026379E+67</v>
      </c>
      <c r="QLW51" s="1818">
        <f t="shared" ref="QLW51" si="5910">QLU51*$C$51</f>
        <v>4.2774556485527038E+67</v>
      </c>
      <c r="QLY51" s="1818">
        <f t="shared" ref="QLY51" si="5911">QLW51*$C$51</f>
        <v>4.3843920397665211E+67</v>
      </c>
      <c r="QMA51" s="1818">
        <f t="shared" ref="QMA51" si="5912">QLY51*$C$51</f>
        <v>4.4940018407606834E+67</v>
      </c>
      <c r="QMC51" s="1818">
        <f t="shared" ref="QMC51" si="5913">QMA51*$C$51</f>
        <v>4.6063518867797003E+67</v>
      </c>
      <c r="QME51" s="1818">
        <f t="shared" ref="QME51" si="5914">QMC51*$C$51</f>
        <v>4.7215106839491922E+67</v>
      </c>
      <c r="QMG51" s="1818">
        <f t="shared" ref="QMG51" si="5915">QME51*$C$51</f>
        <v>4.8395484510479214E+67</v>
      </c>
      <c r="QMI51" s="1818">
        <f t="shared" ref="QMI51" si="5916">QMG51*$C$51</f>
        <v>4.9605371623241192E+67</v>
      </c>
      <c r="QMK51" s="1818">
        <f t="shared" ref="QMK51" si="5917">QMI51*$C$51</f>
        <v>5.084550591382222E+67</v>
      </c>
      <c r="QMM51" s="1818">
        <f t="shared" ref="QMM51" si="5918">QMK51*$C$51</f>
        <v>5.2116643561667768E+67</v>
      </c>
      <c r="QMO51" s="1818">
        <f t="shared" ref="QMO51" si="5919">QMM51*$C$51</f>
        <v>5.3419559650709458E+67</v>
      </c>
      <c r="QMQ51" s="1818">
        <f t="shared" ref="QMQ51" si="5920">QMO51*$C$51</f>
        <v>5.4755048641977192E+67</v>
      </c>
      <c r="QMS51" s="1818">
        <f t="shared" ref="QMS51" si="5921">QMQ51*$C$51</f>
        <v>5.6123924858026616E+67</v>
      </c>
      <c r="QMU51" s="1818">
        <f t="shared" ref="QMU51" si="5922">QMS51*$C$51</f>
        <v>5.7527022979477278E+67</v>
      </c>
      <c r="QMW51" s="1818">
        <f t="shared" ref="QMW51" si="5923">QMU51*$C$51</f>
        <v>5.89651985539642E+67</v>
      </c>
      <c r="QMY51" s="1818">
        <f t="shared" ref="QMY51" si="5924">QMW51*$C$51</f>
        <v>6.0439328517813295E+67</v>
      </c>
      <c r="QNA51" s="1818">
        <f t="shared" ref="QNA51" si="5925">QMY51*$C$51</f>
        <v>6.1950311730758619E+67</v>
      </c>
      <c r="QNC51" s="1818">
        <f t="shared" ref="QNC51" si="5926">QNA51*$C$51</f>
        <v>6.3499069524027578E+67</v>
      </c>
      <c r="QNE51" s="1818">
        <f t="shared" ref="QNE51" si="5927">QNC51*$C$51</f>
        <v>6.508654626212826E+67</v>
      </c>
      <c r="QNG51" s="1818">
        <f t="shared" ref="QNG51" si="5928">QNE51*$C$51</f>
        <v>6.6713709918681459E+67</v>
      </c>
      <c r="QNI51" s="1818">
        <f t="shared" ref="QNI51" si="5929">QNG51*$C$51</f>
        <v>6.838155266664849E+67</v>
      </c>
      <c r="QNK51" s="1818">
        <f t="shared" ref="QNK51" si="5930">QNI51*$C$51</f>
        <v>7.0091091483314696E+67</v>
      </c>
      <c r="QNM51" s="1818">
        <f t="shared" ref="QNM51" si="5931">QNK51*$C$51</f>
        <v>7.184336877039756E+67</v>
      </c>
      <c r="QNO51" s="1818">
        <f t="shared" ref="QNO51" si="5932">QNM51*$C$51</f>
        <v>7.3639452989657498E+67</v>
      </c>
      <c r="QNQ51" s="1818">
        <f t="shared" ref="QNQ51" si="5933">QNO51*$C$51</f>
        <v>7.548043931439893E+67</v>
      </c>
      <c r="QNS51" s="1818">
        <f t="shared" ref="QNS51" si="5934">QNQ51*$C$51</f>
        <v>7.7367450297258899E+67</v>
      </c>
      <c r="QNU51" s="1818">
        <f t="shared" ref="QNU51" si="5935">QNS51*$C$51</f>
        <v>7.9301636554690367E+67</v>
      </c>
      <c r="QNW51" s="1818">
        <f t="shared" ref="QNW51" si="5936">QNU51*$C$51</f>
        <v>8.1284177468557624E+67</v>
      </c>
      <c r="QNY51" s="1818">
        <f t="shared" ref="QNY51" si="5937">QNW51*$C$51</f>
        <v>8.3316281905271559E+67</v>
      </c>
      <c r="QOA51" s="1818">
        <f t="shared" ref="QOA51" si="5938">QNY51*$C$51</f>
        <v>8.5399188952903338E+67</v>
      </c>
      <c r="QOC51" s="1818">
        <f t="shared" ref="QOC51" si="5939">QOA51*$C$51</f>
        <v>8.7534168676725913E+67</v>
      </c>
      <c r="QOE51" s="1818">
        <f t="shared" ref="QOE51" si="5940">QOC51*$C$51</f>
        <v>8.9722522893644057E+67</v>
      </c>
      <c r="QOG51" s="1818">
        <f t="shared" ref="QOG51" si="5941">QOE51*$C$51</f>
        <v>9.1965585965985152E+67</v>
      </c>
      <c r="QOI51" s="1818">
        <f t="shared" ref="QOI51" si="5942">QOG51*$C$51</f>
        <v>9.4264725615134774E+67</v>
      </c>
      <c r="QOK51" s="1818">
        <f t="shared" ref="QOK51" si="5943">QOI51*$C$51</f>
        <v>9.6621343755513131E+67</v>
      </c>
      <c r="QOM51" s="1818">
        <f t="shared" ref="QOM51" si="5944">QOK51*$C$51</f>
        <v>9.903687734940095E+67</v>
      </c>
      <c r="QOO51" s="1818">
        <f t="shared" ref="QOO51" si="5945">QOM51*$C$51</f>
        <v>1.0151279928313597E+68</v>
      </c>
      <c r="QOQ51" s="1818">
        <f t="shared" ref="QOQ51" si="5946">QOO51*$C$51</f>
        <v>1.0405061926521435E+68</v>
      </c>
      <c r="QOS51" s="1818">
        <f t="shared" ref="QOS51" si="5947">QOQ51*$C$51</f>
        <v>1.0665188474684471E+68</v>
      </c>
      <c r="QOU51" s="1818">
        <f t="shared" ref="QOU51" si="5948">QOS51*$C$51</f>
        <v>1.0931818186551581E+68</v>
      </c>
      <c r="QOW51" s="1818">
        <f t="shared" ref="QOW51" si="5949">QOU51*$C$51</f>
        <v>1.1205113641215371E+68</v>
      </c>
      <c r="QOY51" s="1818">
        <f t="shared" ref="QOY51" si="5950">QOW51*$C$51</f>
        <v>1.1485241482245755E+68</v>
      </c>
      <c r="QPA51" s="1818">
        <f t="shared" ref="QPA51" si="5951">QOY51*$C$51</f>
        <v>1.1772372519301898E+68</v>
      </c>
      <c r="QPC51" s="1818">
        <f t="shared" ref="QPC51" si="5952">QPA51*$C$51</f>
        <v>1.2066681832284445E+68</v>
      </c>
      <c r="QPE51" s="1818">
        <f t="shared" ref="QPE51" si="5953">QPC51*$C$51</f>
        <v>1.2368348878091555E+68</v>
      </c>
      <c r="QPG51" s="1818">
        <f t="shared" ref="QPG51" si="5954">QPE51*$C$51</f>
        <v>1.2677557600043842E+68</v>
      </c>
      <c r="QPI51" s="1818">
        <f t="shared" ref="QPI51" si="5955">QPG51*$C$51</f>
        <v>1.2994496540044937E+68</v>
      </c>
      <c r="QPK51" s="1818">
        <f t="shared" ref="QPK51" si="5956">QPI51*$C$51</f>
        <v>1.3319358953546059E+68</v>
      </c>
      <c r="QPM51" s="1818">
        <f t="shared" ref="QPM51" si="5957">QPK51*$C$51</f>
        <v>1.3652342927384709E+68</v>
      </c>
      <c r="QPO51" s="1818">
        <f t="shared" ref="QPO51" si="5958">QPM51*$C$51</f>
        <v>1.3993651500569326E+68</v>
      </c>
      <c r="QPQ51" s="1818">
        <f t="shared" ref="QPQ51" si="5959">QPO51*$C$51</f>
        <v>1.4343492788083557E+68</v>
      </c>
      <c r="QPS51" s="1818">
        <f t="shared" ref="QPS51" si="5960">QPQ51*$C$51</f>
        <v>1.4702080107785644E+68</v>
      </c>
      <c r="QPU51" s="1818">
        <f t="shared" ref="QPU51" si="5961">QPS51*$C$51</f>
        <v>1.5069632110480284E+68</v>
      </c>
      <c r="QPW51" s="1818">
        <f t="shared" ref="QPW51" si="5962">QPU51*$C$51</f>
        <v>1.5446372913242289E+68</v>
      </c>
      <c r="QPY51" s="1818">
        <f t="shared" ref="QPY51" si="5963">QPW51*$C$51</f>
        <v>1.5832532236073346E+68</v>
      </c>
      <c r="QQA51" s="1818">
        <f t="shared" ref="QQA51" si="5964">QPY51*$C$51</f>
        <v>1.622834554197518E+68</v>
      </c>
      <c r="QQC51" s="1818">
        <f t="shared" ref="QQC51" si="5965">QQA51*$C$51</f>
        <v>1.6634054180524559E+68</v>
      </c>
      <c r="QQE51" s="1818">
        <f t="shared" ref="QQE51" si="5966">QQC51*$C$51</f>
        <v>1.7049905535037672E+68</v>
      </c>
      <c r="QQG51" s="1818">
        <f t="shared" ref="QQG51" si="5967">QQE51*$C$51</f>
        <v>1.7476153173413612E+68</v>
      </c>
      <c r="QQI51" s="1818">
        <f t="shared" ref="QQI51" si="5968">QQG51*$C$51</f>
        <v>1.791305700274895E+68</v>
      </c>
      <c r="QQK51" s="1818">
        <f t="shared" ref="QQK51" si="5969">QQI51*$C$51</f>
        <v>1.8360883427817672E+68</v>
      </c>
      <c r="QQM51" s="1818">
        <f t="shared" ref="QQM51" si="5970">QQK51*$C$51</f>
        <v>1.8819905513513111E+68</v>
      </c>
      <c r="QQO51" s="1818">
        <f t="shared" ref="QQO51" si="5971">QQM51*$C$51</f>
        <v>1.9290403151350938E+68</v>
      </c>
      <c r="QQQ51" s="1818">
        <f t="shared" ref="QQQ51" si="5972">QQO51*$C$51</f>
        <v>1.9772663230134709E+68</v>
      </c>
      <c r="QQS51" s="1818">
        <f t="shared" ref="QQS51" si="5973">QQQ51*$C$51</f>
        <v>2.0266979810888074E+68</v>
      </c>
      <c r="QQU51" s="1818">
        <f t="shared" ref="QQU51" si="5974">QQS51*$C$51</f>
        <v>2.0773654306160274E+68</v>
      </c>
      <c r="QQW51" s="1818">
        <f t="shared" ref="QQW51" si="5975">QQU51*$C$51</f>
        <v>2.1292995663814278E+68</v>
      </c>
      <c r="QQY51" s="1818">
        <f t="shared" ref="QQY51" si="5976">QQW51*$C$51</f>
        <v>2.1825320555409635E+68</v>
      </c>
      <c r="QRA51" s="1818">
        <f t="shared" ref="QRA51" si="5977">QQY51*$C$51</f>
        <v>2.2370953569294873E+68</v>
      </c>
      <c r="QRC51" s="1818">
        <f t="shared" ref="QRC51" si="5978">QRA51*$C$51</f>
        <v>2.2930227408527241E+68</v>
      </c>
      <c r="QRE51" s="1818">
        <f t="shared" ref="QRE51" si="5979">QRC51*$C$51</f>
        <v>2.3503483093740421E+68</v>
      </c>
      <c r="QRG51" s="1818">
        <f t="shared" ref="QRG51" si="5980">QRE51*$C$51</f>
        <v>2.4091070171083929E+68</v>
      </c>
      <c r="QRI51" s="1818">
        <f t="shared" ref="QRI51" si="5981">QRG51*$C$51</f>
        <v>2.4693346925361027E+68</v>
      </c>
      <c r="QRK51" s="1818">
        <f t="shared" ref="QRK51" si="5982">QRI51*$C$51</f>
        <v>2.5310680598495049E+68</v>
      </c>
      <c r="QRM51" s="1818">
        <f t="shared" ref="QRM51" si="5983">QRK51*$C$51</f>
        <v>2.5943447613457422E+68</v>
      </c>
      <c r="QRO51" s="1818">
        <f t="shared" ref="QRO51" si="5984">QRM51*$C$51</f>
        <v>2.6592033803793855E+68</v>
      </c>
      <c r="QRQ51" s="1818">
        <f t="shared" ref="QRQ51" si="5985">QRO51*$C$51</f>
        <v>2.7256834648888701E+68</v>
      </c>
      <c r="QRS51" s="1818">
        <f t="shared" ref="QRS51" si="5986">QRQ51*$C$51</f>
        <v>2.7938255515110917E+68</v>
      </c>
      <c r="QRU51" s="1818">
        <f t="shared" ref="QRU51" si="5987">QRS51*$C$51</f>
        <v>2.8636711902988689E+68</v>
      </c>
      <c r="QRW51" s="1818">
        <f t="shared" ref="QRW51" si="5988">QRU51*$C$51</f>
        <v>2.9352629700563402E+68</v>
      </c>
      <c r="QRY51" s="1818">
        <f t="shared" ref="QRY51" si="5989">QRW51*$C$51</f>
        <v>3.0086445443077487E+68</v>
      </c>
      <c r="QSA51" s="1818">
        <f t="shared" ref="QSA51" si="5990">QRY51*$C$51</f>
        <v>3.083860657915442E+68</v>
      </c>
      <c r="QSC51" s="1818">
        <f t="shared" ref="QSC51" si="5991">QSA51*$C$51</f>
        <v>3.1609571743633276E+68</v>
      </c>
      <c r="QSE51" s="1818">
        <f t="shared" ref="QSE51" si="5992">QSC51*$C$51</f>
        <v>3.2399811037224107E+68</v>
      </c>
      <c r="QSG51" s="1818">
        <f t="shared" ref="QSG51" si="5993">QSE51*$C$51</f>
        <v>3.3209806313154704E+68</v>
      </c>
      <c r="QSI51" s="1818">
        <f t="shared" ref="QSI51" si="5994">QSG51*$C$51</f>
        <v>3.4040051470983571E+68</v>
      </c>
      <c r="QSK51" s="1818">
        <f t="shared" ref="QSK51" si="5995">QSI51*$C$51</f>
        <v>3.4891052757758155E+68</v>
      </c>
      <c r="QSM51" s="1818">
        <f t="shared" ref="QSM51" si="5996">QSK51*$C$51</f>
        <v>3.5763329076702108E+68</v>
      </c>
      <c r="QSO51" s="1818">
        <f t="shared" ref="QSO51" si="5997">QSM51*$C$51</f>
        <v>3.6657412303619658E+68</v>
      </c>
      <c r="QSQ51" s="1818">
        <f t="shared" ref="QSQ51" si="5998">QSO51*$C$51</f>
        <v>3.7573847611210145E+68</v>
      </c>
      <c r="QSS51" s="1818">
        <f t="shared" ref="QSS51" si="5999">QSQ51*$C$51</f>
        <v>3.8513193801490398E+68</v>
      </c>
      <c r="QSU51" s="1818">
        <f t="shared" ref="QSU51" si="6000">QSS51*$C$51</f>
        <v>3.9476023646527655E+68</v>
      </c>
      <c r="QSW51" s="1818">
        <f t="shared" ref="QSW51" si="6001">QSU51*$C$51</f>
        <v>4.0462924237690842E+68</v>
      </c>
      <c r="QSY51" s="1818">
        <f t="shared" ref="QSY51" si="6002">QSW51*$C$51</f>
        <v>4.1474497343633109E+68</v>
      </c>
      <c r="QTA51" s="1818">
        <f t="shared" ref="QTA51" si="6003">QSY51*$C$51</f>
        <v>4.2511359777223934E+68</v>
      </c>
      <c r="QTC51" s="1818">
        <f t="shared" ref="QTC51" si="6004">QTA51*$C$51</f>
        <v>4.3574143771654529E+68</v>
      </c>
      <c r="QTE51" s="1818">
        <f t="shared" ref="QTE51" si="6005">QTC51*$C$51</f>
        <v>4.4663497365945892E+68</v>
      </c>
      <c r="QTG51" s="1818">
        <f t="shared" ref="QTG51" si="6006">QTE51*$C$51</f>
        <v>4.5780084800094532E+68</v>
      </c>
      <c r="QTI51" s="1818">
        <f t="shared" ref="QTI51" si="6007">QTG51*$C$51</f>
        <v>4.6924586920096892E+68</v>
      </c>
      <c r="QTK51" s="1818">
        <f t="shared" ref="QTK51" si="6008">QTI51*$C$51</f>
        <v>4.8097701593099311E+68</v>
      </c>
      <c r="QTM51" s="1818">
        <f t="shared" ref="QTM51" si="6009">QTK51*$C$51</f>
        <v>4.9300144132926792E+68</v>
      </c>
      <c r="QTO51" s="1818">
        <f t="shared" ref="QTO51" si="6010">QTM51*$C$51</f>
        <v>5.0532647736249958E+68</v>
      </c>
      <c r="QTQ51" s="1818">
        <f t="shared" ref="QTQ51" si="6011">QTO51*$C$51</f>
        <v>5.1795963929656198E+68</v>
      </c>
      <c r="QTS51" s="1818">
        <f t="shared" ref="QTS51" si="6012">QTQ51*$C$51</f>
        <v>5.3090863027897599E+68</v>
      </c>
      <c r="QTU51" s="1818">
        <f t="shared" ref="QTU51" si="6013">QTS51*$C$51</f>
        <v>5.4418134603595037E+68</v>
      </c>
      <c r="QTW51" s="1818">
        <f t="shared" ref="QTW51" si="6014">QTU51*$C$51</f>
        <v>5.5778587968684908E+68</v>
      </c>
      <c r="QTY51" s="1818">
        <f t="shared" ref="QTY51" si="6015">QTW51*$C$51</f>
        <v>5.7173052667902027E+68</v>
      </c>
      <c r="QUA51" s="1818">
        <f t="shared" ref="QUA51" si="6016">QTY51*$C$51</f>
        <v>5.8602378984599574E+68</v>
      </c>
      <c r="QUC51" s="1818">
        <f t="shared" ref="QUC51" si="6017">QUA51*$C$51</f>
        <v>6.0067438459214562E+68</v>
      </c>
      <c r="QUE51" s="1818">
        <f t="shared" ref="QUE51" si="6018">QUC51*$C$51</f>
        <v>6.1569124420694919E+68</v>
      </c>
      <c r="QUG51" s="1818">
        <f t="shared" ref="QUG51" si="6019">QUE51*$C$51</f>
        <v>6.3108352531212282E+68</v>
      </c>
      <c r="QUI51" s="1818">
        <f t="shared" ref="QUI51" si="6020">QUG51*$C$51</f>
        <v>6.4686061344492587E+68</v>
      </c>
      <c r="QUK51" s="1818">
        <f t="shared" ref="QUK51" si="6021">QUI51*$C$51</f>
        <v>6.6303212878104896E+68</v>
      </c>
      <c r="QUM51" s="1818">
        <f t="shared" ref="QUM51" si="6022">QUK51*$C$51</f>
        <v>6.7960793200057508E+68</v>
      </c>
      <c r="QUO51" s="1818">
        <f t="shared" ref="QUO51" si="6023">QUM51*$C$51</f>
        <v>6.965981303005894E+68</v>
      </c>
      <c r="QUQ51" s="1818">
        <f t="shared" ref="QUQ51" si="6024">QUO51*$C$51</f>
        <v>7.1401308355810412E+68</v>
      </c>
      <c r="QUS51" s="1818">
        <f t="shared" ref="QUS51" si="6025">QUQ51*$C$51</f>
        <v>7.3186341064705662E+68</v>
      </c>
      <c r="QUU51" s="1818">
        <f t="shared" ref="QUU51" si="6026">QUS51*$C$51</f>
        <v>7.5015999591323293E+68</v>
      </c>
      <c r="QUW51" s="1818">
        <f t="shared" ref="QUW51" si="6027">QUU51*$C$51</f>
        <v>7.6891399581106366E+68</v>
      </c>
      <c r="QUY51" s="1818">
        <f t="shared" ref="QUY51" si="6028">QUW51*$C$51</f>
        <v>7.8813684570634023E+68</v>
      </c>
      <c r="QVA51" s="1818">
        <f t="shared" ref="QVA51" si="6029">QUY51*$C$51</f>
        <v>8.0784026684899865E+68</v>
      </c>
      <c r="QVC51" s="1818">
        <f t="shared" ref="QVC51" si="6030">QVA51*$C$51</f>
        <v>8.2803627352022356E+68</v>
      </c>
      <c r="QVE51" s="1818">
        <f t="shared" ref="QVE51" si="6031">QVC51*$C$51</f>
        <v>8.487371803582291E+68</v>
      </c>
      <c r="QVG51" s="1818">
        <f t="shared" ref="QVG51" si="6032">QVE51*$C$51</f>
        <v>8.6995560986718484E+68</v>
      </c>
      <c r="QVI51" s="1818">
        <f t="shared" ref="QVI51" si="6033">QVG51*$C$51</f>
        <v>8.9170450011386437E+68</v>
      </c>
      <c r="QVK51" s="1818">
        <f t="shared" ref="QVK51" si="6034">QVI51*$C$51</f>
        <v>9.1399711261671083E+68</v>
      </c>
      <c r="QVM51" s="1818">
        <f t="shared" ref="QVM51" si="6035">QVK51*$C$51</f>
        <v>9.3684704043212851E+68</v>
      </c>
      <c r="QVO51" s="1818">
        <f t="shared" ref="QVO51" si="6036">QVM51*$C$51</f>
        <v>9.6026821644293167E+68</v>
      </c>
      <c r="QVQ51" s="1818">
        <f t="shared" ref="QVQ51" si="6037">QVO51*$C$51</f>
        <v>9.8427492185400482E+68</v>
      </c>
      <c r="QVS51" s="1818">
        <f t="shared" ref="QVS51" si="6038">QVQ51*$C$51</f>
        <v>1.0088817949003548E+69</v>
      </c>
      <c r="QVU51" s="1818">
        <f t="shared" ref="QVU51" si="6039">QVS51*$C$51</f>
        <v>1.0341038397728637E+69</v>
      </c>
      <c r="QVW51" s="1818">
        <f t="shared" ref="QVW51" si="6040">QVU51*$C$51</f>
        <v>1.0599564357671851E+69</v>
      </c>
      <c r="QVY51" s="1818">
        <f t="shared" ref="QVY51" si="6041">QVW51*$C$51</f>
        <v>1.0864553466613647E+69</v>
      </c>
      <c r="QWA51" s="1818">
        <f t="shared" ref="QWA51" si="6042">QVY51*$C$51</f>
        <v>1.1136167303278986E+69</v>
      </c>
      <c r="QWC51" s="1818">
        <f t="shared" ref="QWC51" si="6043">QWA51*$C$51</f>
        <v>1.1414571485860959E+69</v>
      </c>
      <c r="QWE51" s="1818">
        <f t="shared" ref="QWE51" si="6044">QWC51*$C$51</f>
        <v>1.1699935773007483E+69</v>
      </c>
      <c r="QWG51" s="1818">
        <f t="shared" ref="QWG51" si="6045">QWE51*$C$51</f>
        <v>1.1992434167332668E+69</v>
      </c>
      <c r="QWI51" s="1818">
        <f t="shared" ref="QWI51" si="6046">QWG51*$C$51</f>
        <v>1.2292245021515983E+69</v>
      </c>
      <c r="QWK51" s="1818">
        <f t="shared" ref="QWK51" si="6047">QWI51*$C$51</f>
        <v>1.2599551147053881E+69</v>
      </c>
      <c r="QWM51" s="1818">
        <f t="shared" ref="QWM51" si="6048">QWK51*$C$51</f>
        <v>1.2914539925730228E+69</v>
      </c>
      <c r="QWO51" s="1818">
        <f t="shared" ref="QWO51" si="6049">QWM51*$C$51</f>
        <v>1.3237403423873482E+69</v>
      </c>
      <c r="QWQ51" s="1818">
        <f t="shared" ref="QWQ51" si="6050">QWO51*$C$51</f>
        <v>1.3568338509470319E+69</v>
      </c>
      <c r="QWS51" s="1818">
        <f t="shared" ref="QWS51" si="6051">QWQ51*$C$51</f>
        <v>1.3907546972207076E+69</v>
      </c>
      <c r="QWU51" s="1818">
        <f t="shared" ref="QWU51" si="6052">QWS51*$C$51</f>
        <v>1.4255235646512253E+69</v>
      </c>
      <c r="QWW51" s="1818">
        <f t="shared" ref="QWW51" si="6053">QWU51*$C$51</f>
        <v>1.4611616537675058E+69</v>
      </c>
      <c r="QWY51" s="1818">
        <f t="shared" ref="QWY51" si="6054">QWW51*$C$51</f>
        <v>1.4976906951116934E+69</v>
      </c>
      <c r="QXA51" s="1818">
        <f t="shared" ref="QXA51" si="6055">QWY51*$C$51</f>
        <v>1.5351329624894855E+69</v>
      </c>
      <c r="QXC51" s="1818">
        <f t="shared" ref="QXC51" si="6056">QXA51*$C$51</f>
        <v>1.5735112865517225E+69</v>
      </c>
      <c r="QXE51" s="1818">
        <f t="shared" ref="QXE51" si="6057">QXC51*$C$51</f>
        <v>1.6128490687155153E+69</v>
      </c>
      <c r="QXG51" s="1818">
        <f t="shared" ref="QXG51" si="6058">QXE51*$C$51</f>
        <v>1.6531702954334029E+69</v>
      </c>
      <c r="QXI51" s="1818">
        <f t="shared" ref="QXI51" si="6059">QXG51*$C$51</f>
        <v>1.6944995528192379E+69</v>
      </c>
      <c r="QXK51" s="1818">
        <f t="shared" ref="QXK51" si="6060">QXI51*$C$51</f>
        <v>1.7368620416397186E+69</v>
      </c>
      <c r="QXM51" s="1818">
        <f t="shared" ref="QXM51" si="6061">QXK51*$C$51</f>
        <v>1.7802835926807116E+69</v>
      </c>
      <c r="QXO51" s="1818">
        <f t="shared" ref="QXO51" si="6062">QXM51*$C$51</f>
        <v>1.8247906824977293E+69</v>
      </c>
      <c r="QXQ51" s="1818">
        <f t="shared" ref="QXQ51" si="6063">QXO51*$C$51</f>
        <v>1.8704104495601725E+69</v>
      </c>
      <c r="QXS51" s="1818">
        <f t="shared" ref="QXS51" si="6064">QXQ51*$C$51</f>
        <v>1.9171707107991767E+69</v>
      </c>
      <c r="QXU51" s="1818">
        <f t="shared" ref="QXU51" si="6065">QXS51*$C$51</f>
        <v>1.9650999785691559E+69</v>
      </c>
      <c r="QXW51" s="1818">
        <f t="shared" ref="QXW51" si="6066">QXU51*$C$51</f>
        <v>2.0142274780333847E+69</v>
      </c>
      <c r="QXY51" s="1818">
        <f t="shared" ref="QXY51" si="6067">QXW51*$C$51</f>
        <v>2.0645831649842191E+69</v>
      </c>
      <c r="QYA51" s="1818">
        <f t="shared" ref="QYA51" si="6068">QXY51*$C$51</f>
        <v>2.1161977441088244E+69</v>
      </c>
      <c r="QYC51" s="1818">
        <f t="shared" ref="QYC51" si="6069">QYA51*$C$51</f>
        <v>2.1691026877115449E+69</v>
      </c>
      <c r="QYE51" s="1818">
        <f t="shared" ref="QYE51" si="6070">QYC51*$C$51</f>
        <v>2.2233302549043334E+69</v>
      </c>
      <c r="QYG51" s="1818">
        <f t="shared" ref="QYG51" si="6071">QYE51*$C$51</f>
        <v>2.2789135112769415E+69</v>
      </c>
      <c r="QYI51" s="1818">
        <f t="shared" ref="QYI51" si="6072">QYG51*$C$51</f>
        <v>2.3358863490588649E+69</v>
      </c>
      <c r="QYK51" s="1818">
        <f t="shared" ref="QYK51" si="6073">QYI51*$C$51</f>
        <v>2.3942835077853363E+69</v>
      </c>
      <c r="QYM51" s="1818">
        <f t="shared" ref="QYM51" si="6074">QYK51*$C$51</f>
        <v>2.4541405954799696E+69</v>
      </c>
      <c r="QYO51" s="1818">
        <f t="shared" ref="QYO51" si="6075">QYM51*$C$51</f>
        <v>2.5154941103669684E+69</v>
      </c>
      <c r="QYQ51" s="1818">
        <f t="shared" ref="QYQ51" si="6076">QYO51*$C$51</f>
        <v>2.5783814631261424E+69</v>
      </c>
      <c r="QYS51" s="1818">
        <f t="shared" ref="QYS51" si="6077">QYQ51*$C$51</f>
        <v>2.6428409997042956E+69</v>
      </c>
      <c r="QYU51" s="1818">
        <f t="shared" ref="QYU51" si="6078">QYS51*$C$51</f>
        <v>2.7089120246969029E+69</v>
      </c>
      <c r="QYW51" s="1818">
        <f t="shared" ref="QYW51" si="6079">QYU51*$C$51</f>
        <v>2.7766348253143254E+69</v>
      </c>
      <c r="QYY51" s="1818">
        <f t="shared" ref="QYY51" si="6080">QYW51*$C$51</f>
        <v>2.8460506959471832E+69</v>
      </c>
      <c r="QZA51" s="1818">
        <f t="shared" ref="QZA51" si="6081">QYY51*$C$51</f>
        <v>2.9172019633458626E+69</v>
      </c>
      <c r="QZC51" s="1818">
        <f t="shared" ref="QZC51" si="6082">QZA51*$C$51</f>
        <v>2.990132012429509E+69</v>
      </c>
      <c r="QZE51" s="1818">
        <f t="shared" ref="QZE51" si="6083">QZC51*$C$51</f>
        <v>3.0648853127402464E+69</v>
      </c>
      <c r="QZG51" s="1818">
        <f t="shared" ref="QZG51" si="6084">QZE51*$C$51</f>
        <v>3.1415074455587522E+69</v>
      </c>
      <c r="QZI51" s="1818">
        <f t="shared" ref="QZI51" si="6085">QZG51*$C$51</f>
        <v>3.2200451316977208E+69</v>
      </c>
      <c r="QZK51" s="1818">
        <f t="shared" ref="QZK51" si="6086">QZI51*$C$51</f>
        <v>3.3005462599901637E+69</v>
      </c>
      <c r="QZM51" s="1818">
        <f t="shared" ref="QZM51" si="6087">QZK51*$C$51</f>
        <v>3.3830599164899177E+69</v>
      </c>
      <c r="QZO51" s="1818">
        <f t="shared" ref="QZO51" si="6088">QZM51*$C$51</f>
        <v>3.4676364144021649E+69</v>
      </c>
      <c r="QZQ51" s="1818">
        <f t="shared" ref="QZQ51" si="6089">QZO51*$C$51</f>
        <v>3.5543273247622189E+69</v>
      </c>
      <c r="QZS51" s="1818">
        <f t="shared" ref="QZS51" si="6090">QZQ51*$C$51</f>
        <v>3.6431855078812738E+69</v>
      </c>
      <c r="QZU51" s="1818">
        <f t="shared" ref="QZU51" si="6091">QZS51*$C$51</f>
        <v>3.7342651455783051E+69</v>
      </c>
      <c r="QZW51" s="1818">
        <f t="shared" ref="QZW51" si="6092">QZU51*$C$51</f>
        <v>3.8276217742177625E+69</v>
      </c>
      <c r="QZY51" s="1818">
        <f t="shared" ref="QZY51" si="6093">QZW51*$C$51</f>
        <v>3.9233123185732065E+69</v>
      </c>
      <c r="RAA51" s="1818">
        <f t="shared" ref="RAA51" si="6094">QZY51*$C$51</f>
        <v>4.0213951265375367E+69</v>
      </c>
      <c r="RAC51" s="1818">
        <f t="shared" ref="RAC51" si="6095">RAA51*$C$51</f>
        <v>4.1219300047009748E+69</v>
      </c>
      <c r="RAE51" s="1818">
        <f t="shared" ref="RAE51" si="6096">RAC51*$C$51</f>
        <v>4.224978254818499E+69</v>
      </c>
      <c r="RAG51" s="1818">
        <f t="shared" ref="RAG51" si="6097">RAE51*$C$51</f>
        <v>4.3306027111889608E+69</v>
      </c>
      <c r="RAI51" s="1818">
        <f t="shared" ref="RAI51" si="6098">RAG51*$C$51</f>
        <v>4.4388677789686847E+69</v>
      </c>
      <c r="RAK51" s="1818">
        <f t="shared" ref="RAK51" si="6099">RAI51*$C$51</f>
        <v>4.5498394734429016E+69</v>
      </c>
      <c r="RAM51" s="1818">
        <f t="shared" ref="RAM51" si="6100">RAK51*$C$51</f>
        <v>4.6635854602789741E+69</v>
      </c>
      <c r="RAO51" s="1818">
        <f t="shared" ref="RAO51" si="6101">RAM51*$C$51</f>
        <v>4.7801750967859479E+69</v>
      </c>
      <c r="RAQ51" s="1818">
        <f t="shared" ref="RAQ51" si="6102">RAO51*$C$51</f>
        <v>4.8996794742055965E+69</v>
      </c>
      <c r="RAS51" s="1818">
        <f t="shared" ref="RAS51" si="6103">RAQ51*$C$51</f>
        <v>5.0221714610607362E+69</v>
      </c>
      <c r="RAU51" s="1818">
        <f t="shared" ref="RAU51" si="6104">RAS51*$C$51</f>
        <v>5.1477257475872542E+69</v>
      </c>
      <c r="RAW51" s="1818">
        <f t="shared" ref="RAW51" si="6105">RAU51*$C$51</f>
        <v>5.276418891276935E+69</v>
      </c>
      <c r="RAY51" s="1818">
        <f t="shared" ref="RAY51" si="6106">RAW51*$C$51</f>
        <v>5.4083293635588576E+69</v>
      </c>
      <c r="RBA51" s="1818">
        <f t="shared" ref="RBA51" si="6107">RAY51*$C$51</f>
        <v>5.5435375976478289E+69</v>
      </c>
      <c r="RBC51" s="1818">
        <f t="shared" ref="RBC51" si="6108">RBA51*$C$51</f>
        <v>5.6821260375890239E+69</v>
      </c>
      <c r="RBE51" s="1818">
        <f t="shared" ref="RBE51" si="6109">RBC51*$C$51</f>
        <v>5.8241791885287487E+69</v>
      </c>
      <c r="RBG51" s="1818">
        <f t="shared" ref="RBG51" si="6110">RBE51*$C$51</f>
        <v>5.9697836682419672E+69</v>
      </c>
      <c r="RBI51" s="1818">
        <f t="shared" ref="RBI51" si="6111">RBG51*$C$51</f>
        <v>6.1190282599480159E+69</v>
      </c>
      <c r="RBK51" s="1818">
        <f t="shared" ref="RBK51" si="6112">RBI51*$C$51</f>
        <v>6.2720039664467154E+69</v>
      </c>
      <c r="RBM51" s="1818">
        <f t="shared" ref="RBM51" si="6113">RBK51*$C$51</f>
        <v>6.4288040656078825E+69</v>
      </c>
      <c r="RBO51" s="1818">
        <f t="shared" ref="RBO51" si="6114">RBM51*$C$51</f>
        <v>6.5895241672480788E+69</v>
      </c>
      <c r="RBQ51" s="1818">
        <f t="shared" ref="RBQ51" si="6115">RBO51*$C$51</f>
        <v>6.7542622714292802E+69</v>
      </c>
      <c r="RBS51" s="1818">
        <f t="shared" ref="RBS51" si="6116">RBQ51*$C$51</f>
        <v>6.9231188282150109E+69</v>
      </c>
      <c r="RBU51" s="1818">
        <f t="shared" ref="RBU51" si="6117">RBS51*$C$51</f>
        <v>7.0961967989203857E+69</v>
      </c>
      <c r="RBW51" s="1818">
        <f t="shared" ref="RBW51" si="6118">RBU51*$C$51</f>
        <v>7.2736017188933952E+69</v>
      </c>
      <c r="RBY51" s="1818">
        <f t="shared" ref="RBY51" si="6119">RBW51*$C$51</f>
        <v>7.45544176186573E+69</v>
      </c>
      <c r="RCA51" s="1818">
        <f t="shared" ref="RCA51" si="6120">RBY51*$C$51</f>
        <v>7.6418278059123731E+69</v>
      </c>
      <c r="RCC51" s="1818">
        <f t="shared" ref="RCC51" si="6121">RCA51*$C$51</f>
        <v>7.8328735010601818E+69</v>
      </c>
      <c r="RCE51" s="1818">
        <f t="shared" ref="RCE51" si="6122">RCC51*$C$51</f>
        <v>8.0286953385866862E+69</v>
      </c>
      <c r="RCG51" s="1818">
        <f t="shared" ref="RCG51" si="6123">RCE51*$C$51</f>
        <v>8.2294127220513525E+69</v>
      </c>
      <c r="RCI51" s="1818">
        <f t="shared" ref="RCI51" si="6124">RCG51*$C$51</f>
        <v>8.4351480401026348E+69</v>
      </c>
      <c r="RCK51" s="1818">
        <f t="shared" ref="RCK51" si="6125">RCI51*$C$51</f>
        <v>8.6460267411051994E+69</v>
      </c>
      <c r="RCM51" s="1818">
        <f t="shared" ref="RCM51" si="6126">RCK51*$C$51</f>
        <v>8.8621774096328291E+69</v>
      </c>
      <c r="RCO51" s="1818">
        <f t="shared" ref="RCO51" si="6127">RCM51*$C$51</f>
        <v>9.0837318448736487E+69</v>
      </c>
      <c r="RCQ51" s="1818">
        <f t="shared" ref="RCQ51" si="6128">RCO51*$C$51</f>
        <v>9.3108251409954895E+69</v>
      </c>
      <c r="RCS51" s="1818">
        <f t="shared" ref="RCS51" si="6129">RCQ51*$C$51</f>
        <v>9.5435957695203766E+69</v>
      </c>
      <c r="RCU51" s="1818">
        <f t="shared" ref="RCU51" si="6130">RCS51*$C$51</f>
        <v>9.7821856637583847E+69</v>
      </c>
      <c r="RCW51" s="1818">
        <f t="shared" ref="RCW51" si="6131">RCU51*$C$51</f>
        <v>1.0026740305352344E+70</v>
      </c>
      <c r="RCY51" s="1818">
        <f t="shared" ref="RCY51" si="6132">RCW51*$C$51</f>
        <v>1.0277408812986152E+70</v>
      </c>
      <c r="RDA51" s="1818">
        <f t="shared" ref="RDA51" si="6133">RCY51*$C$51</f>
        <v>1.0534344033310804E+70</v>
      </c>
      <c r="RDC51" s="1818">
        <f t="shared" ref="RDC51" si="6134">RDA51*$C$51</f>
        <v>1.0797702634143574E+70</v>
      </c>
      <c r="RDE51" s="1818">
        <f t="shared" ref="RDE51" si="6135">RDC51*$C$51</f>
        <v>1.1067645199997163E+70</v>
      </c>
      <c r="RDG51" s="1818">
        <f t="shared" ref="RDG51" si="6136">RDE51*$C$51</f>
        <v>1.1344336329997091E+70</v>
      </c>
      <c r="RDI51" s="1818">
        <f t="shared" ref="RDI51" si="6137">RDG51*$C$51</f>
        <v>1.1627944738247016E+70</v>
      </c>
      <c r="RDK51" s="1818">
        <f t="shared" ref="RDK51" si="6138">RDI51*$C$51</f>
        <v>1.191864335670319E+70</v>
      </c>
      <c r="RDM51" s="1818">
        <f t="shared" ref="RDM51" si="6139">RDK51*$C$51</f>
        <v>1.2216609440620769E+70</v>
      </c>
      <c r="RDO51" s="1818">
        <f t="shared" ref="RDO51" si="6140">RDM51*$C$51</f>
        <v>1.2522024676636287E+70</v>
      </c>
      <c r="RDQ51" s="1818">
        <f t="shared" ref="RDQ51" si="6141">RDO51*$C$51</f>
        <v>1.2835075293552193E+70</v>
      </c>
      <c r="RDS51" s="1818">
        <f t="shared" ref="RDS51" si="6142">RDQ51*$C$51</f>
        <v>1.3155952175890996E+70</v>
      </c>
      <c r="RDU51" s="1818">
        <f t="shared" ref="RDU51" si="6143">RDS51*$C$51</f>
        <v>1.348485098028827E+70</v>
      </c>
      <c r="RDW51" s="1818">
        <f t="shared" ref="RDW51" si="6144">RDU51*$C$51</f>
        <v>1.3821972254795476E+70</v>
      </c>
      <c r="RDY51" s="1818">
        <f t="shared" ref="RDY51" si="6145">RDW51*$C$51</f>
        <v>1.4167521561165361E+70</v>
      </c>
      <c r="REA51" s="1818">
        <f t="shared" ref="REA51" si="6146">RDY51*$C$51</f>
        <v>1.4521709600194494E+70</v>
      </c>
      <c r="REC51" s="1818">
        <f t="shared" ref="REC51" si="6147">REA51*$C$51</f>
        <v>1.4884752340199354E+70</v>
      </c>
      <c r="REE51" s="1818">
        <f t="shared" ref="REE51" si="6148">REC51*$C$51</f>
        <v>1.5256871148704335E+70</v>
      </c>
      <c r="REG51" s="1818">
        <f t="shared" ref="REG51" si="6149">REE51*$C$51</f>
        <v>1.5638292927421941E+70</v>
      </c>
      <c r="REI51" s="1818">
        <f t="shared" ref="REI51" si="6150">REG51*$C$51</f>
        <v>1.6029250250607489E+70</v>
      </c>
      <c r="REK51" s="1818">
        <f t="shared" ref="REK51" si="6151">REI51*$C$51</f>
        <v>1.6429981506872675E+70</v>
      </c>
      <c r="REM51" s="1818">
        <f t="shared" ref="REM51" si="6152">REK51*$C$51</f>
        <v>1.684073104454449E+70</v>
      </c>
      <c r="REO51" s="1818">
        <f t="shared" ref="REO51" si="6153">REM51*$C$51</f>
        <v>1.7261749320658101E+70</v>
      </c>
      <c r="REQ51" s="1818">
        <f t="shared" ref="REQ51" si="6154">REO51*$C$51</f>
        <v>1.769329305367455E+70</v>
      </c>
      <c r="RES51" s="1818">
        <f t="shared" ref="RES51" si="6155">REQ51*$C$51</f>
        <v>1.8135625380016413E+70</v>
      </c>
      <c r="REU51" s="1818">
        <f t="shared" ref="REU51" si="6156">RES51*$C$51</f>
        <v>1.8589016014516821E+70</v>
      </c>
      <c r="REW51" s="1818">
        <f t="shared" ref="REW51" si="6157">REU51*$C$51</f>
        <v>1.9053741414879741E+70</v>
      </c>
      <c r="REY51" s="1818">
        <f t="shared" ref="REY51" si="6158">REW51*$C$51</f>
        <v>1.9530084950251734E+70</v>
      </c>
      <c r="RFA51" s="1818">
        <f t="shared" ref="RFA51" si="6159">REY51*$C$51</f>
        <v>2.0018337074008026E+70</v>
      </c>
      <c r="RFC51" s="1818">
        <f t="shared" ref="RFC51" si="6160">RFA51*$C$51</f>
        <v>2.0518795500858225E+70</v>
      </c>
      <c r="RFE51" s="1818">
        <f t="shared" ref="RFE51" si="6161">RFC51*$C$51</f>
        <v>2.1031765388379679E+70</v>
      </c>
      <c r="RFG51" s="1818">
        <f t="shared" ref="RFG51" si="6162">RFE51*$C$51</f>
        <v>2.155755952308917E+70</v>
      </c>
      <c r="RFI51" s="1818">
        <f t="shared" ref="RFI51" si="6163">RFG51*$C$51</f>
        <v>2.2096498511166398E+70</v>
      </c>
      <c r="RFK51" s="1818">
        <f t="shared" ref="RFK51" si="6164">RFI51*$C$51</f>
        <v>2.2648910973945554E+70</v>
      </c>
      <c r="RFM51" s="1818">
        <f t="shared" ref="RFM51" si="6165">RFK51*$C$51</f>
        <v>2.3215133748294191E+70</v>
      </c>
      <c r="RFO51" s="1818">
        <f t="shared" ref="RFO51" si="6166">RFM51*$C$51</f>
        <v>2.3795512092001545E+70</v>
      </c>
      <c r="RFQ51" s="1818">
        <f t="shared" ref="RFQ51" si="6167">RFO51*$C$51</f>
        <v>2.4390399894301583E+70</v>
      </c>
      <c r="RFS51" s="1818">
        <f t="shared" ref="RFS51" si="6168">RFQ51*$C$51</f>
        <v>2.5000159891659119E+70</v>
      </c>
      <c r="RFU51" s="1818">
        <f t="shared" ref="RFU51" si="6169">RFS51*$C$51</f>
        <v>2.5625163888950594E+70</v>
      </c>
      <c r="RFW51" s="1818">
        <f t="shared" ref="RFW51" si="6170">RFU51*$C$51</f>
        <v>2.6265792986174357E+70</v>
      </c>
      <c r="RFY51" s="1818">
        <f t="shared" ref="RFY51" si="6171">RFW51*$C$51</f>
        <v>2.6922437810828714E+70</v>
      </c>
      <c r="RGA51" s="1818">
        <f t="shared" ref="RGA51" si="6172">RFY51*$C$51</f>
        <v>2.7595498756099427E+70</v>
      </c>
      <c r="RGC51" s="1818">
        <f t="shared" ref="RGC51" si="6173">RGA51*$C$51</f>
        <v>2.828538622500191E+70</v>
      </c>
      <c r="RGE51" s="1818">
        <f t="shared" ref="RGE51" si="6174">RGC51*$C$51</f>
        <v>2.8992520880626957E+70</v>
      </c>
      <c r="RGG51" s="1818">
        <f t="shared" ref="RGG51" si="6175">RGE51*$C$51</f>
        <v>2.9717333902642626E+70</v>
      </c>
      <c r="RGI51" s="1818">
        <f t="shared" ref="RGI51" si="6176">RGG51*$C$51</f>
        <v>3.0460267250208688E+70</v>
      </c>
      <c r="RGK51" s="1818">
        <f t="shared" ref="RGK51" si="6177">RGI51*$C$51</f>
        <v>3.1221773931463899E+70</v>
      </c>
      <c r="RGM51" s="1818">
        <f t="shared" ref="RGM51" si="6178">RGK51*$C$51</f>
        <v>3.2002318279750495E+70</v>
      </c>
      <c r="RGO51" s="1818">
        <f t="shared" ref="RGO51" si="6179">RGM51*$C$51</f>
        <v>3.2802376236744256E+70</v>
      </c>
      <c r="RGQ51" s="1818">
        <f t="shared" ref="RGQ51" si="6180">RGO51*$C$51</f>
        <v>3.362243564266286E+70</v>
      </c>
      <c r="RGS51" s="1818">
        <f t="shared" ref="RGS51" si="6181">RGQ51*$C$51</f>
        <v>3.4462996533729431E+70</v>
      </c>
      <c r="RGU51" s="1818">
        <f t="shared" ref="RGU51" si="6182">RGS51*$C$51</f>
        <v>3.5324571447072664E+70</v>
      </c>
      <c r="RGW51" s="1818">
        <f t="shared" ref="RGW51" si="6183">RGU51*$C$51</f>
        <v>3.6207685733249476E+70</v>
      </c>
      <c r="RGY51" s="1818">
        <f t="shared" ref="RGY51" si="6184">RGW51*$C$51</f>
        <v>3.7112877876580713E+70</v>
      </c>
      <c r="RHA51" s="1818">
        <f t="shared" ref="RHA51" si="6185">RGY51*$C$51</f>
        <v>3.8040699823495226E+70</v>
      </c>
      <c r="RHC51" s="1818">
        <f t="shared" ref="RHC51" si="6186">RHA51*$C$51</f>
        <v>3.8991717319082603E+70</v>
      </c>
      <c r="RHE51" s="1818">
        <f t="shared" ref="RHE51" si="6187">RHC51*$C$51</f>
        <v>3.9966510252059664E+70</v>
      </c>
      <c r="RHG51" s="1818">
        <f t="shared" ref="RHG51" si="6188">RHE51*$C$51</f>
        <v>4.0965673008361155E+70</v>
      </c>
      <c r="RHI51" s="1818">
        <f t="shared" ref="RHI51" si="6189">RHG51*$C$51</f>
        <v>4.1989814833570177E+70</v>
      </c>
      <c r="RHK51" s="1818">
        <f t="shared" ref="RHK51" si="6190">RHI51*$C$51</f>
        <v>4.3039560204409426E+70</v>
      </c>
      <c r="RHM51" s="1818">
        <f t="shared" ref="RHM51" si="6191">RHK51*$C$51</f>
        <v>4.4115549209519658E+70</v>
      </c>
      <c r="RHO51" s="1818">
        <f t="shared" ref="RHO51" si="6192">RHM51*$C$51</f>
        <v>4.5218437939757645E+70</v>
      </c>
      <c r="RHQ51" s="1818">
        <f t="shared" ref="RHQ51" si="6193">RHO51*$C$51</f>
        <v>4.634889888825158E+70</v>
      </c>
      <c r="RHS51" s="1818">
        <f t="shared" ref="RHS51" si="6194">RHQ51*$C$51</f>
        <v>4.7507621360457864E+70</v>
      </c>
      <c r="RHU51" s="1818">
        <f t="shared" ref="RHU51" si="6195">RHS51*$C$51</f>
        <v>4.8695311894469303E+70</v>
      </c>
      <c r="RHW51" s="1818">
        <f t="shared" ref="RHW51" si="6196">RHU51*$C$51</f>
        <v>4.9912694691831033E+70</v>
      </c>
      <c r="RHY51" s="1818">
        <f t="shared" ref="RHY51" si="6197">RHW51*$C$51</f>
        <v>5.1160512059126803E+70</v>
      </c>
      <c r="RIA51" s="1818">
        <f t="shared" ref="RIA51" si="6198">RHY51*$C$51</f>
        <v>5.2439524860604971E+70</v>
      </c>
      <c r="RIC51" s="1818">
        <f t="shared" ref="RIC51" si="6199">RIA51*$C$51</f>
        <v>5.375051298212009E+70</v>
      </c>
      <c r="RIE51" s="1818">
        <f t="shared" ref="RIE51" si="6200">RIC51*$C$51</f>
        <v>5.5094275806673089E+70</v>
      </c>
      <c r="RIG51" s="1818">
        <f t="shared" ref="RIG51" si="6201">RIE51*$C$51</f>
        <v>5.6471632701839917E+70</v>
      </c>
      <c r="RII51" s="1818">
        <f t="shared" ref="RII51" si="6202">RIG51*$C$51</f>
        <v>5.788342351938591E+70</v>
      </c>
      <c r="RIK51" s="1818">
        <f t="shared" ref="RIK51" si="6203">RII51*$C$51</f>
        <v>5.9330509107370556E+70</v>
      </c>
      <c r="RIM51" s="1818">
        <f t="shared" ref="RIM51" si="6204">RIK51*$C$51</f>
        <v>6.0813771835054813E+70</v>
      </c>
      <c r="RIO51" s="1818">
        <f t="shared" ref="RIO51" si="6205">RIM51*$C$51</f>
        <v>6.2334116130931172E+70</v>
      </c>
      <c r="RIQ51" s="1818">
        <f t="shared" ref="RIQ51" si="6206">RIO51*$C$51</f>
        <v>6.3892469034204451E+70</v>
      </c>
      <c r="RIS51" s="1818">
        <f t="shared" ref="RIS51" si="6207">RIQ51*$C$51</f>
        <v>6.5489780760059552E+70</v>
      </c>
      <c r="RIU51" s="1818">
        <f t="shared" ref="RIU51" si="6208">RIS51*$C$51</f>
        <v>6.7127025279061036E+70</v>
      </c>
      <c r="RIW51" s="1818">
        <f t="shared" ref="RIW51" si="6209">RIU51*$C$51</f>
        <v>6.8805200911037557E+70</v>
      </c>
      <c r="RIY51" s="1818">
        <f t="shared" ref="RIY51" si="6210">RIW51*$C$51</f>
        <v>7.0525330933813484E+70</v>
      </c>
      <c r="RJA51" s="1818">
        <f t="shared" ref="RJA51" si="6211">RIY51*$C$51</f>
        <v>7.228846420715881E+70</v>
      </c>
      <c r="RJC51" s="1818">
        <f t="shared" ref="RJC51" si="6212">RJA51*$C$51</f>
        <v>7.4095675812337768E+70</v>
      </c>
      <c r="RJE51" s="1818">
        <f t="shared" ref="RJE51" si="6213">RJC51*$C$51</f>
        <v>7.5948067707646205E+70</v>
      </c>
      <c r="RJG51" s="1818">
        <f t="shared" ref="RJG51" si="6214">RJE51*$C$51</f>
        <v>7.7846769400337355E+70</v>
      </c>
      <c r="RJI51" s="1818">
        <f t="shared" ref="RJI51" si="6215">RJG51*$C$51</f>
        <v>7.9792938635345782E+70</v>
      </c>
      <c r="RJK51" s="1818">
        <f t="shared" ref="RJK51" si="6216">RJI51*$C$51</f>
        <v>8.1787762101229419E+70</v>
      </c>
      <c r="RJM51" s="1818">
        <f t="shared" ref="RJM51" si="6217">RJK51*$C$51</f>
        <v>8.3832456153760152E+70</v>
      </c>
      <c r="RJO51" s="1818">
        <f t="shared" ref="RJO51" si="6218">RJM51*$C$51</f>
        <v>8.5928267557604153E+70</v>
      </c>
      <c r="RJQ51" s="1818">
        <f t="shared" ref="RJQ51" si="6219">RJO51*$C$51</f>
        <v>8.8076474246544248E+70</v>
      </c>
      <c r="RJS51" s="1818">
        <f t="shared" ref="RJS51" si="6220">RJQ51*$C$51</f>
        <v>9.027838610270785E+70</v>
      </c>
      <c r="RJU51" s="1818">
        <f t="shared" ref="RJU51" si="6221">RJS51*$C$51</f>
        <v>9.2535345755275537E+70</v>
      </c>
      <c r="RJW51" s="1818">
        <f t="shared" ref="RJW51" si="6222">RJU51*$C$51</f>
        <v>9.4848729399157414E+70</v>
      </c>
      <c r="RJY51" s="1818">
        <f t="shared" ref="RJY51" si="6223">RJW51*$C$51</f>
        <v>9.7219947634136346E+70</v>
      </c>
      <c r="RKA51" s="1818">
        <f t="shared" ref="RKA51" si="6224">RJY51*$C$51</f>
        <v>9.9650446324989743E+70</v>
      </c>
      <c r="RKC51" s="1818">
        <f t="shared" ref="RKC51" si="6225">RKA51*$C$51</f>
        <v>1.0214170748311447E+71</v>
      </c>
      <c r="RKE51" s="1818">
        <f t="shared" ref="RKE51" si="6226">RKC51*$C$51</f>
        <v>1.0469525017019233E+71</v>
      </c>
      <c r="RKG51" s="1818">
        <f t="shared" ref="RKG51" si="6227">RKE51*$C$51</f>
        <v>1.0731263142444712E+71</v>
      </c>
      <c r="RKI51" s="1818">
        <f t="shared" ref="RKI51" si="6228">RKG51*$C$51</f>
        <v>1.0999544721005829E+71</v>
      </c>
      <c r="RKK51" s="1818">
        <f t="shared" ref="RKK51" si="6229">RKI51*$C$51</f>
        <v>1.1274533339030974E+71</v>
      </c>
      <c r="RKM51" s="1818">
        <f t="shared" ref="RKM51" si="6230">RKK51*$C$51</f>
        <v>1.1556396672506746E+71</v>
      </c>
      <c r="RKO51" s="1818">
        <f t="shared" ref="RKO51" si="6231">RKM51*$C$51</f>
        <v>1.1845306589319414E+71</v>
      </c>
      <c r="RKQ51" s="1818">
        <f t="shared" ref="RKQ51" si="6232">RKO51*$C$51</f>
        <v>1.2141439254052398E+71</v>
      </c>
      <c r="RKS51" s="1818">
        <f t="shared" ref="RKS51" si="6233">RKQ51*$C$51</f>
        <v>1.2444975235403707E+71</v>
      </c>
      <c r="RKU51" s="1818">
        <f t="shared" ref="RKU51" si="6234">RKS51*$C$51</f>
        <v>1.27560996162888E+71</v>
      </c>
      <c r="RKW51" s="1818">
        <f t="shared" ref="RKW51" si="6235">RKU51*$C$51</f>
        <v>1.3075002106696018E+71</v>
      </c>
      <c r="RKY51" s="1818">
        <f t="shared" ref="RKY51" si="6236">RKW51*$C$51</f>
        <v>1.3401877159363418E+71</v>
      </c>
      <c r="RLA51" s="1818">
        <f t="shared" ref="RLA51" si="6237">RKY51*$C$51</f>
        <v>1.3736924088347502E+71</v>
      </c>
      <c r="RLC51" s="1818">
        <f t="shared" ref="RLC51" si="6238">RLA51*$C$51</f>
        <v>1.4080347190556188E+71</v>
      </c>
      <c r="RLE51" s="1818">
        <f t="shared" ref="RLE51" si="6239">RLC51*$C$51</f>
        <v>1.4432355870320092E+71</v>
      </c>
      <c r="RLG51" s="1818">
        <f t="shared" ref="RLG51" si="6240">RLE51*$C$51</f>
        <v>1.4793164767078094E+71</v>
      </c>
      <c r="RLI51" s="1818">
        <f t="shared" ref="RLI51" si="6241">RLG51*$C$51</f>
        <v>1.5162993886255044E+71</v>
      </c>
      <c r="RLK51" s="1818">
        <f t="shared" ref="RLK51" si="6242">RLI51*$C$51</f>
        <v>1.5542068733411418E+71</v>
      </c>
      <c r="RLM51" s="1818">
        <f t="shared" ref="RLM51" si="6243">RLK51*$C$51</f>
        <v>1.5930620451746701E+71</v>
      </c>
      <c r="RLO51" s="1818">
        <f t="shared" ref="RLO51" si="6244">RLM51*$C$51</f>
        <v>1.6328885963040367E+71</v>
      </c>
      <c r="RLQ51" s="1818">
        <f t="shared" ref="RLQ51" si="6245">RLO51*$C$51</f>
        <v>1.6737108112116374E+71</v>
      </c>
      <c r="RLS51" s="1818">
        <f t="shared" ref="RLS51" si="6246">RLQ51*$C$51</f>
        <v>1.7155535814919283E+71</v>
      </c>
      <c r="RLU51" s="1818">
        <f t="shared" ref="RLU51" si="6247">RLS51*$C$51</f>
        <v>1.7584424210292264E+71</v>
      </c>
      <c r="RLW51" s="1818">
        <f t="shared" ref="RLW51" si="6248">RLU51*$C$51</f>
        <v>1.8024034815549568E+71</v>
      </c>
      <c r="RLY51" s="1818">
        <f t="shared" ref="RLY51" si="6249">RLW51*$C$51</f>
        <v>1.8474635685938305E+71</v>
      </c>
      <c r="RMA51" s="1818">
        <f t="shared" ref="RMA51" si="6250">RLY51*$C$51</f>
        <v>1.8936501578086762E+71</v>
      </c>
      <c r="RMC51" s="1818">
        <f t="shared" ref="RMC51" si="6251">RMA51*$C$51</f>
        <v>1.940991411753893E+71</v>
      </c>
      <c r="RME51" s="1818">
        <f t="shared" ref="RME51" si="6252">RMC51*$C$51</f>
        <v>1.9895161970477401E+71</v>
      </c>
      <c r="RMG51" s="1818">
        <f t="shared" ref="RMG51" si="6253">RME51*$C$51</f>
        <v>2.0392541019739333E+71</v>
      </c>
      <c r="RMI51" s="1818">
        <f t="shared" ref="RMI51" si="6254">RMG51*$C$51</f>
        <v>2.0902354545232813E+71</v>
      </c>
      <c r="RMK51" s="1818">
        <f t="shared" ref="RMK51" si="6255">RMI51*$C$51</f>
        <v>2.1424913408863632E+71</v>
      </c>
      <c r="RMM51" s="1818">
        <f t="shared" ref="RMM51" si="6256">RMK51*$C$51</f>
        <v>2.1960536244085221E+71</v>
      </c>
      <c r="RMO51" s="1818">
        <f t="shared" ref="RMO51" si="6257">RMM51*$C$51</f>
        <v>2.2509549650187351E+71</v>
      </c>
      <c r="RMQ51" s="1818">
        <f t="shared" ref="RMQ51" si="6258">RMO51*$C$51</f>
        <v>2.3072288391442035E+71</v>
      </c>
      <c r="RMS51" s="1818">
        <f t="shared" ref="RMS51" si="6259">RMQ51*$C$51</f>
        <v>2.3649095601228082E+71</v>
      </c>
      <c r="RMU51" s="1818">
        <f t="shared" ref="RMU51" si="6260">RMS51*$C$51</f>
        <v>2.4240322991258782E+71</v>
      </c>
      <c r="RMW51" s="1818">
        <f t="shared" ref="RMW51" si="6261">RMU51*$C$51</f>
        <v>2.4846331066040248E+71</v>
      </c>
      <c r="RMY51" s="1818">
        <f t="shared" ref="RMY51" si="6262">RMW51*$C$51</f>
        <v>2.5467489342691252E+71</v>
      </c>
      <c r="RNA51" s="1818">
        <f t="shared" ref="RNA51" si="6263">RMY51*$C$51</f>
        <v>2.6104176576258529E+71</v>
      </c>
      <c r="RNC51" s="1818">
        <f t="shared" ref="RNC51" si="6264">RNA51*$C$51</f>
        <v>2.6756780990664991E+71</v>
      </c>
      <c r="RNE51" s="1818">
        <f t="shared" ref="RNE51" si="6265">RNC51*$C$51</f>
        <v>2.7425700515431616E+71</v>
      </c>
      <c r="RNG51" s="1818">
        <f t="shared" ref="RNG51" si="6266">RNE51*$C$51</f>
        <v>2.8111343028317403E+71</v>
      </c>
      <c r="RNI51" s="1818">
        <f t="shared" ref="RNI51" si="6267">RNG51*$C$51</f>
        <v>2.8814126604025334E+71</v>
      </c>
      <c r="RNK51" s="1818">
        <f t="shared" ref="RNK51" si="6268">RNI51*$C$51</f>
        <v>2.9534479769125966E+71</v>
      </c>
      <c r="RNM51" s="1818">
        <f t="shared" ref="RNM51" si="6269">RNK51*$C$51</f>
        <v>3.0272841763354111E+71</v>
      </c>
      <c r="RNO51" s="1818">
        <f t="shared" ref="RNO51" si="6270">RNM51*$C$51</f>
        <v>3.102966280743796E+71</v>
      </c>
      <c r="RNQ51" s="1818">
        <f t="shared" ref="RNQ51" si="6271">RNO51*$C$51</f>
        <v>3.1805404377623908E+71</v>
      </c>
      <c r="RNS51" s="1818">
        <f t="shared" ref="RNS51" si="6272">RNQ51*$C$51</f>
        <v>3.2600539487064502E+71</v>
      </c>
      <c r="RNU51" s="1818">
        <f t="shared" ref="RNU51" si="6273">RNS51*$C$51</f>
        <v>3.3415552974241109E+71</v>
      </c>
      <c r="RNW51" s="1818">
        <f t="shared" ref="RNW51" si="6274">RNU51*$C$51</f>
        <v>3.4250941798597134E+71</v>
      </c>
      <c r="RNY51" s="1818">
        <f t="shared" ref="RNY51" si="6275">RNW51*$C$51</f>
        <v>3.5107215343562061E+71</v>
      </c>
      <c r="ROA51" s="1818">
        <f t="shared" ref="ROA51" si="6276">RNY51*$C$51</f>
        <v>3.5984895727151111E+71</v>
      </c>
      <c r="ROC51" s="1818">
        <f t="shared" ref="ROC51" si="6277">ROA51*$C$51</f>
        <v>3.6884518120329887E+71</v>
      </c>
      <c r="ROE51" s="1818">
        <f t="shared" ref="ROE51" si="6278">ROC51*$C$51</f>
        <v>3.780663107333813E+71</v>
      </c>
      <c r="ROG51" s="1818">
        <f t="shared" ref="ROG51" si="6279">ROE51*$C$51</f>
        <v>3.8751796850171578E+71</v>
      </c>
      <c r="ROI51" s="1818">
        <f t="shared" ref="ROI51" si="6280">ROG51*$C$51</f>
        <v>3.9720591771425865E+71</v>
      </c>
      <c r="ROK51" s="1818">
        <f t="shared" ref="ROK51" si="6281">ROI51*$C$51</f>
        <v>4.0713606565711507E+71</v>
      </c>
      <c r="ROM51" s="1818">
        <f t="shared" ref="ROM51" si="6282">ROK51*$C$51</f>
        <v>4.1731446729854289E+71</v>
      </c>
      <c r="ROO51" s="1818">
        <f t="shared" ref="ROO51" si="6283">ROM51*$C$51</f>
        <v>4.277473289810064E+71</v>
      </c>
      <c r="ROQ51" s="1818">
        <f t="shared" ref="ROQ51" si="6284">ROO51*$C$51</f>
        <v>4.3844101220553151E+71</v>
      </c>
      <c r="ROS51" s="1818">
        <f t="shared" ref="ROS51" si="6285">ROQ51*$C$51</f>
        <v>4.4940203751066979E+71</v>
      </c>
      <c r="ROU51" s="1818">
        <f t="shared" ref="ROU51" si="6286">ROS51*$C$51</f>
        <v>4.6063708844843648E+71</v>
      </c>
      <c r="ROW51" s="1818">
        <f t="shared" ref="ROW51" si="6287">ROU51*$C$51</f>
        <v>4.7215301565964736E+71</v>
      </c>
      <c r="ROY51" s="1818">
        <f t="shared" ref="ROY51" si="6288">ROW51*$C$51</f>
        <v>4.8395684105113849E+71</v>
      </c>
      <c r="RPA51" s="1818">
        <f t="shared" ref="RPA51" si="6289">ROY51*$C$51</f>
        <v>4.9605576207741693E+71</v>
      </c>
      <c r="RPC51" s="1818">
        <f t="shared" ref="RPC51" si="6290">RPA51*$C$51</f>
        <v>5.0845715612935232E+71</v>
      </c>
      <c r="RPE51" s="1818">
        <f t="shared" ref="RPE51" si="6291">RPC51*$C$51</f>
        <v>5.2116858503258613E+71</v>
      </c>
      <c r="RPG51" s="1818">
        <f t="shared" ref="RPG51" si="6292">RPE51*$C$51</f>
        <v>5.3419779965840074E+71</v>
      </c>
      <c r="RPI51" s="1818">
        <f t="shared" ref="RPI51" si="6293">RPG51*$C$51</f>
        <v>5.4755274464986072E+71</v>
      </c>
      <c r="RPK51" s="1818">
        <f t="shared" ref="RPK51" si="6294">RPI51*$C$51</f>
        <v>5.6124156326610718E+71</v>
      </c>
      <c r="RPM51" s="1818">
        <f t="shared" ref="RPM51" si="6295">RPK51*$C$51</f>
        <v>5.7527260234775978E+71</v>
      </c>
      <c r="RPO51" s="1818">
        <f t="shared" ref="RPO51" si="6296">RPM51*$C$51</f>
        <v>5.8965441740645376E+71</v>
      </c>
      <c r="RPQ51" s="1818">
        <f t="shared" ref="RPQ51" si="6297">RPO51*$C$51</f>
        <v>6.0439577784161506E+71</v>
      </c>
      <c r="RPS51" s="1818">
        <f t="shared" ref="RPS51" si="6298">RPQ51*$C$51</f>
        <v>6.195056722876554E+71</v>
      </c>
      <c r="RPU51" s="1818">
        <f t="shared" ref="RPU51" si="6299">RPS51*$C$51</f>
        <v>6.3499331409484672E+71</v>
      </c>
      <c r="RPW51" s="1818">
        <f t="shared" ref="RPW51" si="6300">RPU51*$C$51</f>
        <v>6.5086814694721787E+71</v>
      </c>
      <c r="RPY51" s="1818">
        <f t="shared" ref="RPY51" si="6301">RPW51*$C$51</f>
        <v>6.6713985062089822E+71</v>
      </c>
      <c r="RQA51" s="1818">
        <f t="shared" ref="RQA51" si="6302">RPY51*$C$51</f>
        <v>6.8381834688642063E+71</v>
      </c>
      <c r="RQC51" s="1818">
        <f t="shared" ref="RQC51" si="6303">RQA51*$C$51</f>
        <v>7.0091380555858109E+71</v>
      </c>
      <c r="RQE51" s="1818">
        <f t="shared" ref="RQE51" si="6304">RQC51*$C$51</f>
        <v>7.1843665069754558E+71</v>
      </c>
      <c r="RQG51" s="1818">
        <f t="shared" ref="RQG51" si="6305">RQE51*$C$51</f>
        <v>7.363975669649841E+71</v>
      </c>
      <c r="RQI51" s="1818">
        <f t="shared" ref="RQI51" si="6306">RQG51*$C$51</f>
        <v>7.5480750613910866E+71</v>
      </c>
      <c r="RQK51" s="1818">
        <f t="shared" ref="RQK51" si="6307">RQI51*$C$51</f>
        <v>7.7367769379258631E+71</v>
      </c>
      <c r="RQM51" s="1818">
        <f t="shared" ref="RQM51" si="6308">RQK51*$C$51</f>
        <v>7.9301963613740089E+71</v>
      </c>
      <c r="RQO51" s="1818">
        <f t="shared" ref="RQO51" si="6309">RQM51*$C$51</f>
        <v>8.1284512704083582E+71</v>
      </c>
      <c r="RQQ51" s="1818">
        <f t="shared" ref="RQQ51" si="6310">RQO51*$C$51</f>
        <v>8.3316625521685664E+71</v>
      </c>
      <c r="RQS51" s="1818">
        <f t="shared" ref="RQS51" si="6311">RQQ51*$C$51</f>
        <v>8.53995411597278E+71</v>
      </c>
      <c r="RQU51" s="1818">
        <f t="shared" ref="RQU51" si="6312">RQS51*$C$51</f>
        <v>8.7534529688720991E+71</v>
      </c>
      <c r="RQW51" s="1818">
        <f t="shared" ref="RQW51" si="6313">RQU51*$C$51</f>
        <v>8.9722892930939017E+71</v>
      </c>
      <c r="RQY51" s="1818">
        <f t="shared" ref="RQY51" si="6314">RQW51*$C$51</f>
        <v>9.196596525421248E+71</v>
      </c>
      <c r="RRA51" s="1818">
        <f t="shared" ref="RRA51" si="6315">RQY51*$C$51</f>
        <v>9.4265114385567787E+71</v>
      </c>
      <c r="RRC51" s="1818">
        <f t="shared" ref="RRC51" si="6316">RRA51*$C$51</f>
        <v>9.6621742245206968E+71</v>
      </c>
      <c r="RRE51" s="1818">
        <f t="shared" ref="RRE51" si="6317">RRC51*$C$51</f>
        <v>9.9037285801337139E+71</v>
      </c>
      <c r="RRG51" s="1818">
        <f t="shared" ref="RRG51" si="6318">RRE51*$C$51</f>
        <v>1.0151321794637056E+72</v>
      </c>
      <c r="RRI51" s="1818">
        <f t="shared" ref="RRI51" si="6319">RRG51*$C$51</f>
        <v>1.040510483950298E+72</v>
      </c>
      <c r="RRK51" s="1818">
        <f t="shared" ref="RRK51" si="6320">RRI51*$C$51</f>
        <v>1.0665232460490554E+72</v>
      </c>
      <c r="RRM51" s="1818">
        <f t="shared" ref="RRM51" si="6321">RRK51*$C$51</f>
        <v>1.0931863272002817E+72</v>
      </c>
      <c r="RRO51" s="1818">
        <f t="shared" ref="RRO51" si="6322">RRM51*$C$51</f>
        <v>1.1205159853802888E+72</v>
      </c>
      <c r="RRQ51" s="1818">
        <f t="shared" ref="RRQ51" si="6323">RRO51*$C$51</f>
        <v>1.1485288850147958E+72</v>
      </c>
      <c r="RRS51" s="1818">
        <f t="shared" ref="RRS51" si="6324">RRQ51*$C$51</f>
        <v>1.1772421071401656E+72</v>
      </c>
      <c r="RRU51" s="1818">
        <f t="shared" ref="RRU51" si="6325">RRS51*$C$51</f>
        <v>1.2066731598186696E+72</v>
      </c>
      <c r="RRW51" s="1818">
        <f t="shared" ref="RRW51" si="6326">RRU51*$C$51</f>
        <v>1.2368399888141362E+72</v>
      </c>
      <c r="RRY51" s="1818">
        <f t="shared" ref="RRY51" si="6327">RRW51*$C$51</f>
        <v>1.2677609885344895E+72</v>
      </c>
      <c r="RSA51" s="1818">
        <f t="shared" ref="RSA51" si="6328">RRY51*$C$51</f>
        <v>1.2994550132478518E+72</v>
      </c>
      <c r="RSC51" s="1818">
        <f t="shared" ref="RSC51" si="6329">RSA51*$C$51</f>
        <v>1.331941388579048E+72</v>
      </c>
      <c r="RSE51" s="1818">
        <f t="shared" ref="RSE51" si="6330">RSC51*$C$51</f>
        <v>1.3652399232935241E+72</v>
      </c>
      <c r="RSG51" s="1818">
        <f t="shared" ref="RSG51" si="6331">RSE51*$C$51</f>
        <v>1.3993709213758621E+72</v>
      </c>
      <c r="RSI51" s="1818">
        <f t="shared" ref="RSI51" si="6332">RSG51*$C$51</f>
        <v>1.4343551944102586E+72</v>
      </c>
      <c r="RSK51" s="1818">
        <f t="shared" ref="RSK51" si="6333">RSI51*$C$51</f>
        <v>1.4702140742705149E+72</v>
      </c>
      <c r="RSM51" s="1818">
        <f t="shared" ref="RSM51" si="6334">RSK51*$C$51</f>
        <v>1.5069694261272777E+72</v>
      </c>
      <c r="RSO51" s="1818">
        <f t="shared" ref="RSO51" si="6335">RSM51*$C$51</f>
        <v>1.5446436617804596E+72</v>
      </c>
      <c r="RSQ51" s="1818">
        <f t="shared" ref="RSQ51" si="6336">RSO51*$C$51</f>
        <v>1.5832597533249709E+72</v>
      </c>
      <c r="RSS51" s="1818">
        <f t="shared" ref="RSS51" si="6337">RSQ51*$C$51</f>
        <v>1.622841247158095E+72</v>
      </c>
      <c r="RSU51" s="1818">
        <f t="shared" ref="RSU51" si="6338">RSS51*$C$51</f>
        <v>1.6634122783370472E+72</v>
      </c>
      <c r="RSW51" s="1818">
        <f t="shared" ref="RSW51" si="6339">RSU51*$C$51</f>
        <v>1.7049975852954731E+72</v>
      </c>
      <c r="RSY51" s="1818">
        <f t="shared" ref="RSY51" si="6340">RSW51*$C$51</f>
        <v>1.7476225249278598E+72</v>
      </c>
      <c r="RTA51" s="1818">
        <f t="shared" ref="RTA51" si="6341">RSY51*$C$51</f>
        <v>1.7913130880510562E+72</v>
      </c>
      <c r="RTC51" s="1818">
        <f t="shared" ref="RTC51" si="6342">RTA51*$C$51</f>
        <v>1.8360959152523325E+72</v>
      </c>
      <c r="RTE51" s="1818">
        <f t="shared" ref="RTE51" si="6343">RTC51*$C$51</f>
        <v>1.8819983131336408E+72</v>
      </c>
      <c r="RTG51" s="1818">
        <f t="shared" ref="RTG51" si="6344">RTE51*$C$51</f>
        <v>1.9290482709619814E+72</v>
      </c>
      <c r="RTI51" s="1818">
        <f t="shared" ref="RTI51" si="6345">RTG51*$C$51</f>
        <v>1.9772744777360309E+72</v>
      </c>
      <c r="RTK51" s="1818">
        <f t="shared" ref="RTK51" si="6346">RTI51*$C$51</f>
        <v>2.0267063396794315E+72</v>
      </c>
      <c r="RTM51" s="1818">
        <f t="shared" ref="RTM51" si="6347">RTK51*$C$51</f>
        <v>2.0773739981714171E+72</v>
      </c>
      <c r="RTO51" s="1818">
        <f t="shared" ref="RTO51" si="6348">RTM51*$C$51</f>
        <v>2.1293083481257022E+72</v>
      </c>
      <c r="RTQ51" s="1818">
        <f t="shared" ref="RTQ51" si="6349">RTO51*$C$51</f>
        <v>2.1825410568288446E+72</v>
      </c>
      <c r="RTS51" s="1818">
        <f t="shared" ref="RTS51" si="6350">RTQ51*$C$51</f>
        <v>2.2371045832495657E+72</v>
      </c>
      <c r="RTU51" s="1818">
        <f t="shared" ref="RTU51" si="6351">RTS51*$C$51</f>
        <v>2.2930321978308045E+72</v>
      </c>
      <c r="RTW51" s="1818">
        <f t="shared" ref="RTW51" si="6352">RTU51*$C$51</f>
        <v>2.3503580027765743E+72</v>
      </c>
      <c r="RTY51" s="1818">
        <f t="shared" ref="RTY51" si="6353">RTW51*$C$51</f>
        <v>2.4091169528459884E+72</v>
      </c>
      <c r="RUA51" s="1818">
        <f t="shared" ref="RUA51" si="6354">RTY51*$C$51</f>
        <v>2.4693448766671381E+72</v>
      </c>
      <c r="RUC51" s="1818">
        <f t="shared" ref="RUC51" si="6355">RUA51*$C$51</f>
        <v>2.5310784985838164E+72</v>
      </c>
      <c r="RUE51" s="1818">
        <f t="shared" ref="RUE51" si="6356">RUC51*$C$51</f>
        <v>2.5943554610484114E+72</v>
      </c>
      <c r="RUG51" s="1818">
        <f t="shared" ref="RUG51" si="6357">RUE51*$C$51</f>
        <v>2.6592143475746217E+72</v>
      </c>
      <c r="RUI51" s="1818">
        <f t="shared" ref="RUI51" si="6358">RUG51*$C$51</f>
        <v>2.725694706263987E+72</v>
      </c>
      <c r="RUK51" s="1818">
        <f t="shared" ref="RUK51" si="6359">RUI51*$C$51</f>
        <v>2.7938370739205866E+72</v>
      </c>
      <c r="RUM51" s="1818">
        <f t="shared" ref="RUM51" si="6360">RUK51*$C$51</f>
        <v>2.8636830007686009E+72</v>
      </c>
      <c r="RUO51" s="1818">
        <f t="shared" ref="RUO51" si="6361">RUM51*$C$51</f>
        <v>2.9352750757878157E+72</v>
      </c>
      <c r="RUQ51" s="1818">
        <f t="shared" ref="RUQ51" si="6362">RUO51*$C$51</f>
        <v>3.0086569526825108E+72</v>
      </c>
      <c r="RUS51" s="1818">
        <f t="shared" ref="RUS51" si="6363">RUQ51*$C$51</f>
        <v>3.0838733764995733E+72</v>
      </c>
      <c r="RUU51" s="1818">
        <f t="shared" ref="RUU51" si="6364">RUS51*$C$51</f>
        <v>3.1609702109120623E+72</v>
      </c>
      <c r="RUW51" s="1818">
        <f t="shared" ref="RUW51" si="6365">RUU51*$C$51</f>
        <v>3.2399944661848635E+72</v>
      </c>
      <c r="RUY51" s="1818">
        <f t="shared" ref="RUY51" si="6366">RUW51*$C$51</f>
        <v>3.3209943278394849E+72</v>
      </c>
      <c r="RVA51" s="1818">
        <f t="shared" ref="RVA51" si="6367">RUY51*$C$51</f>
        <v>3.4040191860354718E+72</v>
      </c>
      <c r="RVC51" s="1818">
        <f t="shared" ref="RVC51" si="6368">RVA51*$C$51</f>
        <v>3.4891196656863584E+72</v>
      </c>
      <c r="RVE51" s="1818">
        <f t="shared" ref="RVE51" si="6369">RVC51*$C$51</f>
        <v>3.5763476573285173E+72</v>
      </c>
      <c r="RVG51" s="1818">
        <f t="shared" ref="RVG51" si="6370">RVE51*$C$51</f>
        <v>3.6657563487617302E+72</v>
      </c>
      <c r="RVI51" s="1818">
        <f t="shared" ref="RVI51" si="6371">RVG51*$C$51</f>
        <v>3.7574002574807727E+72</v>
      </c>
      <c r="RVK51" s="1818">
        <f t="shared" ref="RVK51" si="6372">RVI51*$C$51</f>
        <v>3.8513352639177919E+72</v>
      </c>
      <c r="RVM51" s="1818">
        <f t="shared" ref="RVM51" si="6373">RVK51*$C$51</f>
        <v>3.9476186455157366E+72</v>
      </c>
      <c r="RVO51" s="1818">
        <f t="shared" ref="RVO51" si="6374">RVM51*$C$51</f>
        <v>4.0463091116536298E+72</v>
      </c>
      <c r="RVQ51" s="1818">
        <f t="shared" ref="RVQ51" si="6375">RVO51*$C$51</f>
        <v>4.1474668394449699E+72</v>
      </c>
      <c r="RVS51" s="1818">
        <f t="shared" ref="RVS51" si="6376">RVQ51*$C$51</f>
        <v>4.251153510431094E+72</v>
      </c>
      <c r="RVU51" s="1818">
        <f t="shared" ref="RVU51" si="6377">RVS51*$C$51</f>
        <v>4.3574323481918713E+72</v>
      </c>
      <c r="RVW51" s="1818">
        <f t="shared" ref="RVW51" si="6378">RVU51*$C$51</f>
        <v>4.466368156896668E+72</v>
      </c>
      <c r="RVY51" s="1818">
        <f t="shared" ref="RVY51" si="6379">RVW51*$C$51</f>
        <v>4.578027360819084E+72</v>
      </c>
      <c r="RWA51" s="1818">
        <f t="shared" ref="RWA51" si="6380">RVY51*$C$51</f>
        <v>4.6924780448395606E+72</v>
      </c>
      <c r="RWC51" s="1818">
        <f t="shared" ref="RWC51" si="6381">RWA51*$C$51</f>
        <v>4.8097899959605492E+72</v>
      </c>
      <c r="RWE51" s="1818">
        <f t="shared" ref="RWE51" si="6382">RWC51*$C$51</f>
        <v>4.9300347458595623E+72</v>
      </c>
      <c r="RWG51" s="1818">
        <f t="shared" ref="RWG51" si="6383">RWE51*$C$51</f>
        <v>5.0532856145060513E+72</v>
      </c>
      <c r="RWI51" s="1818">
        <f t="shared" ref="RWI51" si="6384">RWG51*$C$51</f>
        <v>5.1796177548687022E+72</v>
      </c>
      <c r="RWK51" s="1818">
        <f t="shared" ref="RWK51" si="6385">RWI51*$C$51</f>
        <v>5.3091081987404196E+72</v>
      </c>
      <c r="RWM51" s="1818">
        <f t="shared" ref="RWM51" si="6386">RWK51*$C$51</f>
        <v>5.4418359037089293E+72</v>
      </c>
      <c r="RWO51" s="1818">
        <f t="shared" ref="RWO51" si="6387">RWM51*$C$51</f>
        <v>5.5778818013016517E+72</v>
      </c>
      <c r="RWQ51" s="1818">
        <f t="shared" ref="RWQ51" si="6388">RWO51*$C$51</f>
        <v>5.7173288463341926E+72</v>
      </c>
      <c r="RWS51" s="1818">
        <f t="shared" ref="RWS51" si="6389">RWQ51*$C$51</f>
        <v>5.8602620674925469E+72</v>
      </c>
      <c r="RWU51" s="1818">
        <f t="shared" ref="RWU51" si="6390">RWS51*$C$51</f>
        <v>6.0067686191798603E+72</v>
      </c>
      <c r="RWW51" s="1818">
        <f t="shared" ref="RWW51" si="6391">RWU51*$C$51</f>
        <v>6.1569378346593562E+72</v>
      </c>
      <c r="RWY51" s="1818">
        <f t="shared" ref="RWY51" si="6392">RWW51*$C$51</f>
        <v>6.3108612805258397E+72</v>
      </c>
      <c r="RXA51" s="1818">
        <f t="shared" ref="RXA51" si="6393">RWY51*$C$51</f>
        <v>6.4686328125389848E+72</v>
      </c>
      <c r="RXC51" s="1818">
        <f t="shared" ref="RXC51" si="6394">RXA51*$C$51</f>
        <v>6.6303486328524591E+72</v>
      </c>
      <c r="RXE51" s="1818">
        <f t="shared" ref="RXE51" si="6395">RXC51*$C$51</f>
        <v>6.7961073486737703E+72</v>
      </c>
      <c r="RXG51" s="1818">
        <f t="shared" ref="RXG51" si="6396">RXE51*$C$51</f>
        <v>6.9660100323906138E+72</v>
      </c>
      <c r="RXI51" s="1818">
        <f t="shared" ref="RXI51" si="6397">RXG51*$C$51</f>
        <v>7.1401602832003784E+72</v>
      </c>
      <c r="RXK51" s="1818">
        <f t="shared" ref="RXK51" si="6398">RXI51*$C$51</f>
        <v>7.3186642902803875E+72</v>
      </c>
      <c r="RXM51" s="1818">
        <f t="shared" ref="RXM51" si="6399">RXK51*$C$51</f>
        <v>7.501630897537397E+72</v>
      </c>
      <c r="RXO51" s="1818">
        <f t="shared" ref="RXO51" si="6400">RXM51*$C$51</f>
        <v>7.6891716699758318E+72</v>
      </c>
      <c r="RXQ51" s="1818">
        <f t="shared" ref="RXQ51" si="6401">RXO51*$C$51</f>
        <v>7.8814009617252275E+72</v>
      </c>
      <c r="RXS51" s="1818">
        <f t="shared" ref="RXS51" si="6402">RXQ51*$C$51</f>
        <v>8.0784359857683568E+72</v>
      </c>
      <c r="RXU51" s="1818">
        <f t="shared" ref="RXU51" si="6403">RXS51*$C$51</f>
        <v>8.2803968854125643E+72</v>
      </c>
      <c r="RXW51" s="1818">
        <f t="shared" ref="RXW51" si="6404">RXU51*$C$51</f>
        <v>8.4874068075478783E+72</v>
      </c>
      <c r="RXY51" s="1818">
        <f t="shared" ref="RXY51" si="6405">RXW51*$C$51</f>
        <v>8.6995919777365747E+72</v>
      </c>
      <c r="RYA51" s="1818">
        <f t="shared" ref="RYA51" si="6406">RXY51*$C$51</f>
        <v>8.9170817771799889E+72</v>
      </c>
      <c r="RYC51" s="1818">
        <f t="shared" ref="RYC51" si="6407">RYA51*$C$51</f>
        <v>9.1400088216094881E+72</v>
      </c>
      <c r="RYE51" s="1818">
        <f t="shared" ref="RYE51" si="6408">RYC51*$C$51</f>
        <v>9.3685090421497248E+72</v>
      </c>
      <c r="RYG51" s="1818">
        <f t="shared" ref="RYG51" si="6409">RYE51*$C$51</f>
        <v>9.6027217682034669E+72</v>
      </c>
      <c r="RYI51" s="1818">
        <f t="shared" ref="RYI51" si="6410">RYG51*$C$51</f>
        <v>9.8427898124085526E+72</v>
      </c>
      <c r="RYK51" s="1818">
        <f t="shared" ref="RYK51" si="6411">RYI51*$C$51</f>
        <v>1.0088859557718765E+73</v>
      </c>
      <c r="RYM51" s="1818">
        <f t="shared" ref="RYM51" si="6412">RYK51*$C$51</f>
        <v>1.0341081046661733E+73</v>
      </c>
      <c r="RYO51" s="1818">
        <f t="shared" ref="RYO51" si="6413">RYM51*$C$51</f>
        <v>1.0599608072828276E+73</v>
      </c>
      <c r="RYQ51" s="1818">
        <f t="shared" ref="RYQ51" si="6414">RYO51*$C$51</f>
        <v>1.0864598274648982E+73</v>
      </c>
      <c r="RYS51" s="1818">
        <f t="shared" ref="RYS51" si="6415">RYQ51*$C$51</f>
        <v>1.1136213231515205E+73</v>
      </c>
      <c r="RYU51" s="1818">
        <f t="shared" ref="RYU51" si="6416">RYS51*$C$51</f>
        <v>1.1414618562303084E+73</v>
      </c>
      <c r="RYW51" s="1818">
        <f t="shared" ref="RYW51" si="6417">RYU51*$C$51</f>
        <v>1.169998402636066E+73</v>
      </c>
      <c r="RYY51" s="1818">
        <f t="shared" ref="RYY51" si="6418">RYW51*$C$51</f>
        <v>1.1992483627019675E+73</v>
      </c>
      <c r="RZA51" s="1818">
        <f t="shared" ref="RZA51" si="6419">RYY51*$C$51</f>
        <v>1.2292295717695165E+73</v>
      </c>
      <c r="RZC51" s="1818">
        <f t="shared" ref="RZC51" si="6420">RZA51*$C$51</f>
        <v>1.2599603110637544E+73</v>
      </c>
      <c r="RZE51" s="1818">
        <f t="shared" ref="RZE51" si="6421">RZC51*$C$51</f>
        <v>1.2914593188403481E+73</v>
      </c>
      <c r="RZG51" s="1818">
        <f t="shared" ref="RZG51" si="6422">RZE51*$C$51</f>
        <v>1.3237458018113568E+73</v>
      </c>
      <c r="RZI51" s="1818">
        <f t="shared" ref="RZI51" si="6423">RZG51*$C$51</f>
        <v>1.3568394468566406E+73</v>
      </c>
      <c r="RZK51" s="1818">
        <f t="shared" ref="RZK51" si="6424">RZI51*$C$51</f>
        <v>1.3907604330280565E+73</v>
      </c>
      <c r="RZM51" s="1818">
        <f t="shared" ref="RZM51" si="6425">RZK51*$C$51</f>
        <v>1.4255294438537579E+73</v>
      </c>
      <c r="RZO51" s="1818">
        <f t="shared" ref="RZO51" si="6426">RZM51*$C$51</f>
        <v>1.4611676799501018E+73</v>
      </c>
      <c r="RZQ51" s="1818">
        <f t="shared" ref="RZQ51" si="6427">RZO51*$C$51</f>
        <v>1.4976968719488543E+73</v>
      </c>
      <c r="RZS51" s="1818">
        <f t="shared" ref="RZS51" si="6428">RZQ51*$C$51</f>
        <v>1.5351392937475754E+73</v>
      </c>
      <c r="RZU51" s="1818">
        <f t="shared" ref="RZU51" si="6429">RZS51*$C$51</f>
        <v>1.5735177760912647E+73</v>
      </c>
      <c r="RZW51" s="1818">
        <f t="shared" ref="RZW51" si="6430">RZU51*$C$51</f>
        <v>1.6128557204935463E+73</v>
      </c>
      <c r="RZY51" s="1818">
        <f t="shared" ref="RZY51" si="6431">RZW51*$C$51</f>
        <v>1.6531771135058848E+73</v>
      </c>
      <c r="SAA51" s="1818">
        <f t="shared" ref="SAA51" si="6432">RZY51*$C$51</f>
        <v>1.6945065413435319E+73</v>
      </c>
      <c r="SAC51" s="1818">
        <f t="shared" ref="SAC51" si="6433">SAA51*$C$51</f>
        <v>1.7368692048771201E+73</v>
      </c>
      <c r="SAE51" s="1818">
        <f t="shared" ref="SAE51" si="6434">SAC51*$C$51</f>
        <v>1.7802909349990478E+73</v>
      </c>
      <c r="SAG51" s="1818">
        <f t="shared" ref="SAG51" si="6435">SAE51*$C$51</f>
        <v>1.8247982083740238E+73</v>
      </c>
      <c r="SAI51" s="1818">
        <f t="shared" ref="SAI51" si="6436">SAG51*$C$51</f>
        <v>1.8704181635833743E+73</v>
      </c>
      <c r="SAK51" s="1818">
        <f t="shared" ref="SAK51" si="6437">SAI51*$C$51</f>
        <v>1.9171786176729585E+73</v>
      </c>
      <c r="SAM51" s="1818">
        <f t="shared" ref="SAM51" si="6438">SAK51*$C$51</f>
        <v>1.9651080831147824E+73</v>
      </c>
      <c r="SAO51" s="1818">
        <f t="shared" ref="SAO51" si="6439">SAM51*$C$51</f>
        <v>2.0142357851926516E+73</v>
      </c>
      <c r="SAQ51" s="1818">
        <f t="shared" ref="SAQ51" si="6440">SAO51*$C$51</f>
        <v>2.0645916798224677E+73</v>
      </c>
      <c r="SAS51" s="1818">
        <f t="shared" ref="SAS51" si="6441">SAQ51*$C$51</f>
        <v>2.1162064718180291E+73</v>
      </c>
      <c r="SAU51" s="1818">
        <f t="shared" ref="SAU51" si="6442">SAS51*$C$51</f>
        <v>2.1691116336134797E+73</v>
      </c>
      <c r="SAW51" s="1818">
        <f t="shared" ref="SAW51" si="6443">SAU51*$C$51</f>
        <v>2.2233394244538165E+73</v>
      </c>
      <c r="SAY51" s="1818">
        <f t="shared" ref="SAY51" si="6444">SAW51*$C$51</f>
        <v>2.2789229100651616E+73</v>
      </c>
      <c r="SBA51" s="1818">
        <f t="shared" ref="SBA51" si="6445">SAY51*$C$51</f>
        <v>2.3358959828167904E+73</v>
      </c>
      <c r="SBC51" s="1818">
        <f t="shared" ref="SBC51" si="6446">SBA51*$C$51</f>
        <v>2.3942933823872099E+73</v>
      </c>
      <c r="SBE51" s="1818">
        <f t="shared" ref="SBE51" si="6447">SBC51*$C$51</f>
        <v>2.4541507169468897E+73</v>
      </c>
      <c r="SBG51" s="1818">
        <f t="shared" ref="SBG51" si="6448">SBE51*$C$51</f>
        <v>2.5155044848705617E+73</v>
      </c>
      <c r="SBI51" s="1818">
        <f t="shared" ref="SBI51" si="6449">SBG51*$C$51</f>
        <v>2.5783920969923254E+73</v>
      </c>
      <c r="SBK51" s="1818">
        <f t="shared" ref="SBK51" si="6450">SBI51*$C$51</f>
        <v>2.6428518994171333E+73</v>
      </c>
      <c r="SBM51" s="1818">
        <f t="shared" ref="SBM51" si="6451">SBK51*$C$51</f>
        <v>2.7089231969025615E+73</v>
      </c>
      <c r="SBO51" s="1818">
        <f t="shared" ref="SBO51" si="6452">SBM51*$C$51</f>
        <v>2.7766462768251253E+73</v>
      </c>
      <c r="SBQ51" s="1818">
        <f t="shared" ref="SBQ51" si="6453">SBO51*$C$51</f>
        <v>2.846062433745753E+73</v>
      </c>
      <c r="SBS51" s="1818">
        <f t="shared" ref="SBS51" si="6454">SBQ51*$C$51</f>
        <v>2.9172139945893965E+73</v>
      </c>
      <c r="SBU51" s="1818">
        <f t="shared" ref="SBU51" si="6455">SBS51*$C$51</f>
        <v>2.9901443444541315E+73</v>
      </c>
      <c r="SBW51" s="1818">
        <f t="shared" ref="SBW51" si="6456">SBU51*$C$51</f>
        <v>3.0648979530654847E+73</v>
      </c>
      <c r="SBY51" s="1818">
        <f t="shared" ref="SBY51" si="6457">SBW51*$C$51</f>
        <v>3.1415204018921213E+73</v>
      </c>
      <c r="SCA51" s="1818">
        <f t="shared" ref="SCA51" si="6458">SBY51*$C$51</f>
        <v>3.2200584119394238E+73</v>
      </c>
      <c r="SCC51" s="1818">
        <f t="shared" ref="SCC51" si="6459">SCA51*$C$51</f>
        <v>3.300559872237909E+73</v>
      </c>
      <c r="SCE51" s="1818">
        <f t="shared" ref="SCE51" si="6460">SCC51*$C$51</f>
        <v>3.3830738690438565E+73</v>
      </c>
      <c r="SCG51" s="1818">
        <f t="shared" ref="SCG51" si="6461">SCE51*$C$51</f>
        <v>3.4676507157699527E+73</v>
      </c>
      <c r="SCI51" s="1818">
        <f t="shared" ref="SCI51" si="6462">SCG51*$C$51</f>
        <v>3.5543419836642013E+73</v>
      </c>
      <c r="SCK51" s="1818">
        <f t="shared" ref="SCK51" si="6463">SCI51*$C$51</f>
        <v>3.6432005332558059E+73</v>
      </c>
      <c r="SCM51" s="1818">
        <f t="shared" ref="SCM51" si="6464">SCK51*$C$51</f>
        <v>3.7342805465872007E+73</v>
      </c>
      <c r="SCO51" s="1818">
        <f t="shared" ref="SCO51" si="6465">SCM51*$C$51</f>
        <v>3.8276375602518803E+73</v>
      </c>
      <c r="SCQ51" s="1818">
        <f t="shared" ref="SCQ51" si="6466">SCO51*$C$51</f>
        <v>3.923328499258177E+73</v>
      </c>
      <c r="SCS51" s="1818">
        <f t="shared" ref="SCS51" si="6467">SCQ51*$C$51</f>
        <v>4.021411711739631E+73</v>
      </c>
      <c r="SCU51" s="1818">
        <f t="shared" ref="SCU51" si="6468">SCS51*$C$51</f>
        <v>4.1219470045331212E+73</v>
      </c>
      <c r="SCW51" s="1818">
        <f t="shared" ref="SCW51" si="6469">SCU51*$C$51</f>
        <v>4.2249956796464487E+73</v>
      </c>
      <c r="SCY51" s="1818">
        <f t="shared" ref="SCY51" si="6470">SCW51*$C$51</f>
        <v>4.3306205716376093E+73</v>
      </c>
      <c r="SDA51" s="1818">
        <f t="shared" ref="SDA51" si="6471">SCY51*$C$51</f>
        <v>4.4388860859285491E+73</v>
      </c>
      <c r="SDC51" s="1818">
        <f t="shared" ref="SDC51" si="6472">SDA51*$C$51</f>
        <v>4.5498582380767621E+73</v>
      </c>
      <c r="SDE51" s="1818">
        <f t="shared" ref="SDE51" si="6473">SDC51*$C$51</f>
        <v>4.6636046940286805E+73</v>
      </c>
      <c r="SDG51" s="1818">
        <f t="shared" ref="SDG51" si="6474">SDE51*$C$51</f>
        <v>4.7801948113793971E+73</v>
      </c>
      <c r="SDI51" s="1818">
        <f t="shared" ref="SDI51" si="6475">SDG51*$C$51</f>
        <v>4.8996996816638815E+73</v>
      </c>
      <c r="SDK51" s="1818">
        <f t="shared" ref="SDK51" si="6476">SDI51*$C$51</f>
        <v>5.0221921737054782E+73</v>
      </c>
      <c r="SDM51" s="1818">
        <f t="shared" ref="SDM51" si="6477">SDK51*$C$51</f>
        <v>5.1477469780481148E+73</v>
      </c>
      <c r="SDO51" s="1818">
        <f t="shared" ref="SDO51" si="6478">SDM51*$C$51</f>
        <v>5.2764406524993174E+73</v>
      </c>
      <c r="SDQ51" s="1818">
        <f t="shared" ref="SDQ51" si="6479">SDO51*$C$51</f>
        <v>5.4083516688118E+73</v>
      </c>
      <c r="SDS51" s="1818">
        <f t="shared" ref="SDS51" si="6480">SDQ51*$C$51</f>
        <v>5.5435604605320947E+73</v>
      </c>
      <c r="SDU51" s="1818">
        <f t="shared" ref="SDU51" si="6481">SDS51*$C$51</f>
        <v>5.6821494720453969E+73</v>
      </c>
      <c r="SDW51" s="1818">
        <f t="shared" ref="SDW51" si="6482">SDU51*$C$51</f>
        <v>5.8242032088465315E+73</v>
      </c>
      <c r="SDY51" s="1818">
        <f t="shared" ref="SDY51" si="6483">SDW51*$C$51</f>
        <v>5.9698082890676942E+73</v>
      </c>
      <c r="SEA51" s="1818">
        <f t="shared" ref="SEA51" si="6484">SDY51*$C$51</f>
        <v>6.1190534962943864E+73</v>
      </c>
      <c r="SEC51" s="1818">
        <f t="shared" ref="SEC51" si="6485">SEA51*$C$51</f>
        <v>6.2720298337017451E+73</v>
      </c>
      <c r="SEE51" s="1818">
        <f t="shared" ref="SEE51" si="6486">SEC51*$C$51</f>
        <v>6.4288305795442877E+73</v>
      </c>
      <c r="SEG51" s="1818">
        <f t="shared" ref="SEG51" si="6487">SEE51*$C$51</f>
        <v>6.5895513440328949E+73</v>
      </c>
      <c r="SEI51" s="1818">
        <f t="shared" ref="SEI51" si="6488">SEG51*$C$51</f>
        <v>6.7542901276337162E+73</v>
      </c>
      <c r="SEK51" s="1818">
        <f t="shared" ref="SEK51" si="6489">SEI51*$C$51</f>
        <v>6.9231473808245589E+73</v>
      </c>
      <c r="SEM51" s="1818">
        <f t="shared" ref="SEM51" si="6490">SEK51*$C$51</f>
        <v>7.0962260653451719E+73</v>
      </c>
      <c r="SEO51" s="1818">
        <f t="shared" ref="SEO51" si="6491">SEM51*$C$51</f>
        <v>7.2736317169788008E+73</v>
      </c>
      <c r="SEQ51" s="1818">
        <f t="shared" ref="SEQ51" si="6492">SEO51*$C$51</f>
        <v>7.4554725099032705E+73</v>
      </c>
      <c r="SES51" s="1818">
        <f t="shared" ref="SES51" si="6493">SEQ51*$C$51</f>
        <v>7.6418593226508513E+73</v>
      </c>
      <c r="SEU51" s="1818">
        <f t="shared" ref="SEU51" si="6494">SES51*$C$51</f>
        <v>7.8329058057171215E+73</v>
      </c>
      <c r="SEW51" s="1818">
        <f t="shared" ref="SEW51" si="6495">SEU51*$C$51</f>
        <v>8.0287284508600487E+73</v>
      </c>
      <c r="SEY51" s="1818">
        <f t="shared" ref="SEY51" si="6496">SEW51*$C$51</f>
        <v>8.2294466621315492E+73</v>
      </c>
      <c r="SFA51" s="1818">
        <f t="shared" ref="SFA51" si="6497">SEY51*$C$51</f>
        <v>8.4351828286848371E+73</v>
      </c>
      <c r="SFC51" s="1818">
        <f t="shared" ref="SFC51" si="6498">SFA51*$C$51</f>
        <v>8.6460623994019573E+73</v>
      </c>
      <c r="SFE51" s="1818">
        <f t="shared" ref="SFE51" si="6499">SFC51*$C$51</f>
        <v>8.8622139593870059E+73</v>
      </c>
      <c r="SFG51" s="1818">
        <f t="shared" ref="SFG51" si="6500">SFE51*$C$51</f>
        <v>9.0837693083716801E+73</v>
      </c>
      <c r="SFI51" s="1818">
        <f t="shared" ref="SFI51" si="6501">SFG51*$C$51</f>
        <v>9.3108635410809709E+73</v>
      </c>
      <c r="SFK51" s="1818">
        <f t="shared" ref="SFK51" si="6502">SFI51*$C$51</f>
        <v>9.543635129607994E+73</v>
      </c>
      <c r="SFM51" s="1818">
        <f t="shared" ref="SFM51" si="6503">SFK51*$C$51</f>
        <v>9.7822260078481924E+73</v>
      </c>
      <c r="SFO51" s="1818">
        <f t="shared" ref="SFO51" si="6504">SFM51*$C$51</f>
        <v>1.0026781658044396E+74</v>
      </c>
      <c r="SFQ51" s="1818">
        <f t="shared" ref="SFQ51" si="6505">SFO51*$C$51</f>
        <v>1.0277451199495505E+74</v>
      </c>
      <c r="SFS51" s="1818">
        <f t="shared" ref="SFS51" si="6506">SFQ51*$C$51</f>
        <v>1.0534387479482891E+74</v>
      </c>
      <c r="SFU51" s="1818">
        <f t="shared" ref="SFU51" si="6507">SFS51*$C$51</f>
        <v>1.0797747166469963E+74</v>
      </c>
      <c r="SFW51" s="1818">
        <f t="shared" ref="SFW51" si="6508">SFU51*$C$51</f>
        <v>1.106769084563171E+74</v>
      </c>
      <c r="SFY51" s="1818">
        <f t="shared" ref="SFY51" si="6509">SFW51*$C$51</f>
        <v>1.1344383116772503E+74</v>
      </c>
      <c r="SGA51" s="1818">
        <f t="shared" ref="SGA51" si="6510">SFY51*$C$51</f>
        <v>1.1627992694691814E+74</v>
      </c>
      <c r="SGC51" s="1818">
        <f t="shared" ref="SGC51" si="6511">SGA51*$C$51</f>
        <v>1.1918692512059107E+74</v>
      </c>
      <c r="SGE51" s="1818">
        <f t="shared" ref="SGE51" si="6512">SGC51*$C$51</f>
        <v>1.2216659824860583E+74</v>
      </c>
      <c r="SGG51" s="1818">
        <f t="shared" ref="SGG51" si="6513">SGE51*$C$51</f>
        <v>1.2522076320482096E+74</v>
      </c>
      <c r="SGI51" s="1818">
        <f t="shared" ref="SGI51" si="6514">SGG51*$C$51</f>
        <v>1.2835128228494147E+74</v>
      </c>
      <c r="SGK51" s="1818">
        <f t="shared" ref="SGK51" si="6515">SGI51*$C$51</f>
        <v>1.31560064342065E+74</v>
      </c>
      <c r="SGM51" s="1818">
        <f t="shared" ref="SGM51" si="6516">SGK51*$C$51</f>
        <v>1.3484906595061661E+74</v>
      </c>
      <c r="SGO51" s="1818">
        <f t="shared" ref="SGO51" si="6517">SGM51*$C$51</f>
        <v>1.3822029259938201E+74</v>
      </c>
      <c r="SGQ51" s="1818">
        <f t="shared" ref="SGQ51" si="6518">SGO51*$C$51</f>
        <v>1.4167579991436655E+74</v>
      </c>
      <c r="SGS51" s="1818">
        <f t="shared" ref="SGS51" si="6519">SGQ51*$C$51</f>
        <v>1.4521769491222571E+74</v>
      </c>
      <c r="SGU51" s="1818">
        <f t="shared" ref="SGU51" si="6520">SGS51*$C$51</f>
        <v>1.4884813728503134E+74</v>
      </c>
      <c r="SGW51" s="1818">
        <f t="shared" ref="SGW51" si="6521">SGU51*$C$51</f>
        <v>1.5256934071715711E+74</v>
      </c>
      <c r="SGY51" s="1818">
        <f t="shared" ref="SGY51" si="6522">SGW51*$C$51</f>
        <v>1.5638357423508603E+74</v>
      </c>
      <c r="SHA51" s="1818">
        <f t="shared" ref="SHA51" si="6523">SGY51*$C$51</f>
        <v>1.6029316359096316E+74</v>
      </c>
      <c r="SHC51" s="1818">
        <f t="shared" ref="SHC51" si="6524">SHA51*$C$51</f>
        <v>1.6430049268073723E+74</v>
      </c>
      <c r="SHE51" s="1818">
        <f t="shared" ref="SHE51" si="6525">SHC51*$C$51</f>
        <v>1.6840800499775565E+74</v>
      </c>
      <c r="SHG51" s="1818">
        <f t="shared" ref="SHG51" si="6526">SHE51*$C$51</f>
        <v>1.7261820512269952E+74</v>
      </c>
      <c r="SHI51" s="1818">
        <f t="shared" ref="SHI51" si="6527">SHG51*$C$51</f>
        <v>1.76933660250767E+74</v>
      </c>
      <c r="SHK51" s="1818">
        <f t="shared" ref="SHK51" si="6528">SHI51*$C$51</f>
        <v>1.8135700175703616E+74</v>
      </c>
      <c r="SHM51" s="1818">
        <f t="shared" ref="SHM51" si="6529">SHK51*$C$51</f>
        <v>1.8589092680096206E+74</v>
      </c>
      <c r="SHO51" s="1818">
        <f t="shared" ref="SHO51" si="6530">SHM51*$C$51</f>
        <v>1.9053819997098609E+74</v>
      </c>
      <c r="SHQ51" s="1818">
        <f t="shared" ref="SHQ51" si="6531">SHO51*$C$51</f>
        <v>1.9530165497026074E+74</v>
      </c>
      <c r="SHS51" s="1818">
        <f t="shared" ref="SHS51" si="6532">SHQ51*$C$51</f>
        <v>2.0018419634451724E+74</v>
      </c>
      <c r="SHU51" s="1818">
        <f t="shared" ref="SHU51" si="6533">SHS51*$C$51</f>
        <v>2.0518880125313016E+74</v>
      </c>
      <c r="SHW51" s="1818">
        <f t="shared" ref="SHW51" si="6534">SHU51*$C$51</f>
        <v>2.1031852128445839E+74</v>
      </c>
      <c r="SHY51" s="1818">
        <f t="shared" ref="SHY51" si="6535">SHW51*$C$51</f>
        <v>2.1557648431656983E+74</v>
      </c>
      <c r="SIA51" s="1818">
        <f t="shared" ref="SIA51" si="6536">SHY51*$C$51</f>
        <v>2.2096589642448405E+74</v>
      </c>
      <c r="SIC51" s="1818">
        <f t="shared" ref="SIC51" si="6537">SIA51*$C$51</f>
        <v>2.2649004383509611E+74</v>
      </c>
      <c r="SIE51" s="1818">
        <f t="shared" ref="SIE51" si="6538">SIC51*$C$51</f>
        <v>2.321522949309735E+74</v>
      </c>
      <c r="SIG51" s="1818">
        <f t="shared" ref="SIG51" si="6539">SIE51*$C$51</f>
        <v>2.3795610230424779E+74</v>
      </c>
      <c r="SII51" s="1818">
        <f t="shared" ref="SII51" si="6540">SIG51*$C$51</f>
        <v>2.4390500486185394E+74</v>
      </c>
      <c r="SIK51" s="1818">
        <f t="shared" ref="SIK51" si="6541">SII51*$C$51</f>
        <v>2.5000262998340029E+74</v>
      </c>
      <c r="SIM51" s="1818">
        <f t="shared" ref="SIM51" si="6542">SIK51*$C$51</f>
        <v>2.5625269573298528E+74</v>
      </c>
      <c r="SIO51" s="1818">
        <f t="shared" ref="SIO51" si="6543">SIM51*$C$51</f>
        <v>2.6265901312630988E+74</v>
      </c>
      <c r="SIQ51" s="1818">
        <f t="shared" ref="SIQ51" si="6544">SIO51*$C$51</f>
        <v>2.692254884544676E+74</v>
      </c>
      <c r="SIS51" s="1818">
        <f t="shared" ref="SIS51" si="6545">SIQ51*$C$51</f>
        <v>2.7595612566582927E+74</v>
      </c>
      <c r="SIU51" s="1818">
        <f t="shared" ref="SIU51" si="6546">SIS51*$C$51</f>
        <v>2.8285502880747496E+74</v>
      </c>
      <c r="SIW51" s="1818">
        <f t="shared" ref="SIW51" si="6547">SIU51*$C$51</f>
        <v>2.899264045276618E+74</v>
      </c>
      <c r="SIY51" s="1818">
        <f t="shared" ref="SIY51" si="6548">SIW51*$C$51</f>
        <v>2.9717456464085334E+74</v>
      </c>
      <c r="SJA51" s="1818">
        <f t="shared" ref="SJA51" si="6549">SIY51*$C$51</f>
        <v>3.0460392875687467E+74</v>
      </c>
      <c r="SJC51" s="1818">
        <f t="shared" ref="SJC51" si="6550">SJA51*$C$51</f>
        <v>3.122190269757965E+74</v>
      </c>
      <c r="SJE51" s="1818">
        <f t="shared" ref="SJE51" si="6551">SJC51*$C$51</f>
        <v>3.2002450265019138E+74</v>
      </c>
      <c r="SJG51" s="1818">
        <f t="shared" ref="SJG51" si="6552">SJE51*$C$51</f>
        <v>3.2802511521644614E+74</v>
      </c>
      <c r="SJI51" s="1818">
        <f t="shared" ref="SJI51" si="6553">SJG51*$C$51</f>
        <v>3.3622574309685728E+74</v>
      </c>
      <c r="SJK51" s="1818">
        <f t="shared" ref="SJK51" si="6554">SJI51*$C$51</f>
        <v>3.4463138667427867E+74</v>
      </c>
      <c r="SJM51" s="1818">
        <f t="shared" ref="SJM51" si="6555">SJK51*$C$51</f>
        <v>3.5324717134113561E+74</v>
      </c>
      <c r="SJO51" s="1818">
        <f t="shared" ref="SJO51" si="6556">SJM51*$C$51</f>
        <v>3.6207835062466398E+74</v>
      </c>
      <c r="SJQ51" s="1818">
        <f t="shared" ref="SJQ51" si="6557">SJO51*$C$51</f>
        <v>3.7113030939028054E+74</v>
      </c>
      <c r="SJS51" s="1818">
        <f t="shared" ref="SJS51" si="6558">SJQ51*$C$51</f>
        <v>3.8040856712503751E+74</v>
      </c>
      <c r="SJU51" s="1818">
        <f t="shared" ref="SJU51" si="6559">SJS51*$C$51</f>
        <v>3.899187813031634E+74</v>
      </c>
      <c r="SJW51" s="1818">
        <f t="shared" ref="SJW51" si="6560">SJU51*$C$51</f>
        <v>3.9966675083574245E+74</v>
      </c>
      <c r="SJY51" s="1818">
        <f t="shared" ref="SJY51" si="6561">SJW51*$C$51</f>
        <v>4.0965841960663597E+74</v>
      </c>
      <c r="SKA51" s="1818">
        <f t="shared" ref="SKA51" si="6562">SJY51*$C$51</f>
        <v>4.1989988009680184E+74</v>
      </c>
      <c r="SKC51" s="1818">
        <f t="shared" ref="SKC51" si="6563">SKA51*$C$51</f>
        <v>4.3039737709922185E+74</v>
      </c>
      <c r="SKE51" s="1818">
        <f t="shared" ref="SKE51" si="6564">SKC51*$C$51</f>
        <v>4.4115731152670236E+74</v>
      </c>
      <c r="SKG51" s="1818">
        <f t="shared" ref="SKG51" si="6565">SKE51*$C$51</f>
        <v>4.5218624431486985E+74</v>
      </c>
      <c r="SKI51" s="1818">
        <f t="shared" ref="SKI51" si="6566">SKG51*$C$51</f>
        <v>4.6349090042274161E+74</v>
      </c>
      <c r="SKK51" s="1818">
        <f t="shared" ref="SKK51" si="6567">SKI51*$C$51</f>
        <v>4.7507817293331009E+74</v>
      </c>
      <c r="SKM51" s="1818">
        <f t="shared" ref="SKM51" si="6568">SKK51*$C$51</f>
        <v>4.8695512725664276E+74</v>
      </c>
      <c r="SKO51" s="1818">
        <f t="shared" ref="SKO51" si="6569">SKM51*$C$51</f>
        <v>4.9912900543805881E+74</v>
      </c>
      <c r="SKQ51" s="1818">
        <f t="shared" ref="SKQ51" si="6570">SKO51*$C$51</f>
        <v>5.1160723057401028E+74</v>
      </c>
      <c r="SKS51" s="1818">
        <f t="shared" ref="SKS51" si="6571">SKQ51*$C$51</f>
        <v>5.2439741133836046E+74</v>
      </c>
      <c r="SKU51" s="1818">
        <f t="shared" ref="SKU51" si="6572">SKS51*$C$51</f>
        <v>5.3750734662181947E+74</v>
      </c>
      <c r="SKW51" s="1818">
        <f t="shared" ref="SKW51" si="6573">SKU51*$C$51</f>
        <v>5.5094503028736491E+74</v>
      </c>
      <c r="SKY51" s="1818">
        <f t="shared" ref="SKY51" si="6574">SKW51*$C$51</f>
        <v>5.6471865604454896E+74</v>
      </c>
      <c r="SLA51" s="1818">
        <f t="shared" ref="SLA51" si="6575">SKY51*$C$51</f>
        <v>5.7883662244566263E+74</v>
      </c>
      <c r="SLC51" s="1818">
        <f t="shared" ref="SLC51" si="6576">SLA51*$C$51</f>
        <v>5.9330753800680409E+74</v>
      </c>
      <c r="SLE51" s="1818">
        <f t="shared" ref="SLE51" si="6577">SLC51*$C$51</f>
        <v>6.0814022645697411E+74</v>
      </c>
      <c r="SLG51" s="1818">
        <f t="shared" ref="SLG51" si="6578">SLE51*$C$51</f>
        <v>6.2334373211839842E+74</v>
      </c>
      <c r="SLI51" s="1818">
        <f t="shared" ref="SLI51" si="6579">SLG51*$C$51</f>
        <v>6.3892732542135828E+74</v>
      </c>
      <c r="SLK51" s="1818">
        <f t="shared" ref="SLK51" si="6580">SLI51*$C$51</f>
        <v>6.5490050855689216E+74</v>
      </c>
      <c r="SLM51" s="1818">
        <f t="shared" ref="SLM51" si="6581">SLK51*$C$51</f>
        <v>6.7127302127081437E+74</v>
      </c>
      <c r="SLO51" s="1818">
        <f t="shared" ref="SLO51" si="6582">SLM51*$C$51</f>
        <v>6.8805484680258469E+74</v>
      </c>
      <c r="SLQ51" s="1818">
        <f t="shared" ref="SLQ51" si="6583">SLO51*$C$51</f>
        <v>7.0525621797264924E+74</v>
      </c>
      <c r="SLS51" s="1818">
        <f t="shared" ref="SLS51" si="6584">SLQ51*$C$51</f>
        <v>7.2288762342196542E+74</v>
      </c>
      <c r="SLU51" s="1818">
        <f t="shared" ref="SLU51" si="6585">SLS51*$C$51</f>
        <v>7.4095981400751446E+74</v>
      </c>
      <c r="SLW51" s="1818">
        <f t="shared" ref="SLW51" si="6586">SLU51*$C$51</f>
        <v>7.5948380935770228E+74</v>
      </c>
      <c r="SLY51" s="1818">
        <f t="shared" ref="SLY51" si="6587">SLW51*$C$51</f>
        <v>7.7847090459164479E+74</v>
      </c>
      <c r="SMA51" s="1818">
        <f t="shared" ref="SMA51" si="6588">SLY51*$C$51</f>
        <v>7.9793267720643586E+74</v>
      </c>
      <c r="SMC51" s="1818">
        <f t="shared" ref="SMC51" si="6589">SMA51*$C$51</f>
        <v>8.1788099413659668E+74</v>
      </c>
      <c r="SME51" s="1818">
        <f t="shared" ref="SME51" si="6590">SMC51*$C$51</f>
        <v>8.383280189900115E+74</v>
      </c>
      <c r="SMG51" s="1818">
        <f t="shared" ref="SMG51" si="6591">SME51*$C$51</f>
        <v>8.5928621946476176E+74</v>
      </c>
      <c r="SMI51" s="1818">
        <f t="shared" ref="SMI51" si="6592">SMG51*$C$51</f>
        <v>8.8076837495138068E+74</v>
      </c>
      <c r="SMK51" s="1818">
        <f t="shared" ref="SMK51" si="6593">SMI51*$C$51</f>
        <v>9.0278758432516511E+74</v>
      </c>
      <c r="SMM51" s="1818">
        <f t="shared" ref="SMM51" si="6594">SMK51*$C$51</f>
        <v>9.2535727393329421E+74</v>
      </c>
      <c r="SMO51" s="1818">
        <f t="shared" ref="SMO51" si="6595">SMM51*$C$51</f>
        <v>9.4849120578162646E+74</v>
      </c>
      <c r="SMQ51" s="1818">
        <f t="shared" ref="SMQ51" si="6596">SMO51*$C$51</f>
        <v>9.7220348592616713E+74</v>
      </c>
      <c r="SMS51" s="1818">
        <f t="shared" ref="SMS51" si="6597">SMQ51*$C$51</f>
        <v>9.9650857307432132E+74</v>
      </c>
      <c r="SMU51" s="1818">
        <f t="shared" ref="SMU51" si="6598">SMS51*$C$51</f>
        <v>1.0214212874011793E+75</v>
      </c>
      <c r="SMW51" s="1818">
        <f t="shared" ref="SMW51" si="6599">SMU51*$C$51</f>
        <v>1.0469568195862087E+75</v>
      </c>
      <c r="SMY51" s="1818">
        <f t="shared" ref="SMY51" si="6600">SMW51*$C$51</f>
        <v>1.0731307400758637E+75</v>
      </c>
      <c r="SNA51" s="1818">
        <f t="shared" ref="SNA51" si="6601">SMY51*$C$51</f>
        <v>1.0999590085777602E+75</v>
      </c>
      <c r="SNC51" s="1818">
        <f t="shared" ref="SNC51" si="6602">SNA51*$C$51</f>
        <v>1.127457983792204E+75</v>
      </c>
      <c r="SNE51" s="1818">
        <f t="shared" ref="SNE51" si="6603">SNC51*$C$51</f>
        <v>1.1556444333870091E+75</v>
      </c>
      <c r="SNG51" s="1818">
        <f t="shared" ref="SNG51" si="6604">SNE51*$C$51</f>
        <v>1.1845355442216841E+75</v>
      </c>
      <c r="SNI51" s="1818">
        <f t="shared" ref="SNI51" si="6605">SNG51*$C$51</f>
        <v>1.2141489328272262E+75</v>
      </c>
      <c r="SNK51" s="1818">
        <f t="shared" ref="SNK51" si="6606">SNI51*$C$51</f>
        <v>1.2445026561479068E+75</v>
      </c>
      <c r="SNM51" s="1818">
        <f t="shared" ref="SNM51" si="6607">SNK51*$C$51</f>
        <v>1.2756152225516043E+75</v>
      </c>
      <c r="SNO51" s="1818">
        <f t="shared" ref="SNO51" si="6608">SNM51*$C$51</f>
        <v>1.3075056031153943E+75</v>
      </c>
      <c r="SNQ51" s="1818">
        <f t="shared" ref="SNQ51" si="6609">SNO51*$C$51</f>
        <v>1.340193243193279E+75</v>
      </c>
      <c r="SNS51" s="1818">
        <f t="shared" ref="SNS51" si="6610">SNQ51*$C$51</f>
        <v>1.3736980742731107E+75</v>
      </c>
      <c r="SNU51" s="1818">
        <f t="shared" ref="SNU51" si="6611">SNS51*$C$51</f>
        <v>1.4080405261299383E+75</v>
      </c>
      <c r="SNW51" s="1818">
        <f t="shared" ref="SNW51" si="6612">SNU51*$C$51</f>
        <v>1.4432415392831866E+75</v>
      </c>
      <c r="SNY51" s="1818">
        <f t="shared" ref="SNY51" si="6613">SNW51*$C$51</f>
        <v>1.479322577765266E+75</v>
      </c>
      <c r="SOA51" s="1818">
        <f t="shared" ref="SOA51" si="6614">SNY51*$C$51</f>
        <v>1.5163056422093976E+75</v>
      </c>
      <c r="SOC51" s="1818">
        <f t="shared" ref="SOC51" si="6615">SOA51*$C$51</f>
        <v>1.5542132832646324E+75</v>
      </c>
      <c r="SOE51" s="1818">
        <f t="shared" ref="SOE51" si="6616">SOC51*$C$51</f>
        <v>1.5930686153462481E+75</v>
      </c>
      <c r="SOG51" s="1818">
        <f t="shared" ref="SOG51" si="6617">SOE51*$C$51</f>
        <v>1.6328953307299041E+75</v>
      </c>
      <c r="SOI51" s="1818">
        <f t="shared" ref="SOI51" si="6618">SOG51*$C$51</f>
        <v>1.6737177139981516E+75</v>
      </c>
      <c r="SOK51" s="1818">
        <f t="shared" ref="SOK51" si="6619">SOI51*$C$51</f>
        <v>1.7155606568481053E+75</v>
      </c>
      <c r="SOM51" s="1818">
        <f t="shared" ref="SOM51" si="6620">SOK51*$C$51</f>
        <v>1.7584496732693077E+75</v>
      </c>
      <c r="SOO51" s="1818">
        <f t="shared" ref="SOO51" si="6621">SOM51*$C$51</f>
        <v>1.8024109151010403E+75</v>
      </c>
      <c r="SOQ51" s="1818">
        <f t="shared" ref="SOQ51" si="6622">SOO51*$C$51</f>
        <v>1.8474711879785661E+75</v>
      </c>
      <c r="SOS51" s="1818">
        <f t="shared" ref="SOS51" si="6623">SOQ51*$C$51</f>
        <v>1.8936579676780299E+75</v>
      </c>
      <c r="SOU51" s="1818">
        <f t="shared" ref="SOU51" si="6624">SOS51*$C$51</f>
        <v>1.9409994168699804E+75</v>
      </c>
      <c r="SOW51" s="1818">
        <f t="shared" ref="SOW51" si="6625">SOU51*$C$51</f>
        <v>1.9895244022917297E+75</v>
      </c>
      <c r="SOY51" s="1818">
        <f t="shared" ref="SOY51" si="6626">SOW51*$C$51</f>
        <v>2.0392625123490226E+75</v>
      </c>
      <c r="SPA51" s="1818">
        <f t="shared" ref="SPA51" si="6627">SOY51*$C$51</f>
        <v>2.0902440751577479E+75</v>
      </c>
      <c r="SPC51" s="1818">
        <f t="shared" ref="SPC51" si="6628">SPA51*$C$51</f>
        <v>2.1425001770366916E+75</v>
      </c>
      <c r="SPE51" s="1818">
        <f t="shared" ref="SPE51" si="6629">SPC51*$C$51</f>
        <v>2.1960626814626087E+75</v>
      </c>
      <c r="SPG51" s="1818">
        <f t="shared" ref="SPG51" si="6630">SPE51*$C$51</f>
        <v>2.2509642484991739E+75</v>
      </c>
      <c r="SPI51" s="1818">
        <f t="shared" ref="SPI51" si="6631">SPG51*$C$51</f>
        <v>2.3072383547116529E+75</v>
      </c>
      <c r="SPK51" s="1818">
        <f t="shared" ref="SPK51" si="6632">SPI51*$C$51</f>
        <v>2.3649193135794441E+75</v>
      </c>
      <c r="SPM51" s="1818">
        <f t="shared" ref="SPM51" si="6633">SPK51*$C$51</f>
        <v>2.42404229641893E+75</v>
      </c>
      <c r="SPO51" s="1818">
        <f t="shared" ref="SPO51" si="6634">SPM51*$C$51</f>
        <v>2.4846433538294032E+75</v>
      </c>
      <c r="SPQ51" s="1818">
        <f t="shared" ref="SPQ51" si="6635">SPO51*$C$51</f>
        <v>2.5467594376751382E+75</v>
      </c>
      <c r="SPS51" s="1818">
        <f t="shared" ref="SPS51" si="6636">SPQ51*$C$51</f>
        <v>2.6104284236170165E+75</v>
      </c>
      <c r="SPU51" s="1818">
        <f t="shared" ref="SPU51" si="6637">SPS51*$C$51</f>
        <v>2.6756891342074416E+75</v>
      </c>
      <c r="SPW51" s="1818">
        <f t="shared" ref="SPW51" si="6638">SPU51*$C$51</f>
        <v>2.7425813625626274E+75</v>
      </c>
      <c r="SPY51" s="1818">
        <f t="shared" ref="SPY51" si="6639">SPW51*$C$51</f>
        <v>2.8111458966266929E+75</v>
      </c>
      <c r="SQA51" s="1818">
        <f t="shared" ref="SQA51" si="6640">SPY51*$C$51</f>
        <v>2.8814245440423599E+75</v>
      </c>
      <c r="SQC51" s="1818">
        <f t="shared" ref="SQC51" si="6641">SQA51*$C$51</f>
        <v>2.9534601576434186E+75</v>
      </c>
      <c r="SQE51" s="1818">
        <f t="shared" ref="SQE51" si="6642">SQC51*$C$51</f>
        <v>3.0272966615845038E+75</v>
      </c>
      <c r="SQG51" s="1818">
        <f t="shared" ref="SQG51" si="6643">SQE51*$C$51</f>
        <v>3.102979078124116E+75</v>
      </c>
      <c r="SQI51" s="1818">
        <f t="shared" ref="SQI51" si="6644">SQG51*$C$51</f>
        <v>3.1805535550772187E+75</v>
      </c>
      <c r="SQK51" s="1818">
        <f t="shared" ref="SQK51" si="6645">SQI51*$C$51</f>
        <v>3.2600673939541487E+75</v>
      </c>
      <c r="SQM51" s="1818">
        <f t="shared" ref="SQM51" si="6646">SQK51*$C$51</f>
        <v>3.3415690788030024E+75</v>
      </c>
      <c r="SQO51" s="1818">
        <f t="shared" ref="SQO51" si="6647">SQM51*$C$51</f>
        <v>3.4251083057730771E+75</v>
      </c>
      <c r="SQQ51" s="1818">
        <f t="shared" ref="SQQ51" si="6648">SQO51*$C$51</f>
        <v>3.5107360134174039E+75</v>
      </c>
      <c r="SQS51" s="1818">
        <f t="shared" ref="SQS51" si="6649">SQQ51*$C$51</f>
        <v>3.5985044137528385E+75</v>
      </c>
      <c r="SQU51" s="1818">
        <f t="shared" ref="SQU51" si="6650">SQS51*$C$51</f>
        <v>3.6884670240966592E+75</v>
      </c>
      <c r="SQW51" s="1818">
        <f t="shared" ref="SQW51" si="6651">SQU51*$C$51</f>
        <v>3.7806786996990751E+75</v>
      </c>
      <c r="SQY51" s="1818">
        <f t="shared" ref="SQY51" si="6652">SQW51*$C$51</f>
        <v>3.8751956671915515E+75</v>
      </c>
      <c r="SRA51" s="1818">
        <f t="shared" ref="SRA51" si="6653">SQY51*$C$51</f>
        <v>3.9720755588713397E+75</v>
      </c>
      <c r="SRC51" s="1818">
        <f t="shared" ref="SRC51" si="6654">SRA51*$C$51</f>
        <v>4.0713774478431225E+75</v>
      </c>
      <c r="SRE51" s="1818">
        <f t="shared" ref="SRE51" si="6655">SRC51*$C$51</f>
        <v>4.1731618840392004E+75</v>
      </c>
      <c r="SRG51" s="1818">
        <f t="shared" ref="SRG51" si="6656">SRE51*$C$51</f>
        <v>4.2774909311401798E+75</v>
      </c>
      <c r="SRI51" s="1818">
        <f t="shared" ref="SRI51" si="6657">SRG51*$C$51</f>
        <v>4.3844282044186843E+75</v>
      </c>
      <c r="SRK51" s="1818">
        <f t="shared" ref="SRK51" si="6658">SRI51*$C$51</f>
        <v>4.4940389095291507E+75</v>
      </c>
      <c r="SRM51" s="1818">
        <f t="shared" ref="SRM51" si="6659">SRK51*$C$51</f>
        <v>4.6063898822673789E+75</v>
      </c>
      <c r="SRO51" s="1818">
        <f t="shared" ref="SRO51" si="6660">SRM51*$C$51</f>
        <v>4.7215496293240631E+75</v>
      </c>
      <c r="SRQ51" s="1818">
        <f t="shared" ref="SRQ51" si="6661">SRO51*$C$51</f>
        <v>4.8395883700571644E+75</v>
      </c>
      <c r="SRS51" s="1818">
        <f t="shared" ref="SRS51" si="6662">SRQ51*$C$51</f>
        <v>4.9605780793085934E+75</v>
      </c>
      <c r="SRU51" s="1818">
        <f t="shared" ref="SRU51" si="6663">SRS51*$C$51</f>
        <v>5.084592531291308E+75</v>
      </c>
      <c r="SRW51" s="1818">
        <f t="shared" ref="SRW51" si="6664">SRU51*$C$51</f>
        <v>5.2117073445735905E+75</v>
      </c>
      <c r="SRY51" s="1818">
        <f t="shared" ref="SRY51" si="6665">SRW51*$C$51</f>
        <v>5.3420000281879295E+75</v>
      </c>
      <c r="SSA51" s="1818">
        <f t="shared" ref="SSA51" si="6666">SRY51*$C$51</f>
        <v>5.4755500288926272E+75</v>
      </c>
      <c r="SSC51" s="1818">
        <f t="shared" ref="SSC51" si="6667">SSA51*$C$51</f>
        <v>5.6124387796149427E+75</v>
      </c>
      <c r="SSE51" s="1818">
        <f t="shared" ref="SSE51" si="6668">SSC51*$C$51</f>
        <v>5.7527497491053158E+75</v>
      </c>
      <c r="SSG51" s="1818">
        <f t="shared" ref="SSG51" si="6669">SSE51*$C$51</f>
        <v>5.8965684928329486E+75</v>
      </c>
      <c r="SSI51" s="1818">
        <f t="shared" ref="SSI51" si="6670">SSG51*$C$51</f>
        <v>6.0439827051537719E+75</v>
      </c>
      <c r="SSK51" s="1818">
        <f t="shared" ref="SSK51" si="6671">SSI51*$C$51</f>
        <v>6.1950822727826161E+75</v>
      </c>
      <c r="SSM51" s="1818">
        <f t="shared" ref="SSM51" si="6672">SSK51*$C$51</f>
        <v>6.3499593296021809E+75</v>
      </c>
      <c r="SSO51" s="1818">
        <f t="shared" ref="SSO51" si="6673">SSM51*$C$51</f>
        <v>6.5087083128422352E+75</v>
      </c>
      <c r="SSQ51" s="1818">
        <f t="shared" ref="SSQ51" si="6674">SSO51*$C$51</f>
        <v>6.6714260206632909E+75</v>
      </c>
      <c r="SSS51" s="1818">
        <f t="shared" ref="SSS51" si="6675">SSQ51*$C$51</f>
        <v>6.8382116711798723E+75</v>
      </c>
      <c r="SSU51" s="1818">
        <f t="shared" ref="SSU51" si="6676">SSS51*$C$51</f>
        <v>7.0091669629593686E+75</v>
      </c>
      <c r="SSW51" s="1818">
        <f t="shared" ref="SSW51" si="6677">SSU51*$C$51</f>
        <v>7.1843961370333523E+75</v>
      </c>
      <c r="SSY51" s="1818">
        <f t="shared" ref="SSY51" si="6678">SSW51*$C$51</f>
        <v>7.3640060404591848E+75</v>
      </c>
      <c r="STA51" s="1818">
        <f t="shared" ref="STA51" si="6679">SSY51*$C$51</f>
        <v>7.5481061914706643E+75</v>
      </c>
      <c r="STC51" s="1818">
        <f t="shared" ref="STC51" si="6680">STA51*$C$51</f>
        <v>7.73680884625743E+75</v>
      </c>
      <c r="STE51" s="1818">
        <f t="shared" ref="STE51" si="6681">STC51*$C$51</f>
        <v>7.9302290674138657E+75</v>
      </c>
      <c r="STG51" s="1818">
        <f t="shared" ref="STG51" si="6682">STE51*$C$51</f>
        <v>8.1284847940992115E+75</v>
      </c>
      <c r="STI51" s="1818">
        <f t="shared" ref="STI51" si="6683">STG51*$C$51</f>
        <v>8.3316969139516911E+75</v>
      </c>
      <c r="STK51" s="1818">
        <f t="shared" ref="STK51" si="6684">STI51*$C$51</f>
        <v>8.5399893368004822E+75</v>
      </c>
      <c r="STM51" s="1818">
        <f t="shared" ref="STM51" si="6685">STK51*$C$51</f>
        <v>8.7534890702204933E+75</v>
      </c>
      <c r="STO51" s="1818">
        <f t="shared" ref="STO51" si="6686">STM51*$C$51</f>
        <v>8.9723262969760046E+75</v>
      </c>
      <c r="STQ51" s="1818">
        <f t="shared" ref="STQ51" si="6687">STO51*$C$51</f>
        <v>9.1966344544004041E+75</v>
      </c>
      <c r="STS51" s="1818">
        <f t="shared" ref="STS51" si="6688">STQ51*$C$51</f>
        <v>9.4265503157604131E+75</v>
      </c>
      <c r="STU51" s="1818">
        <f t="shared" ref="STU51" si="6689">STS51*$C$51</f>
        <v>9.6622140736544225E+75</v>
      </c>
      <c r="STW51" s="1818">
        <f t="shared" ref="STW51" si="6690">STU51*$C$51</f>
        <v>9.9037694254957814E+75</v>
      </c>
      <c r="STY51" s="1818">
        <f t="shared" ref="STY51" si="6691">STW51*$C$51</f>
        <v>1.0151363661133175E+76</v>
      </c>
      <c r="SUA51" s="1818">
        <f t="shared" ref="SUA51" si="6692">STY51*$C$51</f>
        <v>1.0405147752661503E+76</v>
      </c>
      <c r="SUC51" s="1818">
        <f t="shared" ref="SUC51" si="6693">SUA51*$C$51</f>
        <v>1.066527644647804E+76</v>
      </c>
      <c r="SUE51" s="1818">
        <f t="shared" ref="SUE51" si="6694">SUC51*$C$51</f>
        <v>1.093190835763999E+76</v>
      </c>
      <c r="SUG51" s="1818">
        <f t="shared" ref="SUG51" si="6695">SUE51*$C$51</f>
        <v>1.1205206066580988E+76</v>
      </c>
      <c r="SUI51" s="1818">
        <f t="shared" ref="SUI51" si="6696">SUG51*$C$51</f>
        <v>1.1485336218245512E+76</v>
      </c>
      <c r="SUK51" s="1818">
        <f t="shared" ref="SUK51" si="6697">SUI51*$C$51</f>
        <v>1.1772469623701649E+76</v>
      </c>
      <c r="SUM51" s="1818">
        <f t="shared" ref="SUM51" si="6698">SUK51*$C$51</f>
        <v>1.2066781364294189E+76</v>
      </c>
      <c r="SUO51" s="1818">
        <f t="shared" ref="SUO51" si="6699">SUM51*$C$51</f>
        <v>1.2368450898401542E+76</v>
      </c>
      <c r="SUQ51" s="1818">
        <f t="shared" ref="SUQ51" si="6700">SUO51*$C$51</f>
        <v>1.267766217086158E+76</v>
      </c>
      <c r="SUS51" s="1818">
        <f t="shared" ref="SUS51" si="6701">SUQ51*$C$51</f>
        <v>1.2994603725133118E+76</v>
      </c>
      <c r="SUU51" s="1818">
        <f t="shared" ref="SUU51" si="6702">SUS51*$C$51</f>
        <v>1.3319468818261445E+76</v>
      </c>
      <c r="SUW51" s="1818">
        <f t="shared" ref="SUW51" si="6703">SUU51*$C$51</f>
        <v>1.3652455538717979E+76</v>
      </c>
      <c r="SUY51" s="1818">
        <f t="shared" ref="SUY51" si="6704">SUW51*$C$51</f>
        <v>1.3993766927185928E+76</v>
      </c>
      <c r="SVA51" s="1818">
        <f t="shared" ref="SVA51" si="6705">SUY51*$C$51</f>
        <v>1.4343611100365574E+76</v>
      </c>
      <c r="SVC51" s="1818">
        <f t="shared" ref="SVC51" si="6706">SVA51*$C$51</f>
        <v>1.4702201377874712E+76</v>
      </c>
      <c r="SVE51" s="1818">
        <f t="shared" ref="SVE51" si="6707">SVC51*$C$51</f>
        <v>1.5069756412321577E+76</v>
      </c>
      <c r="SVG51" s="1818">
        <f t="shared" ref="SVG51" si="6708">SVE51*$C$51</f>
        <v>1.5446500322629614E+76</v>
      </c>
      <c r="SVI51" s="1818">
        <f t="shared" ref="SVI51" si="6709">SVG51*$C$51</f>
        <v>1.5832662830695351E+76</v>
      </c>
      <c r="SVK51" s="1818">
        <f t="shared" ref="SVK51" si="6710">SVI51*$C$51</f>
        <v>1.6228479401462732E+76</v>
      </c>
      <c r="SVM51" s="1818">
        <f t="shared" ref="SVM51" si="6711">SVK51*$C$51</f>
        <v>1.6634191386499298E+76</v>
      </c>
      <c r="SVO51" s="1818">
        <f t="shared" ref="SVO51" si="6712">SVM51*$C$51</f>
        <v>1.705004617116178E+76</v>
      </c>
      <c r="SVQ51" s="1818">
        <f t="shared" ref="SVQ51" si="6713">SVO51*$C$51</f>
        <v>1.7476297325440824E+76</v>
      </c>
      <c r="SVS51" s="1818">
        <f t="shared" ref="SVS51" si="6714">SVQ51*$C$51</f>
        <v>1.7913204758576843E+76</v>
      </c>
      <c r="SVU51" s="1818">
        <f t="shared" ref="SVU51" si="6715">SVS51*$C$51</f>
        <v>1.8361034877541264E+76</v>
      </c>
      <c r="SVW51" s="1818">
        <f t="shared" ref="SVW51" si="6716">SVU51*$C$51</f>
        <v>1.8820060749479793E+76</v>
      </c>
      <c r="SVY51" s="1818">
        <f t="shared" ref="SVY51" si="6717">SVW51*$C$51</f>
        <v>1.9290562268216786E+76</v>
      </c>
      <c r="SWA51" s="1818">
        <f t="shared" ref="SWA51" si="6718">SVY51*$C$51</f>
        <v>1.9772826324922203E+76</v>
      </c>
      <c r="SWC51" s="1818">
        <f t="shared" ref="SWC51" si="6719">SWA51*$C$51</f>
        <v>2.0267146983045257E+76</v>
      </c>
      <c r="SWE51" s="1818">
        <f t="shared" ref="SWE51" si="6720">SWC51*$C$51</f>
        <v>2.0773825657621385E+76</v>
      </c>
      <c r="SWG51" s="1818">
        <f t="shared" ref="SWG51" si="6721">SWE51*$C$51</f>
        <v>2.129317129906192E+76</v>
      </c>
      <c r="SWI51" s="1818">
        <f t="shared" ref="SWI51" si="6722">SWG51*$C$51</f>
        <v>2.1825500581538465E+76</v>
      </c>
      <c r="SWK51" s="1818">
        <f t="shared" ref="SWK51" si="6723">SWI51*$C$51</f>
        <v>2.2371138096076925E+76</v>
      </c>
      <c r="SWM51" s="1818">
        <f t="shared" ref="SWM51" si="6724">SWK51*$C$51</f>
        <v>2.2930416548478848E+76</v>
      </c>
      <c r="SWO51" s="1818">
        <f t="shared" ref="SWO51" si="6725">SWM51*$C$51</f>
        <v>2.3503676962190817E+76</v>
      </c>
      <c r="SWQ51" s="1818">
        <f t="shared" ref="SWQ51" si="6726">SWO51*$C$51</f>
        <v>2.4091268886245584E+76</v>
      </c>
      <c r="SWS51" s="1818">
        <f t="shared" ref="SWS51" si="6727">SWQ51*$C$51</f>
        <v>2.4693550608401721E+76</v>
      </c>
      <c r="SWU51" s="1818">
        <f t="shared" ref="SWU51" si="6728">SWS51*$C$51</f>
        <v>2.5310889373611762E+76</v>
      </c>
      <c r="SWW51" s="1818">
        <f t="shared" ref="SWW51" si="6729">SWU51*$C$51</f>
        <v>2.5943661607952053E+76</v>
      </c>
      <c r="SWY51" s="1818">
        <f t="shared" ref="SWY51" si="6730">SWW51*$C$51</f>
        <v>2.6592253148150853E+76</v>
      </c>
      <c r="SXA51" s="1818">
        <f t="shared" ref="SXA51" si="6731">SWY51*$C$51</f>
        <v>2.7257059476854623E+76</v>
      </c>
      <c r="SXC51" s="1818">
        <f t="shared" ref="SXC51" si="6732">SXA51*$C$51</f>
        <v>2.7938485963775985E+76</v>
      </c>
      <c r="SXE51" s="1818">
        <f t="shared" ref="SXE51" si="6733">SXC51*$C$51</f>
        <v>2.8636948112870382E+76</v>
      </c>
      <c r="SXG51" s="1818">
        <f t="shared" ref="SXG51" si="6734">SXE51*$C$51</f>
        <v>2.9352871815692137E+76</v>
      </c>
      <c r="SXI51" s="1818">
        <f t="shared" ref="SXI51" si="6735">SXG51*$C$51</f>
        <v>3.0086693611084441E+76</v>
      </c>
      <c r="SXK51" s="1818">
        <f t="shared" ref="SXK51" si="6736">SXI51*$C$51</f>
        <v>3.0838860951361552E+76</v>
      </c>
      <c r="SXM51" s="1818">
        <f t="shared" ref="SXM51" si="6737">SXK51*$C$51</f>
        <v>3.1609832475145591E+76</v>
      </c>
      <c r="SXO51" s="1818">
        <f t="shared" ref="SXO51" si="6738">SXM51*$C$51</f>
        <v>3.2400078287024225E+76</v>
      </c>
      <c r="SXQ51" s="1818">
        <f t="shared" ref="SXQ51" si="6739">SXO51*$C$51</f>
        <v>3.3210080244199827E+76</v>
      </c>
      <c r="SXS51" s="1818">
        <f t="shared" ref="SXS51" si="6740">SXQ51*$C$51</f>
        <v>3.4040332250304821E+76</v>
      </c>
      <c r="SXU51" s="1818">
        <f t="shared" ref="SXU51" si="6741">SXS51*$C$51</f>
        <v>3.4891340556562438E+76</v>
      </c>
      <c r="SXW51" s="1818">
        <f t="shared" ref="SXW51" si="6742">SXU51*$C$51</f>
        <v>3.5763624070476498E+76</v>
      </c>
      <c r="SXY51" s="1818">
        <f t="shared" ref="SXY51" si="6743">SXW51*$C$51</f>
        <v>3.665771467223841E+76</v>
      </c>
      <c r="SYA51" s="1818">
        <f t="shared" ref="SYA51" si="6744">SXY51*$C$51</f>
        <v>3.7574157539044365E+76</v>
      </c>
      <c r="SYC51" s="1818">
        <f t="shared" ref="SYC51" si="6745">SYA51*$C$51</f>
        <v>3.851351147752047E+76</v>
      </c>
      <c r="SYE51" s="1818">
        <f t="shared" ref="SYE51" si="6746">SYC51*$C$51</f>
        <v>3.9476349264458479E+76</v>
      </c>
      <c r="SYG51" s="1818">
        <f t="shared" ref="SYG51" si="6747">SYE51*$C$51</f>
        <v>4.046325799606994E+76</v>
      </c>
      <c r="SYI51" s="1818">
        <f t="shared" ref="SYI51" si="6748">SYG51*$C$51</f>
        <v>4.1474839445971684E+76</v>
      </c>
      <c r="SYK51" s="1818">
        <f t="shared" ref="SYK51" si="6749">SYI51*$C$51</f>
        <v>4.2511710432120971E+76</v>
      </c>
      <c r="SYM51" s="1818">
        <f t="shared" ref="SYM51" si="6750">SYK51*$C$51</f>
        <v>4.3574503192923988E+76</v>
      </c>
      <c r="SYO51" s="1818">
        <f t="shared" ref="SYO51" si="6751">SYM51*$C$51</f>
        <v>4.4663865772747085E+76</v>
      </c>
      <c r="SYQ51" s="1818">
        <f t="shared" ref="SYQ51" si="6752">SYO51*$C$51</f>
        <v>4.5780462417065761E+76</v>
      </c>
      <c r="SYS51" s="1818">
        <f t="shared" ref="SYS51" si="6753">SYQ51*$C$51</f>
        <v>4.6924973977492401E+76</v>
      </c>
      <c r="SYU51" s="1818">
        <f t="shared" ref="SYU51" si="6754">SYS51*$C$51</f>
        <v>4.8098098326929709E+76</v>
      </c>
      <c r="SYW51" s="1818">
        <f t="shared" ref="SYW51" si="6755">SYU51*$C$51</f>
        <v>4.930055078510295E+76</v>
      </c>
      <c r="SYY51" s="1818">
        <f t="shared" ref="SYY51" si="6756">SYW51*$C$51</f>
        <v>5.053306455473052E+76</v>
      </c>
      <c r="SZA51" s="1818">
        <f t="shared" ref="SZA51" si="6757">SYY51*$C$51</f>
        <v>5.1796391168598779E+76</v>
      </c>
      <c r="SZC51" s="1818">
        <f t="shared" ref="SZC51" si="6758">SZA51*$C$51</f>
        <v>5.3091300947813744E+76</v>
      </c>
      <c r="SZE51" s="1818">
        <f t="shared" ref="SZE51" si="6759">SZC51*$C$51</f>
        <v>5.4418583471509085E+76</v>
      </c>
      <c r="SZG51" s="1818">
        <f t="shared" ref="SZG51" si="6760">SZE51*$C$51</f>
        <v>5.5779048058296807E+76</v>
      </c>
      <c r="SZI51" s="1818">
        <f t="shared" ref="SZI51" si="6761">SZG51*$C$51</f>
        <v>5.7173524259754224E+76</v>
      </c>
      <c r="SZK51" s="1818">
        <f t="shared" ref="SZK51" si="6762">SZI51*$C$51</f>
        <v>5.8602862366248077E+76</v>
      </c>
      <c r="SZM51" s="1818">
        <f t="shared" ref="SZM51" si="6763">SZK51*$C$51</f>
        <v>6.0067933925404277E+76</v>
      </c>
      <c r="SZO51" s="1818">
        <f t="shared" ref="SZO51" si="6764">SZM51*$C$51</f>
        <v>6.1569632273539383E+76</v>
      </c>
      <c r="SZQ51" s="1818">
        <f t="shared" ref="SZQ51" si="6765">SZO51*$C$51</f>
        <v>6.3108873080377867E+76</v>
      </c>
      <c r="SZS51" s="1818">
        <f t="shared" ref="SZS51" si="6766">SZQ51*$C$51</f>
        <v>6.4686594907387304E+76</v>
      </c>
      <c r="SZU51" s="1818">
        <f t="shared" ref="SZU51" si="6767">SZS51*$C$51</f>
        <v>6.6303759780071982E+76</v>
      </c>
      <c r="SZW51" s="1818">
        <f t="shared" ref="SZW51" si="6768">SZU51*$C$51</f>
        <v>6.7961353774573773E+76</v>
      </c>
      <c r="SZY51" s="1818">
        <f t="shared" ref="SZY51" si="6769">SZW51*$C$51</f>
        <v>6.9660387618938107E+76</v>
      </c>
      <c r="TAA51" s="1818">
        <f t="shared" ref="TAA51" si="6770">SZY51*$C$51</f>
        <v>7.1401897309411559E+76</v>
      </c>
      <c r="TAC51" s="1818">
        <f t="shared" ref="TAC51" si="6771">TAA51*$C$51</f>
        <v>7.3186944742146843E+76</v>
      </c>
      <c r="TAE51" s="1818">
        <f t="shared" ref="TAE51" si="6772">TAC51*$C$51</f>
        <v>7.5016618360700512E+76</v>
      </c>
      <c r="TAG51" s="1818">
        <f t="shared" ref="TAG51" si="6773">TAE51*$C$51</f>
        <v>7.6892033819718014E+76</v>
      </c>
      <c r="TAI51" s="1818">
        <f t="shared" ref="TAI51" si="6774">TAG51*$C$51</f>
        <v>7.8814334665210961E+76</v>
      </c>
      <c r="TAK51" s="1818">
        <f t="shared" ref="TAK51" si="6775">TAI51*$C$51</f>
        <v>8.0784693031841228E+76</v>
      </c>
      <c r="TAM51" s="1818">
        <f t="shared" ref="TAM51" si="6776">TAK51*$C$51</f>
        <v>8.2804310357637246E+76</v>
      </c>
      <c r="TAO51" s="1818">
        <f t="shared" ref="TAO51" si="6777">TAM51*$C$51</f>
        <v>8.4874418116578167E+76</v>
      </c>
      <c r="TAQ51" s="1818">
        <f t="shared" ref="TAQ51" si="6778">TAO51*$C$51</f>
        <v>8.6996278569492619E+76</v>
      </c>
      <c r="TAS51" s="1818">
        <f t="shared" ref="TAS51" si="6779">TAQ51*$C$51</f>
        <v>8.9171185533729927E+76</v>
      </c>
      <c r="TAU51" s="1818">
        <f t="shared" ref="TAU51" si="6780">TAS51*$C$51</f>
        <v>9.1400465172073163E+76</v>
      </c>
      <c r="TAW51" s="1818">
        <f t="shared" ref="TAW51" si="6781">TAU51*$C$51</f>
        <v>9.3685476801374982E+76</v>
      </c>
      <c r="TAY51" s="1818">
        <f t="shared" ref="TAY51" si="6782">TAW51*$C$51</f>
        <v>9.6027613721409345E+76</v>
      </c>
      <c r="TBA51" s="1818">
        <f t="shared" ref="TBA51" si="6783">TAY51*$C$51</f>
        <v>9.8428304064444572E+76</v>
      </c>
      <c r="TBC51" s="1818">
        <f t="shared" ref="TBC51" si="6784">TBA51*$C$51</f>
        <v>1.0088901166605568E+77</v>
      </c>
      <c r="TBE51" s="1818">
        <f t="shared" ref="TBE51" si="6785">TBC51*$C$51</f>
        <v>1.0341123695770706E+77</v>
      </c>
      <c r="TBG51" s="1818">
        <f t="shared" ref="TBG51" si="6786">TBE51*$C$51</f>
        <v>1.0599651788164972E+77</v>
      </c>
      <c r="TBI51" s="1818">
        <f t="shared" ref="TBI51" si="6787">TBG51*$C$51</f>
        <v>1.0864643082869095E+77</v>
      </c>
      <c r="TBK51" s="1818">
        <f t="shared" ref="TBK51" si="6788">TBI51*$C$51</f>
        <v>1.1136259159940822E+77</v>
      </c>
      <c r="TBM51" s="1818">
        <f t="shared" ref="TBM51" si="6789">TBK51*$C$51</f>
        <v>1.1414665638939341E+77</v>
      </c>
      <c r="TBO51" s="1818">
        <f t="shared" ref="TBO51" si="6790">TBM51*$C$51</f>
        <v>1.1700032279912824E+77</v>
      </c>
      <c r="TBQ51" s="1818">
        <f t="shared" ref="TBQ51" si="6791">TBO51*$C$51</f>
        <v>1.1992533086910644E+77</v>
      </c>
      <c r="TBS51" s="1818">
        <f t="shared" ref="TBS51" si="6792">TBQ51*$C$51</f>
        <v>1.2292346414083409E+77</v>
      </c>
      <c r="TBU51" s="1818">
        <f t="shared" ref="TBU51" si="6793">TBS51*$C$51</f>
        <v>1.2599655074435493E+77</v>
      </c>
      <c r="TBW51" s="1818">
        <f t="shared" ref="TBW51" si="6794">TBU51*$C$51</f>
        <v>1.2914646451296379E+77</v>
      </c>
      <c r="TBY51" s="1818">
        <f t="shared" ref="TBY51" si="6795">TBW51*$C$51</f>
        <v>1.3237512612578786E+77</v>
      </c>
      <c r="TCA51" s="1818">
        <f t="shared" ref="TCA51" si="6796">TBY51*$C$51</f>
        <v>1.3568450427893254E+77</v>
      </c>
      <c r="TCC51" s="1818">
        <f t="shared" ref="TCC51" si="6797">TCA51*$C$51</f>
        <v>1.3907661688590585E+77</v>
      </c>
      <c r="TCE51" s="1818">
        <f t="shared" ref="TCE51" si="6798">TCC51*$C$51</f>
        <v>1.4255353230805348E+77</v>
      </c>
      <c r="TCG51" s="1818">
        <f t="shared" ref="TCG51" si="6799">TCE51*$C$51</f>
        <v>1.461173706157548E+77</v>
      </c>
      <c r="TCI51" s="1818">
        <f t="shared" ref="TCI51" si="6800">TCG51*$C$51</f>
        <v>1.4977030488114867E+77</v>
      </c>
      <c r="TCK51" s="1818">
        <f t="shared" ref="TCK51" si="6801">TCI51*$C$51</f>
        <v>1.5351456250317737E+77</v>
      </c>
      <c r="TCM51" s="1818">
        <f t="shared" ref="TCM51" si="6802">TCK51*$C$51</f>
        <v>1.5735242656575678E+77</v>
      </c>
      <c r="TCO51" s="1818">
        <f t="shared" ref="TCO51" si="6803">TCM51*$C$51</f>
        <v>1.6128623722990069E+77</v>
      </c>
      <c r="TCQ51" s="1818">
        <f t="shared" ref="TCQ51" si="6804">TCO51*$C$51</f>
        <v>1.653183931606482E+77</v>
      </c>
      <c r="TCS51" s="1818">
        <f t="shared" ref="TCS51" si="6805">TCQ51*$C$51</f>
        <v>1.6945135298966439E+77</v>
      </c>
      <c r="TCU51" s="1818">
        <f t="shared" ref="TCU51" si="6806">TCS51*$C$51</f>
        <v>1.7368763681440599E+77</v>
      </c>
      <c r="TCW51" s="1818">
        <f t="shared" ref="TCW51" si="6807">TCU51*$C$51</f>
        <v>1.7802982773476612E+77</v>
      </c>
      <c r="TCY51" s="1818">
        <f t="shared" ref="TCY51" si="6808">TCW51*$C$51</f>
        <v>1.8248057342813527E+77</v>
      </c>
      <c r="TDA51" s="1818">
        <f t="shared" ref="TDA51" si="6809">TCY51*$C$51</f>
        <v>1.8704258776383862E+77</v>
      </c>
      <c r="TDC51" s="1818">
        <f t="shared" ref="TDC51" si="6810">TDA51*$C$51</f>
        <v>1.9171865245793458E+77</v>
      </c>
      <c r="TDE51" s="1818">
        <f t="shared" ref="TDE51" si="6811">TDC51*$C$51</f>
        <v>1.9651161876938293E+77</v>
      </c>
      <c r="TDG51" s="1818">
        <f t="shared" ref="TDG51" si="6812">TDE51*$C$51</f>
        <v>2.0142440923861749E+77</v>
      </c>
      <c r="TDI51" s="1818">
        <f t="shared" ref="TDI51" si="6813">TDG51*$C$51</f>
        <v>2.0646001946958291E+77</v>
      </c>
      <c r="TDK51" s="1818">
        <f t="shared" ref="TDK51" si="6814">TDI51*$C$51</f>
        <v>2.1162151995632247E+77</v>
      </c>
      <c r="TDM51" s="1818">
        <f t="shared" ref="TDM51" si="6815">TDK51*$C$51</f>
        <v>2.169120579552305E+77</v>
      </c>
      <c r="TDO51" s="1818">
        <f t="shared" ref="TDO51" si="6816">TDM51*$C$51</f>
        <v>2.2233485940411126E+77</v>
      </c>
      <c r="TDQ51" s="1818">
        <f t="shared" ref="TDQ51" si="6817">TDO51*$C$51</f>
        <v>2.2789323088921402E+77</v>
      </c>
      <c r="TDS51" s="1818">
        <f t="shared" ref="TDS51" si="6818">TDQ51*$C$51</f>
        <v>2.3359056166144438E+77</v>
      </c>
      <c r="TDU51" s="1818">
        <f t="shared" ref="TDU51" si="6819">TDS51*$C$51</f>
        <v>2.3943032570298049E+77</v>
      </c>
      <c r="TDW51" s="1818">
        <f t="shared" ref="TDW51" si="6820">TDU51*$C$51</f>
        <v>2.4541608384555497E+77</v>
      </c>
      <c r="TDY51" s="1818">
        <f t="shared" ref="TDY51" si="6821">TDW51*$C$51</f>
        <v>2.5155148594169384E+77</v>
      </c>
      <c r="TEA51" s="1818">
        <f t="shared" ref="TEA51" si="6822">TDY51*$C$51</f>
        <v>2.5784027309023619E+77</v>
      </c>
      <c r="TEC51" s="1818">
        <f t="shared" ref="TEC51" si="6823">TEA51*$C$51</f>
        <v>2.6428627991749207E+77</v>
      </c>
      <c r="TEE51" s="1818">
        <f t="shared" ref="TEE51" si="6824">TEC51*$C$51</f>
        <v>2.7089343691542932E+77</v>
      </c>
      <c r="TEG51" s="1818">
        <f t="shared" ref="TEG51" si="6825">TEE51*$C$51</f>
        <v>2.7766577283831506E+77</v>
      </c>
      <c r="TEI51" s="1818">
        <f t="shared" ref="TEI51" si="6826">TEG51*$C$51</f>
        <v>2.8460741715927291E+77</v>
      </c>
      <c r="TEK51" s="1818">
        <f t="shared" ref="TEK51" si="6827">TEI51*$C$51</f>
        <v>2.9172260258825469E+77</v>
      </c>
      <c r="TEM51" s="1818">
        <f t="shared" ref="TEM51" si="6828">TEK51*$C$51</f>
        <v>2.9901566765296105E+77</v>
      </c>
      <c r="TEO51" s="1818">
        <f t="shared" ref="TEO51" si="6829">TEM51*$C$51</f>
        <v>3.0649105934428507E+77</v>
      </c>
      <c r="TEQ51" s="1818">
        <f t="shared" ref="TEQ51" si="6830">TEO51*$C$51</f>
        <v>3.1415333582789218E+77</v>
      </c>
      <c r="TES51" s="1818">
        <f t="shared" ref="TES51" si="6831">TEQ51*$C$51</f>
        <v>3.2200716922358948E+77</v>
      </c>
      <c r="TEU51" s="1818">
        <f t="shared" ref="TEU51" si="6832">TES51*$C$51</f>
        <v>3.3005734845417921E+77</v>
      </c>
      <c r="TEW51" s="1818">
        <f t="shared" ref="TEW51" si="6833">TEU51*$C$51</f>
        <v>3.3830878216553367E+77</v>
      </c>
      <c r="TEY51" s="1818">
        <f t="shared" ref="TEY51" si="6834">TEW51*$C$51</f>
        <v>3.4676650171967196E+77</v>
      </c>
      <c r="TFA51" s="1818">
        <f t="shared" ref="TFA51" si="6835">TEY51*$C$51</f>
        <v>3.5543566426266371E+77</v>
      </c>
      <c r="TFC51" s="1818">
        <f t="shared" ref="TFC51" si="6836">TFA51*$C$51</f>
        <v>3.6432155586923029E+77</v>
      </c>
      <c r="TFE51" s="1818">
        <f t="shared" ref="TFE51" si="6837">TFC51*$C$51</f>
        <v>3.7342959476596101E+77</v>
      </c>
      <c r="TFG51" s="1818">
        <f t="shared" ref="TFG51" si="6838">TFE51*$C$51</f>
        <v>3.8276533463511E+77</v>
      </c>
      <c r="TFI51" s="1818">
        <f t="shared" ref="TFI51" si="6839">TFG51*$C$51</f>
        <v>3.9233446800098771E+77</v>
      </c>
      <c r="TFK51" s="1818">
        <f t="shared" ref="TFK51" si="6840">TFI51*$C$51</f>
        <v>4.0214282970101238E+77</v>
      </c>
      <c r="TFM51" s="1818">
        <f t="shared" ref="TFM51" si="6841">TFK51*$C$51</f>
        <v>4.1219640044353767E+77</v>
      </c>
      <c r="TFO51" s="1818">
        <f t="shared" ref="TFO51" si="6842">TFM51*$C$51</f>
        <v>4.225013104546261E+77</v>
      </c>
      <c r="TFQ51" s="1818">
        <f t="shared" ref="TFQ51" si="6843">TFO51*$C$51</f>
        <v>4.3306384321599171E+77</v>
      </c>
      <c r="TFS51" s="1818">
        <f t="shared" ref="TFS51" si="6844">TFQ51*$C$51</f>
        <v>4.4389043929639149E+77</v>
      </c>
      <c r="TFU51" s="1818">
        <f t="shared" ref="TFU51" si="6845">TFS51*$C$51</f>
        <v>4.5498770027880123E+77</v>
      </c>
      <c r="TFW51" s="1818">
        <f t="shared" ref="TFW51" si="6846">TFU51*$C$51</f>
        <v>4.6636239278577124E+77</v>
      </c>
      <c r="TFY51" s="1818">
        <f t="shared" ref="TFY51" si="6847">TFW51*$C$51</f>
        <v>4.7802145260541547E+77</v>
      </c>
      <c r="TGA51" s="1818">
        <f t="shared" ref="TGA51" si="6848">TFY51*$C$51</f>
        <v>4.8997198892055081E+77</v>
      </c>
      <c r="TGC51" s="1818">
        <f t="shared" ref="TGC51" si="6849">TGA51*$C$51</f>
        <v>5.022212886435645E+77</v>
      </c>
      <c r="TGE51" s="1818">
        <f t="shared" ref="TGE51" si="6850">TGC51*$C$51</f>
        <v>5.1477682085965356E+77</v>
      </c>
      <c r="TGG51" s="1818">
        <f t="shared" ref="TGG51" si="6851">TGE51*$C$51</f>
        <v>5.2764624138114487E+77</v>
      </c>
      <c r="TGI51" s="1818">
        <f t="shared" ref="TGI51" si="6852">TGG51*$C$51</f>
        <v>5.4083739741567341E+77</v>
      </c>
      <c r="TGK51" s="1818">
        <f t="shared" ref="TGK51" si="6853">TGI51*$C$51</f>
        <v>5.5435833235106523E+77</v>
      </c>
      <c r="TGM51" s="1818">
        <f t="shared" ref="TGM51" si="6854">TGK51*$C$51</f>
        <v>5.6821729065984179E+77</v>
      </c>
      <c r="TGO51" s="1818">
        <f t="shared" ref="TGO51" si="6855">TGM51*$C$51</f>
        <v>5.8242272292633774E+77</v>
      </c>
      <c r="TGQ51" s="1818">
        <f t="shared" ref="TGQ51" si="6856">TGO51*$C$51</f>
        <v>5.9698329099949615E+77</v>
      </c>
      <c r="TGS51" s="1818">
        <f t="shared" ref="TGS51" si="6857">TGQ51*$C$51</f>
        <v>6.1190787327448353E+77</v>
      </c>
      <c r="TGU51" s="1818">
        <f t="shared" ref="TGU51" si="6858">TGS51*$C$51</f>
        <v>6.2720557010634556E+77</v>
      </c>
      <c r="TGW51" s="1818">
        <f t="shared" ref="TGW51" si="6859">TGU51*$C$51</f>
        <v>6.4288570935900419E+77</v>
      </c>
      <c r="TGY51" s="1818">
        <f t="shared" ref="TGY51" si="6860">TGW51*$C$51</f>
        <v>6.5895785209297926E+77</v>
      </c>
      <c r="THA51" s="1818">
        <f t="shared" ref="THA51" si="6861">TGY51*$C$51</f>
        <v>6.7543179839530366E+77</v>
      </c>
      <c r="THC51" s="1818">
        <f t="shared" ref="THC51" si="6862">THA51*$C$51</f>
        <v>6.9231759335518623E+77</v>
      </c>
      <c r="THE51" s="1818">
        <f t="shared" ref="THE51" si="6863">THC51*$C$51</f>
        <v>7.0962553318906586E+77</v>
      </c>
      <c r="THG51" s="1818">
        <f t="shared" ref="THG51" si="6864">THE51*$C$51</f>
        <v>7.2736617151879241E+77</v>
      </c>
      <c r="THI51" s="1818">
        <f t="shared" ref="THI51" si="6865">THG51*$C$51</f>
        <v>7.4555032580676219E+77</v>
      </c>
      <c r="THK51" s="1818">
        <f t="shared" ref="THK51" si="6866">THI51*$C$51</f>
        <v>7.6418908395193116E+77</v>
      </c>
      <c r="THM51" s="1818">
        <f t="shared" ref="THM51" si="6867">THK51*$C$51</f>
        <v>7.8329381105072939E+77</v>
      </c>
      <c r="THO51" s="1818">
        <f t="shared" ref="THO51" si="6868">THM51*$C$51</f>
        <v>8.0287615632699758E+77</v>
      </c>
      <c r="THQ51" s="1818">
        <f t="shared" ref="THQ51" si="6869">THO51*$C$51</f>
        <v>8.2294806023517243E+77</v>
      </c>
      <c r="THS51" s="1818">
        <f t="shared" ref="THS51" si="6870">THQ51*$C$51</f>
        <v>8.4352176174105161E+77</v>
      </c>
      <c r="THU51" s="1818">
        <f t="shared" ref="THU51" si="6871">THS51*$C$51</f>
        <v>8.6460980578457778E+77</v>
      </c>
      <c r="THW51" s="1818">
        <f t="shared" ref="THW51" si="6872">THU51*$C$51</f>
        <v>8.8622505092919218E+77</v>
      </c>
      <c r="THY51" s="1818">
        <f t="shared" ref="THY51" si="6873">THW51*$C$51</f>
        <v>9.083806772024219E+77</v>
      </c>
      <c r="TIA51" s="1818">
        <f t="shared" ref="TIA51" si="6874">THY51*$C$51</f>
        <v>9.3109019413248236E+77</v>
      </c>
      <c r="TIC51" s="1818">
        <f t="shared" ref="TIC51" si="6875">TIA51*$C$51</f>
        <v>9.5436744898579428E+77</v>
      </c>
      <c r="TIE51" s="1818">
        <f t="shared" ref="TIE51" si="6876">TIC51*$C$51</f>
        <v>9.7822663521043896E+77</v>
      </c>
      <c r="TIG51" s="1818">
        <f t="shared" ref="TIG51" si="6877">TIE51*$C$51</f>
        <v>1.0026823010906998E+78</v>
      </c>
      <c r="TII51" s="1818">
        <f t="shared" ref="TII51" si="6878">TIG51*$C$51</f>
        <v>1.0277493586179672E+78</v>
      </c>
      <c r="TIK51" s="1818">
        <f t="shared" ref="TIK51" si="6879">TII51*$C$51</f>
        <v>1.0534430925834163E+78</v>
      </c>
      <c r="TIM51" s="1818">
        <f t="shared" ref="TIM51" si="6880">TIK51*$C$51</f>
        <v>1.0797791698980016E+78</v>
      </c>
      <c r="TIO51" s="1818">
        <f t="shared" ref="TIO51" si="6881">TIM51*$C$51</f>
        <v>1.1067736491454516E+78</v>
      </c>
      <c r="TIQ51" s="1818">
        <f t="shared" ref="TIQ51" si="6882">TIO51*$C$51</f>
        <v>1.1344429903740878E+78</v>
      </c>
      <c r="TIS51" s="1818">
        <f t="shared" ref="TIS51" si="6883">TIQ51*$C$51</f>
        <v>1.16280406513344E+78</v>
      </c>
      <c r="TIU51" s="1818">
        <f t="shared" ref="TIU51" si="6884">TIS51*$C$51</f>
        <v>1.1918741667617759E+78</v>
      </c>
      <c r="TIW51" s="1818">
        <f t="shared" ref="TIW51" si="6885">TIU51*$C$51</f>
        <v>1.2216710209308202E+78</v>
      </c>
      <c r="TIY51" s="1818">
        <f t="shared" ref="TIY51" si="6886">TIW51*$C$51</f>
        <v>1.2522127964540906E+78</v>
      </c>
      <c r="TJA51" s="1818">
        <f t="shared" ref="TJA51" si="6887">TIY51*$C$51</f>
        <v>1.2835181163654428E+78</v>
      </c>
      <c r="TJC51" s="1818">
        <f t="shared" ref="TJC51" si="6888">TJA51*$C$51</f>
        <v>1.3156060692745788E+78</v>
      </c>
      <c r="TJE51" s="1818">
        <f t="shared" ref="TJE51" si="6889">TJC51*$C$51</f>
        <v>1.3484962210064431E+78</v>
      </c>
      <c r="TJG51" s="1818">
        <f t="shared" ref="TJG51" si="6890">TJE51*$C$51</f>
        <v>1.3822086265316041E+78</v>
      </c>
      <c r="TJI51" s="1818">
        <f t="shared" ref="TJI51" si="6891">TJG51*$C$51</f>
        <v>1.416763842194894E+78</v>
      </c>
      <c r="TJK51" s="1818">
        <f t="shared" ref="TJK51" si="6892">TJI51*$C$51</f>
        <v>1.4521829382497662E+78</v>
      </c>
      <c r="TJM51" s="1818">
        <f t="shared" ref="TJM51" si="6893">TJK51*$C$51</f>
        <v>1.4884875117060102E+78</v>
      </c>
      <c r="TJO51" s="1818">
        <f t="shared" ref="TJO51" si="6894">TJM51*$C$51</f>
        <v>1.5256996994986603E+78</v>
      </c>
      <c r="TJQ51" s="1818">
        <f t="shared" ref="TJQ51" si="6895">TJO51*$C$51</f>
        <v>1.5638421919861267E+78</v>
      </c>
      <c r="TJS51" s="1818">
        <f t="shared" ref="TJS51" si="6896">TJQ51*$C$51</f>
        <v>1.6029382467857797E+78</v>
      </c>
      <c r="TJU51" s="1818">
        <f t="shared" ref="TJU51" si="6897">TJS51*$C$51</f>
        <v>1.6430117029554241E+78</v>
      </c>
      <c r="TJW51" s="1818">
        <f t="shared" ref="TJW51" si="6898">TJU51*$C$51</f>
        <v>1.6840869955293096E+78</v>
      </c>
      <c r="TJY51" s="1818">
        <f t="shared" ref="TJY51" si="6899">TJW51*$C$51</f>
        <v>1.7261891704175421E+78</v>
      </c>
      <c r="TKA51" s="1818">
        <f t="shared" ref="TKA51" si="6900">TJY51*$C$51</f>
        <v>1.7693438996779806E+78</v>
      </c>
      <c r="TKC51" s="1818">
        <f t="shared" ref="TKC51" si="6901">TKA51*$C$51</f>
        <v>1.81357749716993E+78</v>
      </c>
      <c r="TKE51" s="1818">
        <f t="shared" ref="TKE51" si="6902">TKC51*$C$51</f>
        <v>1.8589169345991781E+78</v>
      </c>
      <c r="TKG51" s="1818">
        <f t="shared" ref="TKG51" si="6903">TKE51*$C$51</f>
        <v>1.9053898579641574E+78</v>
      </c>
      <c r="TKI51" s="1818">
        <f t="shared" ref="TKI51" si="6904">TKG51*$C$51</f>
        <v>1.953024604413261E+78</v>
      </c>
      <c r="TKK51" s="1818">
        <f t="shared" ref="TKK51" si="6905">TKI51*$C$51</f>
        <v>2.0018502195235922E+78</v>
      </c>
      <c r="TKM51" s="1818">
        <f t="shared" ref="TKM51" si="6906">TKK51*$C$51</f>
        <v>2.0518964750116818E+78</v>
      </c>
      <c r="TKO51" s="1818">
        <f t="shared" ref="TKO51" si="6907">TKM51*$C$51</f>
        <v>2.1031938868869736E+78</v>
      </c>
      <c r="TKQ51" s="1818">
        <f t="shared" ref="TKQ51" si="6908">TKO51*$C$51</f>
        <v>2.1557737340591479E+78</v>
      </c>
      <c r="TKS51" s="1818">
        <f t="shared" ref="TKS51" si="6909">TKQ51*$C$51</f>
        <v>2.2096680774106264E+78</v>
      </c>
      <c r="TKU51" s="1818">
        <f t="shared" ref="TKU51" si="6910">TKS51*$C$51</f>
        <v>2.2649097793458918E+78</v>
      </c>
      <c r="TKW51" s="1818">
        <f t="shared" ref="TKW51" si="6911">TKU51*$C$51</f>
        <v>2.3215325238295387E+78</v>
      </c>
      <c r="TKY51" s="1818">
        <f t="shared" ref="TKY51" si="6912">TKW51*$C$51</f>
        <v>2.3795708369252768E+78</v>
      </c>
      <c r="TLA51" s="1818">
        <f t="shared" ref="TLA51" si="6913">TKY51*$C$51</f>
        <v>2.4390601078484087E+78</v>
      </c>
      <c r="TLC51" s="1818">
        <f t="shared" ref="TLC51" si="6914">TLA51*$C$51</f>
        <v>2.5000366105446187E+78</v>
      </c>
      <c r="TLE51" s="1818">
        <f t="shared" ref="TLE51" si="6915">TLC51*$C$51</f>
        <v>2.5625375258082341E+78</v>
      </c>
      <c r="TLG51" s="1818">
        <f t="shared" ref="TLG51" si="6916">TLE51*$C$51</f>
        <v>2.6266009639534398E+78</v>
      </c>
      <c r="TLI51" s="1818">
        <f t="shared" ref="TLI51" si="6917">TLG51*$C$51</f>
        <v>2.6922659880522756E+78</v>
      </c>
      <c r="TLK51" s="1818">
        <f t="shared" ref="TLK51" si="6918">TLI51*$C$51</f>
        <v>2.7595726377535821E+78</v>
      </c>
      <c r="TLM51" s="1818">
        <f t="shared" ref="TLM51" si="6919">TLK51*$C$51</f>
        <v>2.8285619536974213E+78</v>
      </c>
      <c r="TLO51" s="1818">
        <f t="shared" ref="TLO51" si="6920">TLM51*$C$51</f>
        <v>2.8992760025398567E+78</v>
      </c>
      <c r="TLQ51" s="1818">
        <f t="shared" ref="TLQ51" si="6921">TLO51*$C$51</f>
        <v>2.9717579026033529E+78</v>
      </c>
      <c r="TLS51" s="1818">
        <f t="shared" ref="TLS51" si="6922">TLQ51*$C$51</f>
        <v>3.0460518501684363E+78</v>
      </c>
      <c r="TLU51" s="1818">
        <f t="shared" ref="TLU51" si="6923">TLS51*$C$51</f>
        <v>3.1222031464226469E+78</v>
      </c>
      <c r="TLW51" s="1818">
        <f t="shared" ref="TLW51" si="6924">TLU51*$C$51</f>
        <v>3.2002582250832127E+78</v>
      </c>
      <c r="TLY51" s="1818">
        <f t="shared" ref="TLY51" si="6925">TLW51*$C$51</f>
        <v>3.2802646807102926E+78</v>
      </c>
      <c r="TMA51" s="1818">
        <f t="shared" ref="TMA51" si="6926">TLY51*$C$51</f>
        <v>3.3622712977280497E+78</v>
      </c>
      <c r="TMC51" s="1818">
        <f t="shared" ref="TMC51" si="6927">TMA51*$C$51</f>
        <v>3.4463280801712507E+78</v>
      </c>
      <c r="TME51" s="1818">
        <f t="shared" ref="TME51" si="6928">TMC51*$C$51</f>
        <v>3.5324862821755317E+78</v>
      </c>
      <c r="TMG51" s="1818">
        <f t="shared" ref="TMG51" si="6929">TME51*$C$51</f>
        <v>3.6207984392299198E+78</v>
      </c>
      <c r="TMI51" s="1818">
        <f t="shared" ref="TMI51" si="6930">TMG51*$C$51</f>
        <v>3.7113184002106678E+78</v>
      </c>
      <c r="TMK51" s="1818">
        <f t="shared" ref="TMK51" si="6931">TMI51*$C$51</f>
        <v>3.8041013602159338E+78</v>
      </c>
      <c r="TMM51" s="1818">
        <f t="shared" ref="TMM51" si="6932">TMK51*$C$51</f>
        <v>3.8992038942213316E+78</v>
      </c>
      <c r="TMO51" s="1818">
        <f t="shared" ref="TMO51" si="6933">TMM51*$C$51</f>
        <v>3.9966839915768648E+78</v>
      </c>
      <c r="TMQ51" s="1818">
        <f t="shared" ref="TMQ51" si="6934">TMO51*$C$51</f>
        <v>4.0966010913662858E+78</v>
      </c>
      <c r="TMS51" s="1818">
        <f t="shared" ref="TMS51" si="6935">TMQ51*$C$51</f>
        <v>4.1990161186504424E+78</v>
      </c>
      <c r="TMU51" s="1818">
        <f t="shared" ref="TMU51" si="6936">TMS51*$C$51</f>
        <v>4.3039915216167031E+78</v>
      </c>
      <c r="TMW51" s="1818">
        <f t="shared" ref="TMW51" si="6937">TMU51*$C$51</f>
        <v>4.4115913096571206E+78</v>
      </c>
      <c r="TMY51" s="1818">
        <f t="shared" ref="TMY51" si="6938">TMW51*$C$51</f>
        <v>4.5218810923985486E+78</v>
      </c>
      <c r="TNA51" s="1818">
        <f t="shared" ref="TNA51" si="6939">TMY51*$C$51</f>
        <v>4.634928119708512E+78</v>
      </c>
      <c r="TNC51" s="1818">
        <f t="shared" ref="TNC51" si="6940">TNA51*$C$51</f>
        <v>4.7508013227012243E+78</v>
      </c>
      <c r="TNE51" s="1818">
        <f t="shared" ref="TNE51" si="6941">TNC51*$C$51</f>
        <v>4.8695713557687548E+78</v>
      </c>
      <c r="TNG51" s="1818">
        <f t="shared" ref="TNG51" si="6942">TNE51*$C$51</f>
        <v>4.9913106396629732E+78</v>
      </c>
      <c r="TNI51" s="1818">
        <f t="shared" ref="TNI51" si="6943">TNG51*$C$51</f>
        <v>5.116093405654547E+78</v>
      </c>
      <c r="TNK51" s="1818">
        <f t="shared" ref="TNK51" si="6944">TNI51*$C$51</f>
        <v>5.2439957407959101E+78</v>
      </c>
      <c r="TNM51" s="1818">
        <f t="shared" ref="TNM51" si="6945">TNK51*$C$51</f>
        <v>5.3750956343158071E+78</v>
      </c>
      <c r="TNO51" s="1818">
        <f t="shared" ref="TNO51" si="6946">TNM51*$C$51</f>
        <v>5.5094730251737022E+78</v>
      </c>
      <c r="TNQ51" s="1818">
        <f t="shared" ref="TNQ51" si="6947">TNO51*$C$51</f>
        <v>5.6472098508030441E+78</v>
      </c>
      <c r="TNS51" s="1818">
        <f t="shared" ref="TNS51" si="6948">TNQ51*$C$51</f>
        <v>5.7883900970731196E+78</v>
      </c>
      <c r="TNU51" s="1818">
        <f t="shared" ref="TNU51" si="6949">TNS51*$C$51</f>
        <v>5.9330998494999473E+78</v>
      </c>
      <c r="TNW51" s="1818">
        <f t="shared" ref="TNW51" si="6950">TNU51*$C$51</f>
        <v>6.0814273457374453E+78</v>
      </c>
      <c r="TNY51" s="1818">
        <f t="shared" ref="TNY51" si="6951">TNW51*$C$51</f>
        <v>6.2334630293808809E+78</v>
      </c>
      <c r="TOA51" s="1818">
        <f t="shared" ref="TOA51" si="6952">TNY51*$C$51</f>
        <v>6.3892996051154023E+78</v>
      </c>
      <c r="TOC51" s="1818">
        <f t="shared" ref="TOC51" si="6953">TOA51*$C$51</f>
        <v>6.5490320952432867E+78</v>
      </c>
      <c r="TOE51" s="1818">
        <f t="shared" ref="TOE51" si="6954">TOC51*$C$51</f>
        <v>6.7127578976243679E+78</v>
      </c>
      <c r="TOG51" s="1818">
        <f t="shared" ref="TOG51" si="6955">TOE51*$C$51</f>
        <v>6.8805768450649761E+78</v>
      </c>
      <c r="TOI51" s="1818">
        <f t="shared" ref="TOI51" si="6956">TOG51*$C$51</f>
        <v>7.0525912661916003E+78</v>
      </c>
      <c r="TOK51" s="1818">
        <f t="shared" ref="TOK51" si="6957">TOI51*$C$51</f>
        <v>7.2289060478463896E+78</v>
      </c>
      <c r="TOM51" s="1818">
        <f t="shared" ref="TOM51" si="6958">TOK51*$C$51</f>
        <v>7.4096286990425485E+78</v>
      </c>
      <c r="TOO51" s="1818">
        <f t="shared" ref="TOO51" si="6959">TOM51*$C$51</f>
        <v>7.5948694165186117E+78</v>
      </c>
      <c r="TOQ51" s="1818">
        <f t="shared" ref="TOQ51" si="6960">TOO51*$C$51</f>
        <v>7.7847411519315759E+78</v>
      </c>
      <c r="TOS51" s="1818">
        <f t="shared" ref="TOS51" si="6961">TOQ51*$C$51</f>
        <v>7.9793596807298641E+78</v>
      </c>
      <c r="TOU51" s="1818">
        <f t="shared" ref="TOU51" si="6962">TOS51*$C$51</f>
        <v>8.1788436727481098E+78</v>
      </c>
      <c r="TOW51" s="1818">
        <f t="shared" ref="TOW51" si="6963">TOU51*$C$51</f>
        <v>8.3833147645668114E+78</v>
      </c>
      <c r="TOY51" s="1818">
        <f t="shared" ref="TOY51" si="6964">TOW51*$C$51</f>
        <v>8.5928976336809817E+78</v>
      </c>
      <c r="TPA51" s="1818">
        <f t="shared" ref="TPA51" si="6965">TOY51*$C$51</f>
        <v>8.8077200745230047E+78</v>
      </c>
      <c r="TPC51" s="1818">
        <f t="shared" ref="TPC51" si="6966">TPA51*$C$51</f>
        <v>9.0279130763860785E+78</v>
      </c>
      <c r="TPE51" s="1818">
        <f t="shared" ref="TPE51" si="6967">TPC51*$C$51</f>
        <v>9.2536109032957295E+78</v>
      </c>
      <c r="TPG51" s="1818">
        <f t="shared" ref="TPG51" si="6968">TPE51*$C$51</f>
        <v>9.4849511758781214E+78</v>
      </c>
      <c r="TPI51" s="1818">
        <f t="shared" ref="TPI51" si="6969">TPG51*$C$51</f>
        <v>9.7220749552750734E+78</v>
      </c>
      <c r="TPK51" s="1818">
        <f t="shared" ref="TPK51" si="6970">TPI51*$C$51</f>
        <v>9.9651268291569493E+78</v>
      </c>
      <c r="TPM51" s="1818">
        <f t="shared" ref="TPM51" si="6971">TPK51*$C$51</f>
        <v>1.0214254999885872E+79</v>
      </c>
      <c r="TPO51" s="1818">
        <f t="shared" ref="TPO51" si="6972">TPM51*$C$51</f>
        <v>1.0469611374883019E+79</v>
      </c>
      <c r="TPQ51" s="1818">
        <f t="shared" ref="TPQ51" si="6973">TPO51*$C$51</f>
        <v>1.0731351659255093E+79</v>
      </c>
      <c r="TPS51" s="1818">
        <f t="shared" ref="TPS51" si="6974">TPQ51*$C$51</f>
        <v>1.099963545073647E+79</v>
      </c>
      <c r="TPU51" s="1818">
        <f t="shared" ref="TPU51" si="6975">TPS51*$C$51</f>
        <v>1.127462633700488E+79</v>
      </c>
      <c r="TPW51" s="1818">
        <f t="shared" ref="TPW51" si="6976">TPU51*$C$51</f>
        <v>1.155649199543E+79</v>
      </c>
      <c r="TPY51" s="1818">
        <f t="shared" ref="TPY51" si="6977">TPW51*$C$51</f>
        <v>1.184540429531575E+79</v>
      </c>
      <c r="TQA51" s="1818">
        <f t="shared" ref="TQA51" si="6978">TPY51*$C$51</f>
        <v>1.2141539402698642E+79</v>
      </c>
      <c r="TQC51" s="1818">
        <f t="shared" ref="TQC51" si="6979">TQA51*$C$51</f>
        <v>1.2445077887766107E+79</v>
      </c>
      <c r="TQE51" s="1818">
        <f t="shared" ref="TQE51" si="6980">TQC51*$C$51</f>
        <v>1.2756204834960259E+79</v>
      </c>
      <c r="TQG51" s="1818">
        <f t="shared" ref="TQG51" si="6981">TQE51*$C$51</f>
        <v>1.3075109955834263E+79</v>
      </c>
      <c r="TQI51" s="1818">
        <f t="shared" ref="TQI51" si="6982">TQG51*$C$51</f>
        <v>1.3401987704730119E+79</v>
      </c>
      <c r="TQK51" s="1818">
        <f t="shared" ref="TQK51" si="6983">TQI51*$C$51</f>
        <v>1.3737037397348371E+79</v>
      </c>
      <c r="TQM51" s="1818">
        <f t="shared" ref="TQM51" si="6984">TQK51*$C$51</f>
        <v>1.408046333228208E+79</v>
      </c>
      <c r="TQO51" s="1818">
        <f t="shared" ref="TQO51" si="6985">TQM51*$C$51</f>
        <v>1.443247491558913E+79</v>
      </c>
      <c r="TQQ51" s="1818">
        <f t="shared" ref="TQQ51" si="6986">TQO51*$C$51</f>
        <v>1.4793286788478857E+79</v>
      </c>
      <c r="TQS51" s="1818">
        <f t="shared" ref="TQS51" si="6987">TQQ51*$C$51</f>
        <v>1.5163118958190828E+79</v>
      </c>
      <c r="TQU51" s="1818">
        <f t="shared" ref="TQU51" si="6988">TQS51*$C$51</f>
        <v>1.5542196932145597E+79</v>
      </c>
      <c r="TQW51" s="1818">
        <f t="shared" ref="TQW51" si="6989">TQU51*$C$51</f>
        <v>1.5930751855449234E+79</v>
      </c>
      <c r="TQY51" s="1818">
        <f t="shared" ref="TQY51" si="6990">TQW51*$C$51</f>
        <v>1.6329020651835463E+79</v>
      </c>
      <c r="TRA51" s="1818">
        <f t="shared" ref="TRA51" si="6991">TQY51*$C$51</f>
        <v>1.6737246168131348E+79</v>
      </c>
      <c r="TRC51" s="1818">
        <f t="shared" ref="TRC51" si="6992">TRA51*$C$51</f>
        <v>1.7155677322334629E+79</v>
      </c>
      <c r="TRE51" s="1818">
        <f t="shared" ref="TRE51" si="6993">TRC51*$C$51</f>
        <v>1.7584569255392992E+79</v>
      </c>
      <c r="TRG51" s="1818">
        <f t="shared" ref="TRG51" si="6994">TRE51*$C$51</f>
        <v>1.8024183486777816E+79</v>
      </c>
      <c r="TRI51" s="1818">
        <f t="shared" ref="TRI51" si="6995">TRG51*$C$51</f>
        <v>1.8474788073947261E+79</v>
      </c>
      <c r="TRK51" s="1818">
        <f t="shared" ref="TRK51" si="6996">TRI51*$C$51</f>
        <v>1.8936657775795942E+79</v>
      </c>
      <c r="TRM51" s="1818">
        <f t="shared" ref="TRM51" si="6997">TRK51*$C$51</f>
        <v>1.9410074220190839E+79</v>
      </c>
      <c r="TRO51" s="1818">
        <f t="shared" ref="TRO51" si="6998">TRM51*$C$51</f>
        <v>1.9895326075695609E+79</v>
      </c>
      <c r="TRQ51" s="1818">
        <f t="shared" ref="TRQ51" si="6999">TRO51*$C$51</f>
        <v>2.0392709227587998E+79</v>
      </c>
      <c r="TRS51" s="1818">
        <f t="shared" ref="TRS51" si="7000">TRQ51*$C$51</f>
        <v>2.0902526958277697E+79</v>
      </c>
      <c r="TRU51" s="1818">
        <f t="shared" ref="TRU51" si="7001">TRS51*$C$51</f>
        <v>2.1425090132234639E+79</v>
      </c>
      <c r="TRW51" s="1818">
        <f t="shared" ref="TRW51" si="7002">TRU51*$C$51</f>
        <v>2.1960717385540502E+79</v>
      </c>
      <c r="TRY51" s="1818">
        <f t="shared" ref="TRY51" si="7003">TRW51*$C$51</f>
        <v>2.2509735320179011E+79</v>
      </c>
      <c r="TSA51" s="1818">
        <f t="shared" ref="TSA51" si="7004">TRY51*$C$51</f>
        <v>2.3072478703183485E+79</v>
      </c>
      <c r="TSC51" s="1818">
        <f t="shared" ref="TSC51" si="7005">TSA51*$C$51</f>
        <v>2.3649290670763071E+79</v>
      </c>
      <c r="TSE51" s="1818">
        <f t="shared" ref="TSE51" si="7006">TSC51*$C$51</f>
        <v>2.4240522937532146E+79</v>
      </c>
      <c r="TSG51" s="1818">
        <f t="shared" ref="TSG51" si="7007">TSE51*$C$51</f>
        <v>2.4846536010970447E+79</v>
      </c>
      <c r="TSI51" s="1818">
        <f t="shared" ref="TSI51" si="7008">TSG51*$C$51</f>
        <v>2.5467699411244708E+79</v>
      </c>
      <c r="TSK51" s="1818">
        <f t="shared" ref="TSK51" si="7009">TSI51*$C$51</f>
        <v>2.6104391896525823E+79</v>
      </c>
      <c r="TSM51" s="1818">
        <f t="shared" ref="TSM51" si="7010">TSK51*$C$51</f>
        <v>2.6757001693938967E+79</v>
      </c>
      <c r="TSO51" s="1818">
        <f t="shared" ref="TSO51" si="7011">TSM51*$C$51</f>
        <v>2.7425926736287439E+79</v>
      </c>
      <c r="TSQ51" s="1818">
        <f t="shared" ref="TSQ51" si="7012">TSO51*$C$51</f>
        <v>2.8111574904694622E+79</v>
      </c>
      <c r="TSS51" s="1818">
        <f t="shared" ref="TSS51" si="7013">TSQ51*$C$51</f>
        <v>2.8814364277311984E+79</v>
      </c>
      <c r="TSU51" s="1818">
        <f t="shared" ref="TSU51" si="7014">TSS51*$C$51</f>
        <v>2.9534723384244782E+79</v>
      </c>
      <c r="TSW51" s="1818">
        <f t="shared" ref="TSW51" si="7015">TSU51*$C$51</f>
        <v>3.0273091468850902E+79</v>
      </c>
      <c r="TSY51" s="1818">
        <f t="shared" ref="TSY51" si="7016">TSW51*$C$51</f>
        <v>3.1029918755572169E+79</v>
      </c>
      <c r="TTA51" s="1818">
        <f t="shared" ref="TTA51" si="7017">TSY51*$C$51</f>
        <v>3.1805666724461472E+79</v>
      </c>
      <c r="TTC51" s="1818">
        <f t="shared" ref="TTC51" si="7018">TTA51*$C$51</f>
        <v>3.2600808392573003E+79</v>
      </c>
      <c r="TTE51" s="1818">
        <f t="shared" ref="TTE51" si="7019">TTC51*$C$51</f>
        <v>3.3415828602387324E+79</v>
      </c>
      <c r="TTG51" s="1818">
        <f t="shared" ref="TTG51" si="7020">TTE51*$C$51</f>
        <v>3.4251224317447003E+79</v>
      </c>
      <c r="TTI51" s="1818">
        <f t="shared" ref="TTI51" si="7021">TTG51*$C$51</f>
        <v>3.5107504925383175E+79</v>
      </c>
      <c r="TTK51" s="1818">
        <f t="shared" ref="TTK51" si="7022">TTI51*$C$51</f>
        <v>3.598519254851775E+79</v>
      </c>
      <c r="TTM51" s="1818">
        <f t="shared" ref="TTM51" si="7023">TTK51*$C$51</f>
        <v>3.6884822362230691E+79</v>
      </c>
      <c r="TTO51" s="1818">
        <f t="shared" ref="TTO51" si="7024">TTM51*$C$51</f>
        <v>3.7806942921286459E+79</v>
      </c>
      <c r="TTQ51" s="1818">
        <f t="shared" ref="TTQ51" si="7025">TTO51*$C$51</f>
        <v>3.8752116494318615E+79</v>
      </c>
      <c r="TTS51" s="1818">
        <f t="shared" ref="TTS51" si="7026">TTQ51*$C$51</f>
        <v>3.9720919406676579E+79</v>
      </c>
      <c r="TTU51" s="1818">
        <f t="shared" ref="TTU51" si="7027">TTS51*$C$51</f>
        <v>4.0713942391843486E+79</v>
      </c>
      <c r="TTW51" s="1818">
        <f t="shared" ref="TTW51" si="7028">TTU51*$C$51</f>
        <v>4.1731790951639569E+79</v>
      </c>
      <c r="TTY51" s="1818">
        <f t="shared" ref="TTY51" si="7029">TTW51*$C$51</f>
        <v>4.2775085725430554E+79</v>
      </c>
      <c r="TUA51" s="1818">
        <f t="shared" ref="TUA51" si="7030">TTY51*$C$51</f>
        <v>4.3844462868566314E+79</v>
      </c>
      <c r="TUC51" s="1818">
        <f t="shared" ref="TUC51" si="7031">TUA51*$C$51</f>
        <v>4.4940574440280468E+79</v>
      </c>
      <c r="TUE51" s="1818">
        <f t="shared" ref="TUE51" si="7032">TUC51*$C$51</f>
        <v>4.6064088801287475E+79</v>
      </c>
      <c r="TUG51" s="1818">
        <f t="shared" ref="TUG51" si="7033">TUE51*$C$51</f>
        <v>4.7215691021319661E+79</v>
      </c>
      <c r="TUI51" s="1818">
        <f t="shared" ref="TUI51" si="7034">TUG51*$C$51</f>
        <v>4.839608329685265E+79</v>
      </c>
      <c r="TUK51" s="1818">
        <f t="shared" ref="TUK51" si="7035">TUI51*$C$51</f>
        <v>4.9605985379273963E+79</v>
      </c>
      <c r="TUM51" s="1818">
        <f t="shared" ref="TUM51" si="7036">TUK51*$C$51</f>
        <v>5.0846135013755809E+79</v>
      </c>
      <c r="TUO51" s="1818">
        <f t="shared" ref="TUO51" si="7037">TUM51*$C$51</f>
        <v>5.2117288389099698E+79</v>
      </c>
      <c r="TUQ51" s="1818">
        <f t="shared" ref="TUQ51" si="7038">TUO51*$C$51</f>
        <v>5.3420220598827186E+79</v>
      </c>
      <c r="TUS51" s="1818">
        <f t="shared" ref="TUS51" si="7039">TUQ51*$C$51</f>
        <v>5.4755726113797861E+79</v>
      </c>
      <c r="TUU51" s="1818">
        <f t="shared" ref="TUU51" si="7040">TUS51*$C$51</f>
        <v>5.6124619266642804E+79</v>
      </c>
      <c r="TUW51" s="1818">
        <f t="shared" ref="TUW51" si="7041">TUU51*$C$51</f>
        <v>5.7527734748308867E+79</v>
      </c>
      <c r="TUY51" s="1818">
        <f t="shared" ref="TUY51" si="7042">TUW51*$C$51</f>
        <v>5.8965928117016584E+79</v>
      </c>
      <c r="TVA51" s="1818">
        <f t="shared" ref="TVA51" si="7043">TUY51*$C$51</f>
        <v>6.0440076319941989E+79</v>
      </c>
      <c r="TVC51" s="1818">
        <f t="shared" ref="TVC51" si="7044">TVA51*$C$51</f>
        <v>6.1951078227940535E+79</v>
      </c>
      <c r="TVE51" s="1818">
        <f t="shared" ref="TVE51" si="7045">TVC51*$C$51</f>
        <v>6.3499855183639037E+79</v>
      </c>
      <c r="TVG51" s="1818">
        <f t="shared" ref="TVG51" si="7046">TVE51*$C$51</f>
        <v>6.508735156323001E+79</v>
      </c>
      <c r="TVI51" s="1818">
        <f t="shared" ref="TVI51" si="7047">TVG51*$C$51</f>
        <v>6.6714535352310759E+79</v>
      </c>
      <c r="TVK51" s="1818">
        <f t="shared" ref="TVK51" si="7048">TVI51*$C$51</f>
        <v>6.8382398736118518E+79</v>
      </c>
      <c r="TVM51" s="1818">
        <f t="shared" ref="TVM51" si="7049">TVK51*$C$51</f>
        <v>7.0091958704521474E+79</v>
      </c>
      <c r="TVO51" s="1818">
        <f t="shared" ref="TVO51" si="7050">TVM51*$C$51</f>
        <v>7.1844257672134506E+79</v>
      </c>
      <c r="TVQ51" s="1818">
        <f t="shared" ref="TVQ51" si="7051">TVO51*$C$51</f>
        <v>7.3640364113937865E+79</v>
      </c>
      <c r="TVS51" s="1818">
        <f t="shared" ref="TVS51" si="7052">TVQ51*$C$51</f>
        <v>7.5481373216786309E+79</v>
      </c>
      <c r="TVU51" s="1818">
        <f t="shared" ref="TVU51" si="7053">TVS51*$C$51</f>
        <v>7.7368407547205958E+79</v>
      </c>
      <c r="TVW51" s="1818">
        <f t="shared" ref="TVW51" si="7054">TVU51*$C$51</f>
        <v>7.9302617735886099E+79</v>
      </c>
      <c r="TVY51" s="1818">
        <f t="shared" ref="TVY51" si="7055">TVW51*$C$51</f>
        <v>8.1285183179283241E+79</v>
      </c>
      <c r="TWA51" s="1818">
        <f t="shared" ref="TWA51" si="7056">TVY51*$C$51</f>
        <v>8.3317312758765312E+79</v>
      </c>
      <c r="TWC51" s="1818">
        <f t="shared" ref="TWC51" si="7057">TWA51*$C$51</f>
        <v>8.5400245577734436E+79</v>
      </c>
      <c r="TWE51" s="1818">
        <f t="shared" ref="TWE51" si="7058">TWC51*$C$51</f>
        <v>8.7535251717177794E+79</v>
      </c>
      <c r="TWG51" s="1818">
        <f t="shared" ref="TWG51" si="7059">TWE51*$C$51</f>
        <v>8.972363301010723E+79</v>
      </c>
      <c r="TWI51" s="1818">
        <f t="shared" ref="TWI51" si="7060">TWG51*$C$51</f>
        <v>9.1966723835359902E+79</v>
      </c>
      <c r="TWK51" s="1818">
        <f t="shared" ref="TWK51" si="7061">TWI51*$C$51</f>
        <v>9.4265891931243893E+79</v>
      </c>
      <c r="TWM51" s="1818">
        <f t="shared" ref="TWM51" si="7062">TWK51*$C$51</f>
        <v>9.6622539229524981E+79</v>
      </c>
      <c r="TWO51" s="1818">
        <f t="shared" ref="TWO51" si="7063">TWM51*$C$51</f>
        <v>9.9038102710263097E+79</v>
      </c>
      <c r="TWQ51" s="1818">
        <f t="shared" ref="TWQ51" si="7064">TWO51*$C$51</f>
        <v>1.0151405527801966E+80</v>
      </c>
      <c r="TWS51" s="1818">
        <f t="shared" ref="TWS51" si="7065">TWQ51*$C$51</f>
        <v>1.0405190665997014E+80</v>
      </c>
      <c r="TWU51" s="1818">
        <f t="shared" ref="TWU51" si="7066">TWS51*$C$51</f>
        <v>1.0665320432646939E+80</v>
      </c>
      <c r="TWW51" s="1818">
        <f t="shared" ref="TWW51" si="7067">TWU51*$C$51</f>
        <v>1.0931953443463112E+80</v>
      </c>
      <c r="TWY51" s="1818">
        <f t="shared" ref="TWY51" si="7068">TWW51*$C$51</f>
        <v>1.1205252279549688E+80</v>
      </c>
      <c r="TXA51" s="1818">
        <f t="shared" ref="TXA51" si="7069">TWY51*$C$51</f>
        <v>1.1485383586538429E+80</v>
      </c>
      <c r="TXC51" s="1818">
        <f t="shared" ref="TXC51" si="7070">TXA51*$C$51</f>
        <v>1.1772518176201889E+80</v>
      </c>
      <c r="TXE51" s="1818">
        <f t="shared" ref="TXE51" si="7071">TXC51*$C$51</f>
        <v>1.2066831130606934E+80</v>
      </c>
      <c r="TXG51" s="1818">
        <f t="shared" ref="TXG51" si="7072">TXE51*$C$51</f>
        <v>1.2368501908872106E+80</v>
      </c>
      <c r="TXI51" s="1818">
        <f t="shared" ref="TXI51" si="7073">TXG51*$C$51</f>
        <v>1.2677714456593908E+80</v>
      </c>
      <c r="TXK51" s="1818">
        <f t="shared" ref="TXK51" si="7074">TXI51*$C$51</f>
        <v>1.2994657318008753E+80</v>
      </c>
      <c r="TXM51" s="1818">
        <f t="shared" ref="TXM51" si="7075">TXK51*$C$51</f>
        <v>1.3319523750958971E+80</v>
      </c>
      <c r="TXO51" s="1818">
        <f t="shared" ref="TXO51" si="7076">TXM51*$C$51</f>
        <v>1.3652511844732944E+80</v>
      </c>
      <c r="TXQ51" s="1818">
        <f t="shared" ref="TXQ51" si="7077">TXO51*$C$51</f>
        <v>1.3993824640851265E+80</v>
      </c>
      <c r="TXS51" s="1818">
        <f t="shared" ref="TXS51" si="7078">TXQ51*$C$51</f>
        <v>1.4343670256872547E+80</v>
      </c>
      <c r="TXU51" s="1818">
        <f t="shared" ref="TXU51" si="7079">TXS51*$C$51</f>
        <v>1.470226201329436E+80</v>
      </c>
      <c r="TXW51" s="1818">
        <f t="shared" ref="TXW51" si="7080">TXU51*$C$51</f>
        <v>1.5069818563626718E+80</v>
      </c>
      <c r="TXY51" s="1818">
        <f t="shared" ref="TXY51" si="7081">TXW51*$C$51</f>
        <v>1.5446564027717386E+80</v>
      </c>
      <c r="TYA51" s="1818">
        <f t="shared" ref="TYA51" si="7082">TXY51*$C$51</f>
        <v>1.5832728128410318E+80</v>
      </c>
      <c r="TYC51" s="1818">
        <f t="shared" ref="TYC51" si="7083">TYA51*$C$51</f>
        <v>1.6228546331620574E+80</v>
      </c>
      <c r="TYE51" s="1818">
        <f t="shared" ref="TYE51" si="7084">TYC51*$C$51</f>
        <v>1.6634259989911086E+80</v>
      </c>
      <c r="TYG51" s="1818">
        <f t="shared" ref="TYG51" si="7085">TYE51*$C$51</f>
        <v>1.7050116489658862E+80</v>
      </c>
      <c r="TYI51" s="1818">
        <f t="shared" ref="TYI51" si="7086">TYG51*$C$51</f>
        <v>1.7476369401900331E+80</v>
      </c>
      <c r="TYK51" s="1818">
        <f t="shared" ref="TYK51" si="7087">TYI51*$C$51</f>
        <v>1.7913278636947839E+80</v>
      </c>
      <c r="TYM51" s="1818">
        <f t="shared" ref="TYM51" si="7088">TYK51*$C$51</f>
        <v>1.8361110602871532E+80</v>
      </c>
      <c r="TYO51" s="1818">
        <f t="shared" ref="TYO51" si="7089">TYM51*$C$51</f>
        <v>1.882013836794332E+80</v>
      </c>
      <c r="TYQ51" s="1818">
        <f t="shared" ref="TYQ51" si="7090">TYO51*$C$51</f>
        <v>1.92906418271419E+80</v>
      </c>
      <c r="TYS51" s="1818">
        <f t="shared" ref="TYS51" si="7091">TYQ51*$C$51</f>
        <v>1.9772907872820447E+80</v>
      </c>
      <c r="TYU51" s="1818">
        <f t="shared" ref="TYU51" si="7092">TYS51*$C$51</f>
        <v>2.0267230569640956E+80</v>
      </c>
      <c r="TYW51" s="1818">
        <f t="shared" ref="TYW51" si="7093">TYU51*$C$51</f>
        <v>2.0773911333881978E+80</v>
      </c>
      <c r="TYY51" s="1818">
        <f t="shared" ref="TYY51" si="7094">TYW51*$C$51</f>
        <v>2.1293259117229026E+80</v>
      </c>
      <c r="TZA51" s="1818">
        <f t="shared" ref="TZA51" si="7095">TYY51*$C$51</f>
        <v>2.1825590595159749E+80</v>
      </c>
      <c r="TZC51" s="1818">
        <f t="shared" ref="TZC51" si="7096">TZA51*$C$51</f>
        <v>2.2371230360038742E+80</v>
      </c>
      <c r="TZE51" s="1818">
        <f t="shared" ref="TZE51" si="7097">TZC51*$C$51</f>
        <v>2.2930511119039707E+80</v>
      </c>
      <c r="TZG51" s="1818">
        <f t="shared" ref="TZG51" si="7098">TZE51*$C$51</f>
        <v>2.3503773897015698E+80</v>
      </c>
      <c r="TZI51" s="1818">
        <f t="shared" ref="TZI51" si="7099">TZG51*$C$51</f>
        <v>2.4091368244441087E+80</v>
      </c>
      <c r="TZK51" s="1818">
        <f t="shared" ref="TZK51" si="7100">TZI51*$C$51</f>
        <v>2.4693652450552112E+80</v>
      </c>
      <c r="TZM51" s="1818">
        <f t="shared" ref="TZM51" si="7101">TZK51*$C$51</f>
        <v>2.5310993761815912E+80</v>
      </c>
      <c r="TZO51" s="1818">
        <f t="shared" ref="TZO51" si="7102">TZM51*$C$51</f>
        <v>2.5943768605861308E+80</v>
      </c>
      <c r="TZQ51" s="1818">
        <f t="shared" ref="TZQ51" si="7103">TZO51*$C$51</f>
        <v>2.659236282100784E+80</v>
      </c>
      <c r="TZS51" s="1818">
        <f t="shared" ref="TZS51" si="7104">TZQ51*$C$51</f>
        <v>2.7257171891533036E+80</v>
      </c>
      <c r="TZU51" s="1818">
        <f t="shared" ref="TZU51" si="7105">TZS51*$C$51</f>
        <v>2.7938601188821357E+80</v>
      </c>
      <c r="TZW51" s="1818">
        <f t="shared" ref="TZW51" si="7106">TZU51*$C$51</f>
        <v>2.863706621854189E+80</v>
      </c>
      <c r="TZY51" s="1818">
        <f t="shared" ref="TZY51" si="7107">TZW51*$C$51</f>
        <v>2.9352992874005432E+80</v>
      </c>
      <c r="UAA51" s="1818">
        <f t="shared" ref="UAA51" si="7108">TZY51*$C$51</f>
        <v>3.0086817695855565E+80</v>
      </c>
      <c r="UAC51" s="1818">
        <f t="shared" ref="UAC51" si="7109">UAA51*$C$51</f>
        <v>3.0838988138251951E+80</v>
      </c>
      <c r="UAE51" s="1818">
        <f t="shared" ref="UAE51" si="7110">UAC51*$C$51</f>
        <v>3.1609962841708249E+80</v>
      </c>
      <c r="UAG51" s="1818">
        <f t="shared" ref="UAG51" si="7111">UAE51*$C$51</f>
        <v>3.2400211912750954E+80</v>
      </c>
      <c r="UAI51" s="1818">
        <f t="shared" ref="UAI51" si="7112">UAG51*$C$51</f>
        <v>3.3210217210569727E+80</v>
      </c>
      <c r="UAK51" s="1818">
        <f t="shared" ref="UAK51" si="7113">UAI51*$C$51</f>
        <v>3.4040472640833967E+80</v>
      </c>
      <c r="UAM51" s="1818">
        <f t="shared" ref="UAM51" si="7114">UAK51*$C$51</f>
        <v>3.4891484456854812E+80</v>
      </c>
      <c r="UAO51" s="1818">
        <f t="shared" ref="UAO51" si="7115">UAM51*$C$51</f>
        <v>3.5763771568276177E+80</v>
      </c>
      <c r="UAQ51" s="1818">
        <f t="shared" ref="UAQ51" si="7116">UAO51*$C$51</f>
        <v>3.665786585748308E+80</v>
      </c>
      <c r="UAS51" s="1818">
        <f t="shared" ref="UAS51" si="7117">UAQ51*$C$51</f>
        <v>3.7574312503920152E+80</v>
      </c>
      <c r="UAU51" s="1818">
        <f t="shared" ref="UAU51" si="7118">UAS51*$C$51</f>
        <v>3.8513670316518153E+80</v>
      </c>
      <c r="UAW51" s="1818">
        <f t="shared" ref="UAW51" si="7119">UAU51*$C$51</f>
        <v>3.9476512074431106E+80</v>
      </c>
      <c r="UAY51" s="1818">
        <f t="shared" ref="UAY51" si="7120">UAW51*$C$51</f>
        <v>4.046342487629188E+80</v>
      </c>
      <c r="UBA51" s="1818">
        <f t="shared" ref="UBA51" si="7121">UAY51*$C$51</f>
        <v>4.1475010498199172E+80</v>
      </c>
      <c r="UBC51" s="1818">
        <f t="shared" ref="UBC51" si="7122">UBA51*$C$51</f>
        <v>4.2511885760654148E+80</v>
      </c>
      <c r="UBE51" s="1818">
        <f t="shared" ref="UBE51" si="7123">UBC51*$C$51</f>
        <v>4.35746829046705E+80</v>
      </c>
      <c r="UBG51" s="1818">
        <f t="shared" ref="UBG51" si="7124">UBE51*$C$51</f>
        <v>4.4664049977287257E+80</v>
      </c>
      <c r="UBI51" s="1818">
        <f t="shared" ref="UBI51" si="7125">UBG51*$C$51</f>
        <v>4.5780651226719437E+80</v>
      </c>
      <c r="UBK51" s="1818">
        <f t="shared" ref="UBK51" si="7126">UBI51*$C$51</f>
        <v>4.6925167507387418E+80</v>
      </c>
      <c r="UBM51" s="1818">
        <f t="shared" ref="UBM51" si="7127">UBK51*$C$51</f>
        <v>4.8098296695072104E+80</v>
      </c>
      <c r="UBO51" s="1818">
        <f t="shared" ref="UBO51" si="7128">UBM51*$C$51</f>
        <v>4.9300754112448907E+80</v>
      </c>
      <c r="UBQ51" s="1818">
        <f t="shared" ref="UBQ51" si="7129">UBO51*$C$51</f>
        <v>5.0533272965260129E+80</v>
      </c>
      <c r="UBS51" s="1818">
        <f t="shared" ref="UBS51" si="7130">UBQ51*$C$51</f>
        <v>5.1796604789391622E+80</v>
      </c>
      <c r="UBU51" s="1818">
        <f t="shared" ref="UBU51" si="7131">UBS51*$C$51</f>
        <v>5.3091519909126406E+80</v>
      </c>
      <c r="UBW51" s="1818">
        <f t="shared" ref="UBW51" si="7132">UBU51*$C$51</f>
        <v>5.4418807906854564E+80</v>
      </c>
      <c r="UBY51" s="1818">
        <f t="shared" ref="UBY51" si="7133">UBW51*$C$51</f>
        <v>5.5779278104525921E+80</v>
      </c>
      <c r="UCA51" s="1818">
        <f t="shared" ref="UCA51" si="7134">UBY51*$C$51</f>
        <v>5.7173760057139064E+80</v>
      </c>
      <c r="UCC51" s="1818">
        <f t="shared" ref="UCC51" si="7135">UCA51*$C$51</f>
        <v>5.8603104058567531E+80</v>
      </c>
      <c r="UCE51" s="1818">
        <f t="shared" ref="UCE51" si="7136">UCC51*$C$51</f>
        <v>6.0068181660031711E+80</v>
      </c>
      <c r="UCG51" s="1818">
        <f t="shared" ref="UCG51" si="7137">UCE51*$C$51</f>
        <v>6.15698862015325E+80</v>
      </c>
      <c r="UCI51" s="1818">
        <f t="shared" ref="UCI51" si="7138">UCG51*$C$51</f>
        <v>6.3109133356570809E+80</v>
      </c>
      <c r="UCK51" s="1818">
        <f t="shared" ref="UCK51" si="7139">UCI51*$C$51</f>
        <v>6.468686169048507E+80</v>
      </c>
      <c r="UCM51" s="1818">
        <f t="shared" ref="UCM51" si="7140">UCK51*$C$51</f>
        <v>6.6304033232747188E+80</v>
      </c>
      <c r="UCO51" s="1818">
        <f t="shared" ref="UCO51" si="7141">UCM51*$C$51</f>
        <v>6.7961634063565857E+80</v>
      </c>
      <c r="UCQ51" s="1818">
        <f t="shared" ref="UCQ51" si="7142">UCO51*$C$51</f>
        <v>6.9660674915154998E+80</v>
      </c>
      <c r="UCS51" s="1818">
        <f t="shared" ref="UCS51" si="7143">UCQ51*$C$51</f>
        <v>7.1402191788033871E+80</v>
      </c>
      <c r="UCU51" s="1818">
        <f t="shared" ref="UCU51" si="7144">UCS51*$C$51</f>
        <v>7.3187246582734714E+80</v>
      </c>
      <c r="UCW51" s="1818">
        <f t="shared" ref="UCW51" si="7145">UCU51*$C$51</f>
        <v>7.5016927747303079E+80</v>
      </c>
      <c r="UCY51" s="1818">
        <f t="shared" ref="UCY51" si="7146">UCW51*$C$51</f>
        <v>7.6892350940985645E+80</v>
      </c>
      <c r="UDA51" s="1818">
        <f t="shared" ref="UDA51" si="7147">UCY51*$C$51</f>
        <v>7.881465971451028E+80</v>
      </c>
      <c r="UDC51" s="1818">
        <f t="shared" ref="UDC51" si="7148">UDA51*$C$51</f>
        <v>8.0785026207373031E+80</v>
      </c>
      <c r="UDE51" s="1818">
        <f t="shared" ref="UDE51" si="7149">UDC51*$C$51</f>
        <v>8.2804651862557348E+80</v>
      </c>
      <c r="UDG51" s="1818">
        <f t="shared" ref="UDG51" si="7150">UDE51*$C$51</f>
        <v>8.487476815912127E+80</v>
      </c>
      <c r="UDI51" s="1818">
        <f t="shared" ref="UDI51" si="7151">UDG51*$C$51</f>
        <v>8.6996637363099289E+80</v>
      </c>
      <c r="UDK51" s="1818">
        <f t="shared" ref="UDK51" si="7152">UDI51*$C$51</f>
        <v>8.9171553297176762E+80</v>
      </c>
      <c r="UDM51" s="1818">
        <f t="shared" ref="UDM51" si="7153">UDK51*$C$51</f>
        <v>9.140084212960617E+80</v>
      </c>
      <c r="UDO51" s="1818">
        <f t="shared" ref="UDO51" si="7154">UDM51*$C$51</f>
        <v>9.3685863182846314E+80</v>
      </c>
      <c r="UDQ51" s="1818">
        <f t="shared" ref="UDQ51" si="7155">UDO51*$C$51</f>
        <v>9.602800976241747E+80</v>
      </c>
      <c r="UDS51" s="1818">
        <f t="shared" ref="UDS51" si="7156">UDQ51*$C$51</f>
        <v>9.842871000647789E+80</v>
      </c>
      <c r="UDU51" s="1818">
        <f t="shared" ref="UDU51" si="7157">UDS51*$C$51</f>
        <v>1.0088942775663984E+81</v>
      </c>
      <c r="UDW51" s="1818">
        <f t="shared" ref="UDW51" si="7158">UDU51*$C$51</f>
        <v>1.0341166345055583E+81</v>
      </c>
      <c r="UDY51" s="1818">
        <f t="shared" ref="UDY51" si="7159">UDW51*$C$51</f>
        <v>1.0599695503681972E+81</v>
      </c>
      <c r="UEA51" s="1818">
        <f t="shared" ref="UEA51" si="7160">UDY51*$C$51</f>
        <v>1.0864687891274021E+81</v>
      </c>
      <c r="UEC51" s="1818">
        <f t="shared" ref="UEC51" si="7161">UEA51*$C$51</f>
        <v>1.113630508855587E+81</v>
      </c>
      <c r="UEE51" s="1818">
        <f t="shared" ref="UEE51" si="7162">UEC51*$C$51</f>
        <v>1.1414712715769765E+81</v>
      </c>
      <c r="UEG51" s="1818">
        <f t="shared" ref="UEG51" si="7163">UEE51*$C$51</f>
        <v>1.1700080533664009E+81</v>
      </c>
      <c r="UEI51" s="1818">
        <f t="shared" ref="UEI51" si="7164">UEG51*$C$51</f>
        <v>1.1992582547005609E+81</v>
      </c>
      <c r="UEK51" s="1818">
        <f t="shared" ref="UEK51" si="7165">UEI51*$C$51</f>
        <v>1.2292397110680749E+81</v>
      </c>
      <c r="UEM51" s="1818">
        <f t="shared" ref="UEM51" si="7166">UEK51*$C$51</f>
        <v>1.2599707038447766E+81</v>
      </c>
      <c r="UEO51" s="1818">
        <f t="shared" ref="UEO51" si="7167">UEM51*$C$51</f>
        <v>1.2914699714408959E+81</v>
      </c>
      <c r="UEQ51" s="1818">
        <f t="shared" ref="UEQ51" si="7168">UEO51*$C$51</f>
        <v>1.3237567207269182E+81</v>
      </c>
      <c r="UES51" s="1818">
        <f t="shared" ref="UES51" si="7169">UEQ51*$C$51</f>
        <v>1.3568506387450911E+81</v>
      </c>
      <c r="UEU51" s="1818">
        <f t="shared" ref="UEU51" si="7170">UES51*$C$51</f>
        <v>1.3907719047137183E+81</v>
      </c>
      <c r="UEW51" s="1818">
        <f t="shared" ref="UEW51" si="7171">UEU51*$C$51</f>
        <v>1.4255412023315612E+81</v>
      </c>
      <c r="UEY51" s="1818">
        <f t="shared" ref="UEY51" si="7172">UEW51*$C$51</f>
        <v>1.4611797323898502E+81</v>
      </c>
      <c r="UFA51" s="1818">
        <f t="shared" ref="UFA51" si="7173">UEY51*$C$51</f>
        <v>1.4977092256995964E+81</v>
      </c>
      <c r="UFC51" s="1818">
        <f t="shared" ref="UFC51" si="7174">UFA51*$C$51</f>
        <v>1.5351519563420862E+81</v>
      </c>
      <c r="UFE51" s="1818">
        <f t="shared" ref="UFE51" si="7175">UFC51*$C$51</f>
        <v>1.5735307552506382E+81</v>
      </c>
      <c r="UFG51" s="1818">
        <f t="shared" ref="UFG51" si="7176">UFE51*$C$51</f>
        <v>1.612869024131904E+81</v>
      </c>
      <c r="UFI51" s="1818">
        <f t="shared" ref="UFI51" si="7177">UFG51*$C$51</f>
        <v>1.6531907497352014E+81</v>
      </c>
      <c r="UFK51" s="1818">
        <f t="shared" ref="UFK51" si="7178">UFI51*$C$51</f>
        <v>1.6945205184785813E+81</v>
      </c>
      <c r="UFM51" s="1818">
        <f t="shared" ref="UFM51" si="7179">UFK51*$C$51</f>
        <v>1.7368835314405458E+81</v>
      </c>
      <c r="UFO51" s="1818">
        <f t="shared" ref="UFO51" si="7180">UFM51*$C$51</f>
        <v>1.7803056197265593E+81</v>
      </c>
      <c r="UFQ51" s="1818">
        <f t="shared" ref="UFQ51" si="7181">UFO51*$C$51</f>
        <v>1.8248132602197232E+81</v>
      </c>
      <c r="UFS51" s="1818">
        <f t="shared" ref="UFS51" si="7182">UFQ51*$C$51</f>
        <v>1.8704335917252161E+81</v>
      </c>
      <c r="UFU51" s="1818">
        <f t="shared" ref="UFU51" si="7183">UFS51*$C$51</f>
        <v>1.9171944315183465E+81</v>
      </c>
      <c r="UFW51" s="1818">
        <f t="shared" ref="UFW51" si="7184">UFU51*$C$51</f>
        <v>1.965124292306305E+81</v>
      </c>
      <c r="UFY51" s="1818">
        <f t="shared" ref="UFY51" si="7185">UFW51*$C$51</f>
        <v>2.0142523996139626E+81</v>
      </c>
      <c r="UGA51" s="1818">
        <f t="shared" ref="UGA51" si="7186">UFY51*$C$51</f>
        <v>2.0646087096043116E+81</v>
      </c>
      <c r="UGC51" s="1818">
        <f t="shared" ref="UGC51" si="7187">UGA51*$C$51</f>
        <v>2.1162239273444193E+81</v>
      </c>
      <c r="UGE51" s="1818">
        <f t="shared" ref="UGE51" si="7188">UGC51*$C$51</f>
        <v>2.1691295255280298E+81</v>
      </c>
      <c r="UGG51" s="1818">
        <f t="shared" ref="UGG51" si="7189">UGE51*$C$51</f>
        <v>2.2233577636662305E+81</v>
      </c>
      <c r="UGI51" s="1818">
        <f t="shared" ref="UGI51" si="7190">UGG51*$C$51</f>
        <v>2.278941707757886E+81</v>
      </c>
      <c r="UGK51" s="1818">
        <f t="shared" ref="UGK51" si="7191">UGI51*$C$51</f>
        <v>2.335915250451833E+81</v>
      </c>
      <c r="UGM51" s="1818">
        <f t="shared" ref="UGM51" si="7192">UGK51*$C$51</f>
        <v>2.3943131317131285E+81</v>
      </c>
      <c r="UGO51" s="1818">
        <f t="shared" ref="UGO51" si="7193">UGM51*$C$51</f>
        <v>2.4541709600059563E+81</v>
      </c>
      <c r="UGQ51" s="1818">
        <f t="shared" ref="UGQ51" si="7194">UGO51*$C$51</f>
        <v>2.5155252340061049E+81</v>
      </c>
      <c r="UGS51" s="1818">
        <f t="shared" ref="UGS51" si="7195">UGQ51*$C$51</f>
        <v>2.5784133648562572E+81</v>
      </c>
      <c r="UGU51" s="1818">
        <f t="shared" ref="UGU51" si="7196">UGS51*$C$51</f>
        <v>2.6428736989776634E+81</v>
      </c>
      <c r="UGW51" s="1818">
        <f t="shared" ref="UGW51" si="7197">UGU51*$C$51</f>
        <v>2.7089455414521048E+81</v>
      </c>
      <c r="UGY51" s="1818">
        <f t="shared" ref="UGY51" si="7198">UGW51*$C$51</f>
        <v>2.7766691799884071E+81</v>
      </c>
      <c r="UHA51" s="1818">
        <f t="shared" ref="UHA51" si="7199">UGY51*$C$51</f>
        <v>2.8460859094881172E+81</v>
      </c>
      <c r="UHC51" s="1818">
        <f t="shared" ref="UHC51" si="7200">UHA51*$C$51</f>
        <v>2.9172380572253197E+81</v>
      </c>
      <c r="UHE51" s="1818">
        <f t="shared" ref="UHE51" si="7201">UHC51*$C$51</f>
        <v>2.9901690086559526E+81</v>
      </c>
      <c r="UHG51" s="1818">
        <f t="shared" ref="UHG51" si="7202">UHE51*$C$51</f>
        <v>3.064923233872351E+81</v>
      </c>
      <c r="UHI51" s="1818">
        <f t="shared" ref="UHI51" si="7203">UHG51*$C$51</f>
        <v>3.1415463147191594E+81</v>
      </c>
      <c r="UHK51" s="1818">
        <f t="shared" ref="UHK51" si="7204">UHI51*$C$51</f>
        <v>3.2200849725871383E+81</v>
      </c>
      <c r="UHM51" s="1818">
        <f t="shared" ref="UHM51" si="7205">UHK51*$C$51</f>
        <v>3.3005870969018165E+81</v>
      </c>
      <c r="UHO51" s="1818">
        <f t="shared" ref="UHO51" si="7206">UHM51*$C$51</f>
        <v>3.3831017743243614E+81</v>
      </c>
      <c r="UHQ51" s="1818">
        <f t="shared" ref="UHQ51" si="7207">UHO51*$C$51</f>
        <v>3.46767931868247E+81</v>
      </c>
      <c r="UHS51" s="1818">
        <f t="shared" ref="UHS51" si="7208">UHQ51*$C$51</f>
        <v>3.5543713016495316E+81</v>
      </c>
      <c r="UHU51" s="1818">
        <f t="shared" ref="UHU51" si="7209">UHS51*$C$51</f>
        <v>3.6432305841907695E+81</v>
      </c>
      <c r="UHW51" s="1818">
        <f t="shared" ref="UHW51" si="7210">UHU51*$C$51</f>
        <v>3.7343113487955384E+81</v>
      </c>
      <c r="UHY51" s="1818">
        <f t="shared" ref="UHY51" si="7211">UHW51*$C$51</f>
        <v>3.8276691325154264E+81</v>
      </c>
      <c r="UIA51" s="1818">
        <f t="shared" ref="UIA51" si="7212">UHY51*$C$51</f>
        <v>3.9233608608283114E+81</v>
      </c>
      <c r="UIC51" s="1818">
        <f t="shared" ref="UIC51" si="7213">UIA51*$C$51</f>
        <v>4.0214448823490188E+81</v>
      </c>
      <c r="UIE51" s="1818">
        <f t="shared" ref="UIE51" si="7214">UIC51*$C$51</f>
        <v>4.1219810044077439E+81</v>
      </c>
      <c r="UIG51" s="1818">
        <f t="shared" ref="UIG51" si="7215">UIE51*$C$51</f>
        <v>4.2250305295179372E+81</v>
      </c>
      <c r="UII51" s="1818">
        <f t="shared" ref="UII51" si="7216">UIG51*$C$51</f>
        <v>4.3306562927558852E+81</v>
      </c>
      <c r="UIK51" s="1818">
        <f t="shared" ref="UIK51" si="7217">UII51*$C$51</f>
        <v>4.4389227000747819E+81</v>
      </c>
      <c r="UIM51" s="1818">
        <f t="shared" ref="UIM51" si="7218">UIK51*$C$51</f>
        <v>4.5498957675766513E+81</v>
      </c>
      <c r="UIO51" s="1818">
        <f t="shared" ref="UIO51" si="7219">UIM51*$C$51</f>
        <v>4.6636431617660669E+81</v>
      </c>
      <c r="UIQ51" s="1818">
        <f t="shared" ref="UIQ51" si="7220">UIO51*$C$51</f>
        <v>4.7802342408102183E+81</v>
      </c>
      <c r="UIS51" s="1818">
        <f t="shared" ref="UIS51" si="7221">UIQ51*$C$51</f>
        <v>4.8997400968304738E+81</v>
      </c>
      <c r="UIU51" s="1818">
        <f t="shared" ref="UIU51" si="7222">UIS51*$C$51</f>
        <v>5.0222335992512348E+81</v>
      </c>
      <c r="UIW51" s="1818">
        <f t="shared" ref="UIW51" si="7223">UIU51*$C$51</f>
        <v>5.1477894392325151E+81</v>
      </c>
      <c r="UIY51" s="1818">
        <f t="shared" ref="UIY51" si="7224">UIW51*$C$51</f>
        <v>5.2764841752133272E+81</v>
      </c>
      <c r="UJA51" s="1818">
        <f t="shared" ref="UJA51" si="7225">UIY51*$C$51</f>
        <v>5.4083962795936595E+81</v>
      </c>
      <c r="UJC51" s="1818">
        <f t="shared" ref="UJC51" si="7226">UJA51*$C$51</f>
        <v>5.5436061865835009E+81</v>
      </c>
      <c r="UJE51" s="1818">
        <f t="shared" ref="UJE51" si="7227">UJC51*$C$51</f>
        <v>5.6821963412480877E+81</v>
      </c>
      <c r="UJG51" s="1818">
        <f t="shared" ref="UJG51" si="7228">UJE51*$C$51</f>
        <v>5.8242512497792892E+81</v>
      </c>
      <c r="UJI51" s="1818">
        <f t="shared" ref="UJI51" si="7229">UJG51*$C$51</f>
        <v>5.9698575310237707E+81</v>
      </c>
      <c r="UJK51" s="1818">
        <f t="shared" ref="UJK51" si="7230">UJI51*$C$51</f>
        <v>6.1191039692993641E+81</v>
      </c>
      <c r="UJM51" s="1818">
        <f t="shared" ref="UJM51" si="7231">UJK51*$C$51</f>
        <v>6.2720815685318473E+81</v>
      </c>
      <c r="UJO51" s="1818">
        <f t="shared" ref="UJO51" si="7232">UJM51*$C$51</f>
        <v>6.4288836077451432E+81</v>
      </c>
      <c r="UJQ51" s="1818">
        <f t="shared" ref="UJQ51" si="7233">UJO51*$C$51</f>
        <v>6.5896056979387713E+81</v>
      </c>
      <c r="UJS51" s="1818">
        <f t="shared" ref="UJS51" si="7234">UJQ51*$C$51</f>
        <v>6.7543458403872398E+81</v>
      </c>
      <c r="UJU51" s="1818">
        <f t="shared" ref="UJU51" si="7235">UJS51*$C$51</f>
        <v>6.9232044863969201E+81</v>
      </c>
      <c r="UJW51" s="1818">
        <f t="shared" ref="UJW51" si="7236">UJU51*$C$51</f>
        <v>7.0962845985568426E+81</v>
      </c>
      <c r="UJY51" s="1818">
        <f t="shared" ref="UJY51" si="7237">UJW51*$C$51</f>
        <v>7.2736917135207631E+81</v>
      </c>
      <c r="UKA51" s="1818">
        <f t="shared" ref="UKA51" si="7238">UJY51*$C$51</f>
        <v>7.4555340063587815E+81</v>
      </c>
      <c r="UKC51" s="1818">
        <f t="shared" ref="UKC51" si="7239">UKA51*$C$51</f>
        <v>7.6419223565177512E+81</v>
      </c>
      <c r="UKE51" s="1818">
        <f t="shared" ref="UKE51" si="7240">UKC51*$C$51</f>
        <v>7.8329704154306943E+81</v>
      </c>
      <c r="UKG51" s="1818">
        <f t="shared" ref="UKG51" si="7241">UKE51*$C$51</f>
        <v>8.0287946758164607E+81</v>
      </c>
      <c r="UKI51" s="1818">
        <f t="shared" ref="UKI51" si="7242">UKG51*$C$51</f>
        <v>8.2295145427118716E+81</v>
      </c>
      <c r="UKK51" s="1818">
        <f t="shared" ref="UKK51" si="7243">UKI51*$C$51</f>
        <v>8.435252406279667E+81</v>
      </c>
      <c r="UKM51" s="1818">
        <f t="shared" ref="UKM51" si="7244">UKK51*$C$51</f>
        <v>8.6461337164366576E+81</v>
      </c>
      <c r="UKO51" s="1818">
        <f t="shared" ref="UKO51" si="7245">UKM51*$C$51</f>
        <v>8.8622870593475741E+81</v>
      </c>
      <c r="UKQ51" s="1818">
        <f t="shared" ref="UKQ51" si="7246">UKO51*$C$51</f>
        <v>9.083844235831263E+81</v>
      </c>
      <c r="UKS51" s="1818">
        <f t="shared" ref="UKS51" si="7247">UKQ51*$C$51</f>
        <v>9.3109403417270443E+81</v>
      </c>
      <c r="UKU51" s="1818">
        <f t="shared" ref="UKU51" si="7248">UKS51*$C$51</f>
        <v>9.5437138502702197E+81</v>
      </c>
      <c r="UKW51" s="1818">
        <f t="shared" ref="UKW51" si="7249">UKU51*$C$51</f>
        <v>9.782306696526975E+81</v>
      </c>
      <c r="UKY51" s="1818">
        <f t="shared" ref="UKY51" si="7250">UKW51*$C$51</f>
        <v>1.0026864363940149E+82</v>
      </c>
      <c r="ULA51" s="1818">
        <f t="shared" ref="ULA51" si="7251">UKY51*$C$51</f>
        <v>1.0277535973038652E+82</v>
      </c>
      <c r="ULC51" s="1818">
        <f t="shared" ref="ULC51" si="7252">ULA51*$C$51</f>
        <v>1.0534474372364617E+82</v>
      </c>
      <c r="ULE51" s="1818">
        <f t="shared" ref="ULE51" si="7253">ULC51*$C$51</f>
        <v>1.0797836231673732E+82</v>
      </c>
      <c r="ULG51" s="1818">
        <f t="shared" ref="ULG51" si="7254">ULE51*$C$51</f>
        <v>1.1067782137465574E+82</v>
      </c>
      <c r="ULI51" s="1818">
        <f t="shared" ref="ULI51" si="7255">ULG51*$C$51</f>
        <v>1.1344476690902212E+82</v>
      </c>
      <c r="ULK51" s="1818">
        <f t="shared" ref="ULK51" si="7256">ULI51*$C$51</f>
        <v>1.1628088608174767E+82</v>
      </c>
      <c r="ULM51" s="1818">
        <f t="shared" ref="ULM51" si="7257">ULK51*$C$51</f>
        <v>1.1918790823379135E+82</v>
      </c>
      <c r="ULO51" s="1818">
        <f t="shared" ref="ULO51" si="7258">ULM51*$C$51</f>
        <v>1.2216760593963612E+82</v>
      </c>
      <c r="ULQ51" s="1818">
        <f t="shared" ref="ULQ51" si="7259">ULO51*$C$51</f>
        <v>1.2522179608812702E+82</v>
      </c>
      <c r="ULS51" s="1818">
        <f t="shared" ref="ULS51" si="7260">ULQ51*$C$51</f>
        <v>1.2835234099033018E+82</v>
      </c>
      <c r="ULU51" s="1818">
        <f t="shared" ref="ULU51" si="7261">ULS51*$C$51</f>
        <v>1.3156114951508842E+82</v>
      </c>
      <c r="ULW51" s="1818">
        <f t="shared" ref="ULW51" si="7262">ULU51*$C$51</f>
        <v>1.3485017825296563E+82</v>
      </c>
      <c r="ULY51" s="1818">
        <f t="shared" ref="ULY51" si="7263">ULW51*$C$51</f>
        <v>1.3822143270928975E+82</v>
      </c>
      <c r="UMA51" s="1818">
        <f t="shared" ref="UMA51" si="7264">ULY51*$C$51</f>
        <v>1.4167696852702197E+82</v>
      </c>
      <c r="UMC51" s="1818">
        <f t="shared" ref="UMC51" si="7265">UMA51*$C$51</f>
        <v>1.4521889274019752E+82</v>
      </c>
      <c r="UME51" s="1818">
        <f t="shared" ref="UME51" si="7266">UMC51*$C$51</f>
        <v>1.4884936505870244E+82</v>
      </c>
      <c r="UMG51" s="1818">
        <f t="shared" ref="UMG51" si="7267">UME51*$C$51</f>
        <v>1.5257059918516997E+82</v>
      </c>
      <c r="UMI51" s="1818">
        <f t="shared" ref="UMI51" si="7268">UMG51*$C$51</f>
        <v>1.5638486416479921E+82</v>
      </c>
      <c r="UMK51" s="1818">
        <f t="shared" ref="UMK51" si="7269">UMI51*$C$51</f>
        <v>1.6029448576891918E+82</v>
      </c>
      <c r="UMM51" s="1818">
        <f t="shared" ref="UMM51" si="7270">UMK51*$C$51</f>
        <v>1.6430184791314215E+82</v>
      </c>
      <c r="UMO51" s="1818">
        <f t="shared" ref="UMO51" si="7271">UMM51*$C$51</f>
        <v>1.6840939411097069E+82</v>
      </c>
      <c r="UMQ51" s="1818">
        <f t="shared" ref="UMQ51" si="7272">UMO51*$C$51</f>
        <v>1.7261962896374493E+82</v>
      </c>
      <c r="UMS51" s="1818">
        <f t="shared" ref="UMS51" si="7273">UMQ51*$C$51</f>
        <v>1.7693511968783853E+82</v>
      </c>
      <c r="UMU51" s="1818">
        <f t="shared" ref="UMU51" si="7274">UMS51*$C$51</f>
        <v>1.8135849768003449E+82</v>
      </c>
      <c r="UMW51" s="1818">
        <f t="shared" ref="UMW51" si="7275">UMU51*$C$51</f>
        <v>1.8589246012203532E+82</v>
      </c>
      <c r="UMY51" s="1818">
        <f t="shared" ref="UMY51" si="7276">UMW51*$C$51</f>
        <v>1.9053977162508618E+82</v>
      </c>
      <c r="UNA51" s="1818">
        <f t="shared" ref="UNA51" si="7277">UMY51*$C$51</f>
        <v>1.9530326591571332E+82</v>
      </c>
      <c r="UNC51" s="1818">
        <f t="shared" ref="UNC51" si="7278">UNA51*$C$51</f>
        <v>2.0018584756360612E+82</v>
      </c>
      <c r="UNE51" s="1818">
        <f t="shared" ref="UNE51" si="7279">UNC51*$C$51</f>
        <v>2.0519049375269626E+82</v>
      </c>
      <c r="UNG51" s="1818">
        <f t="shared" ref="UNG51" si="7280">UNE51*$C$51</f>
        <v>2.1032025609651363E+82</v>
      </c>
      <c r="UNI51" s="1818">
        <f t="shared" ref="UNI51" si="7281">UNG51*$C$51</f>
        <v>2.1557826249892646E+82</v>
      </c>
      <c r="UNK51" s="1818">
        <f t="shared" ref="UNK51" si="7282">UNI51*$C$51</f>
        <v>2.2096771906139962E+82</v>
      </c>
      <c r="UNM51" s="1818">
        <f t="shared" ref="UNM51" si="7283">UNK51*$C$51</f>
        <v>2.2649191203793458E+82</v>
      </c>
      <c r="UNO51" s="1818">
        <f t="shared" ref="UNO51" si="7284">UNM51*$C$51</f>
        <v>2.3215420983888294E+82</v>
      </c>
      <c r="UNQ51" s="1818">
        <f t="shared" ref="UNQ51" si="7285">UNO51*$C$51</f>
        <v>2.3795806508485499E+82</v>
      </c>
      <c r="UNS51" s="1818">
        <f t="shared" ref="UNS51" si="7286">UNQ51*$C$51</f>
        <v>2.4390701671197636E+82</v>
      </c>
      <c r="UNU51" s="1818">
        <f t="shared" ref="UNU51" si="7287">UNS51*$C$51</f>
        <v>2.5000469212977575E+82</v>
      </c>
      <c r="UNW51" s="1818">
        <f t="shared" ref="UNW51" si="7288">UNU51*$C$51</f>
        <v>2.5625480943302011E+82</v>
      </c>
      <c r="UNY51" s="1818">
        <f t="shared" ref="UNY51" si="7289">UNW51*$C$51</f>
        <v>2.6266117966884561E+82</v>
      </c>
      <c r="UOA51" s="1818">
        <f t="shared" ref="UOA51" si="7290">UNY51*$C$51</f>
        <v>2.6922770916056674E+82</v>
      </c>
      <c r="UOC51" s="1818">
        <f t="shared" ref="UOC51" si="7291">UOA51*$C$51</f>
        <v>2.7595840188958089E+82</v>
      </c>
      <c r="UOE51" s="1818">
        <f t="shared" ref="UOE51" si="7292">UOC51*$C$51</f>
        <v>2.8285736193682038E+82</v>
      </c>
      <c r="UOG51" s="1818">
        <f t="shared" ref="UOG51" si="7293">UOE51*$C$51</f>
        <v>2.8992879598524087E+82</v>
      </c>
      <c r="UOI51" s="1818">
        <f t="shared" ref="UOI51" si="7294">UOG51*$C$51</f>
        <v>2.9717701588487187E+82</v>
      </c>
      <c r="UOK51" s="1818">
        <f t="shared" ref="UOK51" si="7295">UOI51*$C$51</f>
        <v>3.0460644128199366E+82</v>
      </c>
      <c r="UOM51" s="1818">
        <f t="shared" ref="UOM51" si="7296">UOK51*$C$51</f>
        <v>3.1222160231404345E+82</v>
      </c>
      <c r="UOO51" s="1818">
        <f t="shared" ref="UOO51" si="7297">UOM51*$C$51</f>
        <v>3.2002714237189452E+82</v>
      </c>
      <c r="UOQ51" s="1818">
        <f t="shared" ref="UOQ51" si="7298">UOO51*$C$51</f>
        <v>3.2802782093119188E+82</v>
      </c>
      <c r="UOS51" s="1818">
        <f t="shared" ref="UOS51" si="7299">UOQ51*$C$51</f>
        <v>3.3622851645447162E+82</v>
      </c>
      <c r="UOU51" s="1818">
        <f t="shared" ref="UOU51" si="7300">UOS51*$C$51</f>
        <v>3.4463422936583339E+82</v>
      </c>
      <c r="UOW51" s="1818">
        <f t="shared" ref="UOW51" si="7301">UOU51*$C$51</f>
        <v>3.5325008509997917E+82</v>
      </c>
      <c r="UOY51" s="1818">
        <f t="shared" ref="UOY51" si="7302">UOW51*$C$51</f>
        <v>3.6208133722747859E+82</v>
      </c>
      <c r="UPA51" s="1818">
        <f t="shared" ref="UPA51" si="7303">UOY51*$C$51</f>
        <v>3.7113337065816556E+82</v>
      </c>
      <c r="UPC51" s="1818">
        <f t="shared" ref="UPC51" si="7304">UPA51*$C$51</f>
        <v>3.8041170492461968E+82</v>
      </c>
      <c r="UPE51" s="1818">
        <f t="shared" ref="UPE51" si="7305">UPC51*$C$51</f>
        <v>3.8992199754773512E+82</v>
      </c>
      <c r="UPG51" s="1818">
        <f t="shared" ref="UPG51" si="7306">UPE51*$C$51</f>
        <v>3.9967004748642847E+82</v>
      </c>
      <c r="UPI51" s="1818">
        <f t="shared" ref="UPI51" si="7307">UPG51*$C$51</f>
        <v>4.0966179867358915E+82</v>
      </c>
      <c r="UPK51" s="1818">
        <f t="shared" ref="UPK51" si="7308">UPI51*$C$51</f>
        <v>4.1990334364042882E+82</v>
      </c>
      <c r="UPM51" s="1818">
        <f t="shared" ref="UPM51" si="7309">UPK51*$C$51</f>
        <v>4.3040092723143952E+82</v>
      </c>
      <c r="UPO51" s="1818">
        <f t="shared" ref="UPO51" si="7310">UPM51*$C$51</f>
        <v>4.4116095041222548E+82</v>
      </c>
      <c r="UPQ51" s="1818">
        <f t="shared" ref="UPQ51" si="7311">UPO51*$C$51</f>
        <v>4.5218997417253108E+82</v>
      </c>
      <c r="UPS51" s="1818">
        <f t="shared" ref="UPS51" si="7312">UPQ51*$C$51</f>
        <v>4.634947235268443E+82</v>
      </c>
      <c r="UPU51" s="1818">
        <f t="shared" ref="UPU51" si="7313">UPS51*$C$51</f>
        <v>4.7508209161501536E+82</v>
      </c>
      <c r="UPW51" s="1818">
        <f t="shared" ref="UPW51" si="7314">UPU51*$C$51</f>
        <v>4.8695914390539068E+82</v>
      </c>
      <c r="UPY51" s="1818">
        <f t="shared" ref="UPY51" si="7315">UPW51*$C$51</f>
        <v>4.991331225030254E+82</v>
      </c>
      <c r="UQA51" s="1818">
        <f t="shared" ref="UQA51" si="7316">UPY51*$C$51</f>
        <v>5.1161145056560097E+82</v>
      </c>
      <c r="UQC51" s="1818">
        <f t="shared" ref="UQC51" si="7317">UQA51*$C$51</f>
        <v>5.2440173682974092E+82</v>
      </c>
      <c r="UQE51" s="1818">
        <f t="shared" ref="UQE51" si="7318">UQC51*$C$51</f>
        <v>5.3751178025048437E+82</v>
      </c>
      <c r="UQG51" s="1818">
        <f t="shared" ref="UQG51" si="7319">UQE51*$C$51</f>
        <v>5.5094957475674646E+82</v>
      </c>
      <c r="UQI51" s="1818">
        <f t="shared" ref="UQI51" si="7320">UQG51*$C$51</f>
        <v>5.647233141256651E+82</v>
      </c>
      <c r="UQK51" s="1818">
        <f t="shared" ref="UQK51" si="7321">UQI51*$C$51</f>
        <v>5.7884139697880665E+82</v>
      </c>
      <c r="UQM51" s="1818">
        <f t="shared" ref="UQM51" si="7322">UQK51*$C$51</f>
        <v>5.9331243190327676E+82</v>
      </c>
      <c r="UQO51" s="1818">
        <f t="shared" ref="UQO51" si="7323">UQM51*$C$51</f>
        <v>6.0814524270085863E+82</v>
      </c>
      <c r="UQQ51" s="1818">
        <f t="shared" ref="UQQ51" si="7324">UQO51*$C$51</f>
        <v>6.233488737683801E+82</v>
      </c>
      <c r="UQS51" s="1818">
        <f t="shared" ref="UQS51" si="7325">UQQ51*$C$51</f>
        <v>6.3893259561258952E+82</v>
      </c>
      <c r="UQU51" s="1818">
        <f t="shared" ref="UQU51" si="7326">UQS51*$C$51</f>
        <v>6.5490591050290415E+82</v>
      </c>
      <c r="UQW51" s="1818">
        <f t="shared" ref="UQW51" si="7327">UQU51*$C$51</f>
        <v>6.7127855826547663E+82</v>
      </c>
      <c r="UQY51" s="1818">
        <f t="shared" ref="UQY51" si="7328">UQW51*$C$51</f>
        <v>6.8806052222211348E+82</v>
      </c>
      <c r="URA51" s="1818">
        <f t="shared" ref="URA51" si="7329">UQY51*$C$51</f>
        <v>7.052620352776663E+82</v>
      </c>
      <c r="URC51" s="1818">
        <f t="shared" ref="URC51" si="7330">URA51*$C$51</f>
        <v>7.228935861596079E+82</v>
      </c>
      <c r="URE51" s="1818">
        <f t="shared" ref="URE51" si="7331">URC51*$C$51</f>
        <v>7.4096592581359806E+82</v>
      </c>
      <c r="URG51" s="1818">
        <f t="shared" ref="URG51" si="7332">URE51*$C$51</f>
        <v>7.5949007395893789E+82</v>
      </c>
      <c r="URI51" s="1818">
        <f t="shared" ref="URI51" si="7333">URG51*$C$51</f>
        <v>7.7847732580791123E+82</v>
      </c>
      <c r="URK51" s="1818">
        <f t="shared" ref="URK51" si="7334">URI51*$C$51</f>
        <v>7.9793925895310887E+82</v>
      </c>
      <c r="URM51" s="1818">
        <f t="shared" ref="URM51" si="7335">URK51*$C$51</f>
        <v>8.178877404269365E+82</v>
      </c>
      <c r="URO51" s="1818">
        <f t="shared" ref="URO51" si="7336">URM51*$C$51</f>
        <v>8.3833493393760984E+82</v>
      </c>
      <c r="URQ51" s="1818">
        <f t="shared" ref="URQ51" si="7337">URO51*$C$51</f>
        <v>8.5929330728604998E+82</v>
      </c>
      <c r="URS51" s="1818">
        <f t="shared" ref="URS51" si="7338">URQ51*$C$51</f>
        <v>8.8077563996820114E+82</v>
      </c>
      <c r="URU51" s="1818">
        <f t="shared" ref="URU51" si="7339">URS51*$C$51</f>
        <v>9.0279503096740603E+82</v>
      </c>
      <c r="URW51" s="1818">
        <f t="shared" ref="URW51" si="7340">URU51*$C$51</f>
        <v>9.2536490674159116E+82</v>
      </c>
      <c r="URY51" s="1818">
        <f t="shared" ref="URY51" si="7341">URW51*$C$51</f>
        <v>9.4849902941013079E+82</v>
      </c>
      <c r="USA51" s="1818">
        <f t="shared" ref="USA51" si="7342">URY51*$C$51</f>
        <v>9.7221150514538401E+82</v>
      </c>
      <c r="USC51" s="1818">
        <f t="shared" ref="USC51" si="7343">USA51*$C$51</f>
        <v>9.9651679277401852E+82</v>
      </c>
      <c r="USE51" s="1818">
        <f t="shared" ref="USE51" si="7344">USC51*$C$51</f>
        <v>1.0214297125933689E+83</v>
      </c>
      <c r="USG51" s="1818">
        <f t="shared" ref="USG51" si="7345">USE51*$C$51</f>
        <v>1.0469654554082031E+83</v>
      </c>
      <c r="USI51" s="1818">
        <f t="shared" ref="USI51" si="7346">USG51*$C$51</f>
        <v>1.0731395917934081E+83</v>
      </c>
      <c r="USK51" s="1818">
        <f t="shared" ref="USK51" si="7347">USI51*$C$51</f>
        <v>1.0999680815882432E+83</v>
      </c>
      <c r="USM51" s="1818">
        <f t="shared" ref="USM51" si="7348">USK51*$C$51</f>
        <v>1.1274672836279492E+83</v>
      </c>
      <c r="USO51" s="1818">
        <f t="shared" ref="USO51" si="7349">USM51*$C$51</f>
        <v>1.1556539657186478E+83</v>
      </c>
      <c r="USQ51" s="1818">
        <f t="shared" ref="USQ51" si="7350">USO51*$C$51</f>
        <v>1.1845453148616139E+83</v>
      </c>
      <c r="USS51" s="1818">
        <f t="shared" ref="USS51" si="7351">USQ51*$C$51</f>
        <v>1.2141589477331542E+83</v>
      </c>
      <c r="USU51" s="1818">
        <f t="shared" ref="USU51" si="7352">USS51*$C$51</f>
        <v>1.2445129214264829E+83</v>
      </c>
      <c r="USW51" s="1818">
        <f t="shared" ref="USW51" si="7353">USU51*$C$51</f>
        <v>1.275625744462145E+83</v>
      </c>
      <c r="USY51" s="1818">
        <f t="shared" ref="USY51" si="7354">USW51*$C$51</f>
        <v>1.3075163880736985E+83</v>
      </c>
      <c r="UTA51" s="1818">
        <f t="shared" ref="UTA51" si="7355">USY51*$C$51</f>
        <v>1.340204297775541E+83</v>
      </c>
      <c r="UTC51" s="1818">
        <f t="shared" ref="UTC51" si="7356">UTA51*$C$51</f>
        <v>1.3737094052199293E+83</v>
      </c>
      <c r="UTE51" s="1818">
        <f t="shared" ref="UTE51" si="7357">UTC51*$C$51</f>
        <v>1.4080521403504275E+83</v>
      </c>
      <c r="UTG51" s="1818">
        <f t="shared" ref="UTG51" si="7358">UTE51*$C$51</f>
        <v>1.443253443859188E+83</v>
      </c>
      <c r="UTI51" s="1818">
        <f t="shared" ref="UTI51" si="7359">UTG51*$C$51</f>
        <v>1.4793347799556675E+83</v>
      </c>
      <c r="UTK51" s="1818">
        <f t="shared" ref="UTK51" si="7360">UTI51*$C$51</f>
        <v>1.516318149454559E+83</v>
      </c>
      <c r="UTM51" s="1818">
        <f t="shared" ref="UTM51" si="7361">UTK51*$C$51</f>
        <v>1.5542261031909229E+83</v>
      </c>
      <c r="UTO51" s="1818">
        <f t="shared" ref="UTO51" si="7362">UTM51*$C$51</f>
        <v>1.5930817557706957E+83</v>
      </c>
      <c r="UTQ51" s="1818">
        <f t="shared" ref="UTQ51" si="7363">UTO51*$C$51</f>
        <v>1.632908799664963E+83</v>
      </c>
      <c r="UTS51" s="1818">
        <f t="shared" ref="UTS51" si="7364">UTQ51*$C$51</f>
        <v>1.6737315196565869E+83</v>
      </c>
      <c r="UTU51" s="1818">
        <f t="shared" ref="UTU51" si="7365">UTS51*$C$51</f>
        <v>1.7155748076480015E+83</v>
      </c>
      <c r="UTW51" s="1818">
        <f t="shared" ref="UTW51" si="7366">UTU51*$C$51</f>
        <v>1.7584641778392013E+83</v>
      </c>
      <c r="UTY51" s="1818">
        <f t="shared" ref="UTY51" si="7367">UTW51*$C$51</f>
        <v>1.8024257822851811E+83</v>
      </c>
      <c r="UUA51" s="1818">
        <f t="shared" ref="UUA51" si="7368">UTY51*$C$51</f>
        <v>1.8474864268423105E+83</v>
      </c>
      <c r="UUC51" s="1818">
        <f t="shared" ref="UUC51" si="7369">UUA51*$C$51</f>
        <v>1.8936735875133681E+83</v>
      </c>
      <c r="UUE51" s="1818">
        <f t="shared" ref="UUE51" si="7370">UUC51*$C$51</f>
        <v>1.9410154272012022E+83</v>
      </c>
      <c r="UUG51" s="1818">
        <f t="shared" ref="UUG51" si="7371">UUE51*$C$51</f>
        <v>1.989540812881232E+83</v>
      </c>
      <c r="UUI51" s="1818">
        <f t="shared" ref="UUI51" si="7372">UUG51*$C$51</f>
        <v>2.0392793332032626E+83</v>
      </c>
      <c r="UUK51" s="1818">
        <f t="shared" ref="UUK51" si="7373">UUI51*$C$51</f>
        <v>2.0902613165333438E+83</v>
      </c>
      <c r="UUM51" s="1818">
        <f t="shared" ref="UUM51" si="7374">UUK51*$C$51</f>
        <v>2.1425178494466773E+83</v>
      </c>
      <c r="UUO51" s="1818">
        <f t="shared" ref="UUO51" si="7375">UUM51*$C$51</f>
        <v>2.1960807956828439E+83</v>
      </c>
      <c r="UUQ51" s="1818">
        <f t="shared" ref="UUQ51" si="7376">UUO51*$C$51</f>
        <v>2.2509828155749149E+83</v>
      </c>
      <c r="UUS51" s="1818">
        <f t="shared" ref="UUS51" si="7377">UUQ51*$C$51</f>
        <v>2.3072573859642875E+83</v>
      </c>
      <c r="UUU51" s="1818">
        <f t="shared" ref="UUU51" si="7378">UUS51*$C$51</f>
        <v>2.3649388206133945E+83</v>
      </c>
      <c r="UUW51" s="1818">
        <f t="shared" ref="UUW51" si="7379">UUU51*$C$51</f>
        <v>2.4240622911287292E+83</v>
      </c>
      <c r="UUY51" s="1818">
        <f t="shared" ref="UUY51" si="7380">UUW51*$C$51</f>
        <v>2.4846638484069474E+83</v>
      </c>
      <c r="UVA51" s="1818">
        <f t="shared" ref="UVA51" si="7381">UUY51*$C$51</f>
        <v>2.5467804446171207E+83</v>
      </c>
      <c r="UVC51" s="1818">
        <f t="shared" ref="UVC51" si="7382">UVA51*$C$51</f>
        <v>2.6104499557325486E+83</v>
      </c>
      <c r="UVE51" s="1818">
        <f t="shared" ref="UVE51" si="7383">UVC51*$C$51</f>
        <v>2.6757112046258623E+83</v>
      </c>
      <c r="UVG51" s="1818">
        <f t="shared" ref="UVG51" si="7384">UVE51*$C$51</f>
        <v>2.7426039847415085E+83</v>
      </c>
      <c r="UVI51" s="1818">
        <f t="shared" ref="UVI51" si="7385">UVG51*$C$51</f>
        <v>2.8111690843600457E+83</v>
      </c>
      <c r="UVK51" s="1818">
        <f t="shared" ref="UVK51" si="7386">UVI51*$C$51</f>
        <v>2.8814483114690465E+83</v>
      </c>
      <c r="UVM51" s="1818">
        <f t="shared" ref="UVM51" si="7387">UVK51*$C$51</f>
        <v>2.9534845192557722E+83</v>
      </c>
      <c r="UVO51" s="1818">
        <f t="shared" ref="UVO51" si="7388">UVM51*$C$51</f>
        <v>3.027321632237166E+83</v>
      </c>
      <c r="UVQ51" s="1818">
        <f t="shared" ref="UVQ51" si="7389">UVO51*$C$51</f>
        <v>3.1030046730430947E+83</v>
      </c>
      <c r="UVS51" s="1818">
        <f t="shared" ref="UVS51" si="7390">UVQ51*$C$51</f>
        <v>3.1805797898691717E+83</v>
      </c>
      <c r="UVU51" s="1818">
        <f t="shared" ref="UVU51" si="7391">UVS51*$C$51</f>
        <v>3.2600942846159008E+83</v>
      </c>
      <c r="UVW51" s="1818">
        <f t="shared" ref="UVW51" si="7392">UVU51*$C$51</f>
        <v>3.341596641731298E+83</v>
      </c>
      <c r="UVY51" s="1818">
        <f t="shared" ref="UVY51" si="7393">UVW51*$C$51</f>
        <v>3.4251365577745798E+83</v>
      </c>
      <c r="UWA51" s="1818">
        <f t="shared" ref="UWA51" si="7394">UVY51*$C$51</f>
        <v>3.510764971718944E+83</v>
      </c>
      <c r="UWC51" s="1818">
        <f t="shared" ref="UWC51" si="7395">UWA51*$C$51</f>
        <v>3.5985340960119175E+83</v>
      </c>
      <c r="UWE51" s="1818">
        <f t="shared" ref="UWE51" si="7396">UWC51*$C$51</f>
        <v>3.6884974484122151E+83</v>
      </c>
      <c r="UWG51" s="1818">
        <f t="shared" ref="UWG51" si="7397">UWE51*$C$51</f>
        <v>3.7807098846225199E+83</v>
      </c>
      <c r="UWI51" s="1818">
        <f t="shared" ref="UWI51" si="7398">UWG51*$C$51</f>
        <v>3.8752276317380827E+83</v>
      </c>
      <c r="UWK51" s="1818">
        <f t="shared" ref="UWK51" si="7399">UWI51*$C$51</f>
        <v>3.9721083225315346E+83</v>
      </c>
      <c r="UWM51" s="1818">
        <f t="shared" ref="UWM51" si="7400">UWK51*$C$51</f>
        <v>4.0714110305948228E+83</v>
      </c>
      <c r="UWO51" s="1818">
        <f t="shared" ref="UWO51" si="7401">UWM51*$C$51</f>
        <v>4.1731963063596931E+83</v>
      </c>
      <c r="UWQ51" s="1818">
        <f t="shared" ref="UWQ51" si="7402">UWO51*$C$51</f>
        <v>4.2775262140186851E+83</v>
      </c>
      <c r="UWS51" s="1818">
        <f t="shared" ref="UWS51" si="7403">UWQ51*$C$51</f>
        <v>4.3844643693691518E+83</v>
      </c>
      <c r="UWU51" s="1818">
        <f t="shared" ref="UWU51" si="7404">UWS51*$C$51</f>
        <v>4.4940759786033802E+83</v>
      </c>
      <c r="UWW51" s="1818">
        <f t="shared" ref="UWW51" si="7405">UWU51*$C$51</f>
        <v>4.606427878068464E+83</v>
      </c>
      <c r="UWY51" s="1818">
        <f t="shared" ref="UWY51" si="7406">UWW51*$C$51</f>
        <v>4.7215885750201754E+83</v>
      </c>
      <c r="UXA51" s="1818">
        <f t="shared" ref="UXA51" si="7407">UWY51*$C$51</f>
        <v>4.8396282893956795E+83</v>
      </c>
      <c r="UXC51" s="1818">
        <f t="shared" ref="UXC51" si="7408">UXA51*$C$51</f>
        <v>4.9606189966305713E+83</v>
      </c>
      <c r="UXE51" s="1818">
        <f t="shared" ref="UXE51" si="7409">UXC51*$C$51</f>
        <v>5.0846344715463349E+83</v>
      </c>
      <c r="UXG51" s="1818">
        <f t="shared" ref="UXG51" si="7410">UXE51*$C$51</f>
        <v>5.2117503333349934E+83</v>
      </c>
      <c r="UXI51" s="1818">
        <f t="shared" ref="UXI51" si="7411">UXG51*$C$51</f>
        <v>5.3420440916683675E+83</v>
      </c>
      <c r="UXK51" s="1818">
        <f t="shared" ref="UXK51" si="7412">UXI51*$C$51</f>
        <v>5.4755951939600765E+83</v>
      </c>
      <c r="UXM51" s="1818">
        <f t="shared" ref="UXM51" si="7413">UXK51*$C$51</f>
        <v>5.6124850738090785E+83</v>
      </c>
      <c r="UXO51" s="1818">
        <f t="shared" ref="UXO51" si="7414">UXM51*$C$51</f>
        <v>5.752797200654305E+83</v>
      </c>
      <c r="UXQ51" s="1818">
        <f t="shared" ref="UXQ51" si="7415">UXO51*$C$51</f>
        <v>5.8966171306706626E+83</v>
      </c>
      <c r="UXS51" s="1818">
        <f t="shared" ref="UXS51" si="7416">UXQ51*$C$51</f>
        <v>6.0440325589374284E+83</v>
      </c>
      <c r="UXU51" s="1818">
        <f t="shared" ref="UXU51" si="7417">UXS51*$C$51</f>
        <v>6.1951333729108631E+83</v>
      </c>
      <c r="UXW51" s="1818">
        <f t="shared" ref="UXW51" si="7418">UXU51*$C$51</f>
        <v>6.3500117072336338E+83</v>
      </c>
      <c r="UXY51" s="1818">
        <f t="shared" ref="UXY51" si="7419">UXW51*$C$51</f>
        <v>6.5087619999144738E+83</v>
      </c>
      <c r="UYA51" s="1818">
        <f t="shared" ref="UYA51" si="7420">UXY51*$C$51</f>
        <v>6.6714810499123348E+83</v>
      </c>
      <c r="UYC51" s="1818">
        <f t="shared" ref="UYC51" si="7421">UYA51*$C$51</f>
        <v>6.8382680761601423E+83</v>
      </c>
      <c r="UYE51" s="1818">
        <f t="shared" ref="UYE51" si="7422">UYC51*$C$51</f>
        <v>7.0092247780641453E+83</v>
      </c>
      <c r="UYG51" s="1818">
        <f t="shared" ref="UYG51" si="7423">UYE51*$C$51</f>
        <v>7.1844553975157481E+83</v>
      </c>
      <c r="UYI51" s="1818">
        <f t="shared" ref="UYI51" si="7424">UYG51*$C$51</f>
        <v>7.3640667824536415E+83</v>
      </c>
      <c r="UYK51" s="1818">
        <f t="shared" ref="UYK51" si="7425">UYI51*$C$51</f>
        <v>7.5481684520149821E+83</v>
      </c>
      <c r="UYM51" s="1818">
        <f t="shared" ref="UYM51" si="7426">UYK51*$C$51</f>
        <v>7.7368726633153556E+83</v>
      </c>
      <c r="UYO51" s="1818">
        <f t="shared" ref="UYO51" si="7427">UYM51*$C$51</f>
        <v>7.9302944798982386E+83</v>
      </c>
      <c r="UYQ51" s="1818">
        <f t="shared" ref="UYQ51" si="7428">UYO51*$C$51</f>
        <v>8.1285518418956939E+83</v>
      </c>
      <c r="UYS51" s="1818">
        <f t="shared" ref="UYS51" si="7429">UYQ51*$C$51</f>
        <v>8.3317656379430855E+83</v>
      </c>
      <c r="UYU51" s="1818">
        <f t="shared" ref="UYU51" si="7430">UYS51*$C$51</f>
        <v>8.5400597788916618E+83</v>
      </c>
      <c r="UYW51" s="1818">
        <f t="shared" ref="UYW51" si="7431">UYU51*$C$51</f>
        <v>8.7535612733639522E+83</v>
      </c>
      <c r="UYY51" s="1818">
        <f t="shared" ref="UYY51" si="7432">UYW51*$C$51</f>
        <v>8.97240030519805E+83</v>
      </c>
      <c r="UZA51" s="1818">
        <f t="shared" ref="UZA51" si="7433">UYY51*$C$51</f>
        <v>9.1967103128280009E+83</v>
      </c>
      <c r="UZC51" s="1818">
        <f t="shared" ref="UZC51" si="7434">UZA51*$C$51</f>
        <v>9.4266280706487005E+83</v>
      </c>
      <c r="UZE51" s="1818">
        <f t="shared" ref="UZE51" si="7435">UZC51*$C$51</f>
        <v>9.6622937724149176E+83</v>
      </c>
      <c r="UZG51" s="1818">
        <f t="shared" ref="UZG51" si="7436">UZE51*$C$51</f>
        <v>9.9038511167252888E+83</v>
      </c>
      <c r="UZI51" s="1818">
        <f t="shared" ref="UZI51" si="7437">UZG51*$C$51</f>
        <v>1.0151447394643421E+84</v>
      </c>
      <c r="UZK51" s="1818">
        <f t="shared" ref="UZK51" si="7438">UZI51*$C$51</f>
        <v>1.0405233579509506E+84</v>
      </c>
      <c r="UZM51" s="1818">
        <f t="shared" ref="UZM51" si="7439">UZK51*$C$51</f>
        <v>1.0665364418997241E+84</v>
      </c>
      <c r="UZO51" s="1818">
        <f t="shared" ref="UZO51" si="7440">UZM51*$C$51</f>
        <v>1.0931998529472171E+84</v>
      </c>
      <c r="UZQ51" s="1818">
        <f t="shared" ref="UZQ51" si="7441">UZO51*$C$51</f>
        <v>1.1205298492708976E+84</v>
      </c>
      <c r="UZS51" s="1818">
        <f t="shared" ref="UZS51" si="7442">UZQ51*$C$51</f>
        <v>1.1485430955026699E+84</v>
      </c>
      <c r="UZU51" s="1818">
        <f t="shared" ref="UZU51" si="7443">UZS51*$C$51</f>
        <v>1.1772566728902366E+84</v>
      </c>
      <c r="UZW51" s="1818">
        <f t="shared" ref="UZW51" si="7444">UZU51*$C$51</f>
        <v>1.2066880897124925E+84</v>
      </c>
      <c r="UZY51" s="1818">
        <f t="shared" ref="UZY51" si="7445">UZW51*$C$51</f>
        <v>1.2368552919553047E+84</v>
      </c>
      <c r="VAA51" s="1818">
        <f t="shared" ref="VAA51" si="7446">UZY51*$C$51</f>
        <v>1.2677766742541871E+84</v>
      </c>
      <c r="VAC51" s="1818">
        <f t="shared" ref="VAC51" si="7447">VAA51*$C$51</f>
        <v>1.2994710911105417E+84</v>
      </c>
      <c r="VAE51" s="1818">
        <f t="shared" ref="VAE51" si="7448">VAC51*$C$51</f>
        <v>1.3319578683883053E+84</v>
      </c>
      <c r="VAG51" s="1818">
        <f t="shared" ref="VAG51" si="7449">VAE51*$C$51</f>
        <v>1.3652568150980128E+84</v>
      </c>
      <c r="VAI51" s="1818">
        <f t="shared" ref="VAI51" si="7450">VAG51*$C$51</f>
        <v>1.399388235475463E+84</v>
      </c>
      <c r="VAK51" s="1818">
        <f t="shared" ref="VAK51" si="7451">VAI51*$C$51</f>
        <v>1.4343729413623494E+84</v>
      </c>
      <c r="VAM51" s="1818">
        <f t="shared" ref="VAM51" si="7452">VAK51*$C$51</f>
        <v>1.4702322648964079E+84</v>
      </c>
      <c r="VAO51" s="1818">
        <f t="shared" ref="VAO51" si="7453">VAM51*$C$51</f>
        <v>1.5069880715188179E+84</v>
      </c>
      <c r="VAQ51" s="1818">
        <f t="shared" ref="VAQ51" si="7454">VAO51*$C$51</f>
        <v>1.5446627733067882E+84</v>
      </c>
      <c r="VAS51" s="1818">
        <f t="shared" ref="VAS51" si="7455">VAQ51*$C$51</f>
        <v>1.5832793426394579E+84</v>
      </c>
      <c r="VAU51" s="1818">
        <f t="shared" ref="VAU51" si="7456">VAS51*$C$51</f>
        <v>1.6228613262054442E+84</v>
      </c>
      <c r="VAW51" s="1818">
        <f t="shared" ref="VAW51" si="7457">VAU51*$C$51</f>
        <v>1.6634328593605801E+84</v>
      </c>
      <c r="VAY51" s="1818">
        <f t="shared" ref="VAY51" si="7458">VAW51*$C$51</f>
        <v>1.7050186808445944E+84</v>
      </c>
      <c r="VBA51" s="1818">
        <f t="shared" ref="VBA51" si="7459">VAY51*$C$51</f>
        <v>1.7476441478657091E+84</v>
      </c>
      <c r="VBC51" s="1818">
        <f t="shared" ref="VBC51" si="7460">VBA51*$C$51</f>
        <v>1.7913352515623518E+84</v>
      </c>
      <c r="VBE51" s="1818">
        <f t="shared" ref="VBE51" si="7461">VBC51*$C$51</f>
        <v>1.8361186328514103E+84</v>
      </c>
      <c r="VBG51" s="1818">
        <f t="shared" ref="VBG51" si="7462">VBE51*$C$51</f>
        <v>1.8820215986726953E+84</v>
      </c>
      <c r="VBI51" s="1818">
        <f t="shared" ref="VBI51" si="7463">VBG51*$C$51</f>
        <v>1.9290721386395124E+84</v>
      </c>
      <c r="VBK51" s="1818">
        <f t="shared" ref="VBK51" si="7464">VBI51*$C$51</f>
        <v>1.9772989421055002E+84</v>
      </c>
      <c r="VBM51" s="1818">
        <f t="shared" ref="VBM51" si="7465">VBK51*$C$51</f>
        <v>2.0267314156581376E+84</v>
      </c>
      <c r="VBO51" s="1818">
        <f t="shared" ref="VBO51" si="7466">VBM51*$C$51</f>
        <v>2.0773997010495911E+84</v>
      </c>
      <c r="VBQ51" s="1818">
        <f t="shared" ref="VBQ51" si="7467">VBO51*$C$51</f>
        <v>2.1293346935758308E+84</v>
      </c>
      <c r="VBS51" s="1818">
        <f t="shared" ref="VBS51" si="7468">VBQ51*$C$51</f>
        <v>2.1825680609152265E+84</v>
      </c>
      <c r="VBU51" s="1818">
        <f t="shared" ref="VBU51" si="7469">VBS51*$C$51</f>
        <v>2.2371322624381069E+84</v>
      </c>
      <c r="VBW51" s="1818">
        <f t="shared" ref="VBW51" si="7470">VBU51*$C$51</f>
        <v>2.2930605689990593E+84</v>
      </c>
      <c r="VBY51" s="1818">
        <f t="shared" ref="VBY51" si="7471">VBW51*$C$51</f>
        <v>2.3503870832240355E+84</v>
      </c>
      <c r="VCA51" s="1818">
        <f t="shared" ref="VCA51" si="7472">VBY51*$C$51</f>
        <v>2.4091467603046363E+84</v>
      </c>
      <c r="VCC51" s="1818">
        <f t="shared" ref="VCC51" si="7473">VCA51*$C$51</f>
        <v>2.469375429312252E+84</v>
      </c>
      <c r="VCE51" s="1818">
        <f t="shared" ref="VCE51" si="7474">VCC51*$C$51</f>
        <v>2.5311098150450579E+84</v>
      </c>
      <c r="VCG51" s="1818">
        <f t="shared" ref="VCG51" si="7475">VCE51*$C$51</f>
        <v>2.5943875604211842E+84</v>
      </c>
      <c r="VCI51" s="1818">
        <f t="shared" ref="VCI51" si="7476">VCG51*$C$51</f>
        <v>2.6592472494317137E+84</v>
      </c>
      <c r="VCK51" s="1818">
        <f t="shared" ref="VCK51" si="7477">VCI51*$C$51</f>
        <v>2.7257284306675061E+84</v>
      </c>
      <c r="VCM51" s="1818">
        <f t="shared" ref="VCM51" si="7478">VCK51*$C$51</f>
        <v>2.7938716414341934E+84</v>
      </c>
      <c r="VCO51" s="1818">
        <f t="shared" ref="VCO51" si="7479">VCM51*$C$51</f>
        <v>2.863718432470048E+84</v>
      </c>
      <c r="VCQ51" s="1818">
        <f t="shared" ref="VCQ51" si="7480">VCO51*$C$51</f>
        <v>2.9353113932817991E+84</v>
      </c>
      <c r="VCS51" s="1818">
        <f t="shared" ref="VCS51" si="7481">VCQ51*$C$51</f>
        <v>3.0086941781138438E+84</v>
      </c>
      <c r="VCU51" s="1818">
        <f t="shared" ref="VCU51" si="7482">VCS51*$C$51</f>
        <v>3.0839115325666895E+84</v>
      </c>
      <c r="VCW51" s="1818">
        <f t="shared" ref="VCW51" si="7483">VCU51*$C$51</f>
        <v>3.1610093208808567E+84</v>
      </c>
      <c r="VCY51" s="1818">
        <f t="shared" ref="VCY51" si="7484">VCW51*$C$51</f>
        <v>3.2400345539028777E+84</v>
      </c>
      <c r="VDA51" s="1818">
        <f t="shared" ref="VDA51" si="7485">VCY51*$C$51</f>
        <v>3.3210354177504492E+84</v>
      </c>
      <c r="VDC51" s="1818">
        <f t="shared" ref="VDC51" si="7486">VDA51*$C$51</f>
        <v>3.4040613031942101E+84</v>
      </c>
      <c r="VDE51" s="1818">
        <f t="shared" ref="VDE51" si="7487">VDC51*$C$51</f>
        <v>3.4891628357740648E+84</v>
      </c>
      <c r="VDG51" s="1818">
        <f t="shared" ref="VDG51" si="7488">VDE51*$C$51</f>
        <v>3.5763919066684161E+84</v>
      </c>
      <c r="VDI51" s="1818">
        <f t="shared" ref="VDI51" si="7489">VDG51*$C$51</f>
        <v>3.665801704335126E+84</v>
      </c>
      <c r="VDK51" s="1818">
        <f t="shared" ref="VDK51" si="7490">VDI51*$C$51</f>
        <v>3.757446746943504E+84</v>
      </c>
      <c r="VDM51" s="1818">
        <f t="shared" ref="VDM51" si="7491">VDK51*$C$51</f>
        <v>3.8513829156170914E+84</v>
      </c>
      <c r="VDO51" s="1818">
        <f t="shared" ref="VDO51" si="7492">VDM51*$C$51</f>
        <v>3.947667488507518E+84</v>
      </c>
      <c r="VDQ51" s="1818">
        <f t="shared" ref="VDQ51" si="7493">VDO51*$C$51</f>
        <v>4.0463591757202058E+84</v>
      </c>
      <c r="VDS51" s="1818">
        <f t="shared" ref="VDS51" si="7494">VDQ51*$C$51</f>
        <v>4.1475181551132106E+84</v>
      </c>
      <c r="VDU51" s="1818">
        <f t="shared" ref="VDU51" si="7495">VDS51*$C$51</f>
        <v>4.2512061089910404E+84</v>
      </c>
      <c r="VDW51" s="1818">
        <f t="shared" ref="VDW51" si="7496">VDU51*$C$51</f>
        <v>4.3574862617158159E+84</v>
      </c>
      <c r="VDY51" s="1818">
        <f t="shared" ref="VDY51" si="7497">VDW51*$C$51</f>
        <v>4.4664234182587112E+84</v>
      </c>
      <c r="VEA51" s="1818">
        <f t="shared" ref="VEA51" si="7498">VDY51*$C$51</f>
        <v>4.5780840037151783E+84</v>
      </c>
      <c r="VEC51" s="1818">
        <f t="shared" ref="VEC51" si="7499">VEA51*$C$51</f>
        <v>4.6925361038080576E+84</v>
      </c>
      <c r="VEE51" s="1818">
        <f t="shared" ref="VEE51" si="7500">VEC51*$C$51</f>
        <v>4.8098495064032584E+84</v>
      </c>
      <c r="VEG51" s="1818">
        <f t="shared" ref="VEG51" si="7501">VEE51*$C$51</f>
        <v>4.9300957440633398E+84</v>
      </c>
      <c r="VEI51" s="1818">
        <f t="shared" ref="VEI51" si="7502">VEG51*$C$51</f>
        <v>5.0533481376649229E+84</v>
      </c>
      <c r="VEK51" s="1818">
        <f t="shared" ref="VEK51" si="7503">VEI51*$C$51</f>
        <v>5.1796818411065455E+84</v>
      </c>
      <c r="VEM51" s="1818">
        <f t="shared" ref="VEM51" si="7504">VEK51*$C$51</f>
        <v>5.3091738871342084E+84</v>
      </c>
      <c r="VEO51" s="1818">
        <f t="shared" ref="VEO51" si="7505">VEM51*$C$51</f>
        <v>5.4419032343125628E+84</v>
      </c>
      <c r="VEQ51" s="1818">
        <f t="shared" ref="VEQ51" si="7506">VEO51*$C$51</f>
        <v>5.5779508151703762E+84</v>
      </c>
      <c r="VES51" s="1818">
        <f t="shared" ref="VES51" si="7507">VEQ51*$C$51</f>
        <v>5.7173995855496348E+84</v>
      </c>
      <c r="VEU51" s="1818">
        <f t="shared" ref="VEU51" si="7508">VES51*$C$51</f>
        <v>5.8603345751883749E+84</v>
      </c>
      <c r="VEW51" s="1818">
        <f t="shared" ref="VEW51" si="7509">VEU51*$C$51</f>
        <v>6.0068429395680841E+84</v>
      </c>
      <c r="VEY51" s="1818">
        <f t="shared" ref="VEY51" si="7510">VEW51*$C$51</f>
        <v>6.1570140130572854E+84</v>
      </c>
      <c r="VFA51" s="1818">
        <f t="shared" ref="VFA51" si="7511">VEY51*$C$51</f>
        <v>6.3109393633837172E+84</v>
      </c>
      <c r="VFC51" s="1818">
        <f t="shared" ref="VFC51" si="7512">VFA51*$C$51</f>
        <v>6.4687128474683099E+84</v>
      </c>
      <c r="VFE51" s="1818">
        <f t="shared" ref="VFE51" si="7513">VFC51*$C$51</f>
        <v>6.6304306686550173E+84</v>
      </c>
      <c r="VFG51" s="1818">
        <f t="shared" ref="VFG51" si="7514">VFE51*$C$51</f>
        <v>6.7961914353713921E+84</v>
      </c>
      <c r="VFI51" s="1818">
        <f t="shared" ref="VFI51" si="7515">VFG51*$C$51</f>
        <v>6.9660962212556762E+84</v>
      </c>
      <c r="VFK51" s="1818">
        <f t="shared" ref="VFK51" si="7516">VFI51*$C$51</f>
        <v>7.1402486267870678E+84</v>
      </c>
      <c r="VFM51" s="1818">
        <f t="shared" ref="VFM51" si="7517">VFK51*$C$51</f>
        <v>7.3187548424567439E+84</v>
      </c>
      <c r="VFO51" s="1818">
        <f t="shared" ref="VFO51" si="7518">VFM51*$C$51</f>
        <v>7.5017237135181615E+84</v>
      </c>
      <c r="VFQ51" s="1818">
        <f t="shared" ref="VFQ51" si="7519">VFO51*$C$51</f>
        <v>7.6892668063561148E+84</v>
      </c>
      <c r="VFS51" s="1818">
        <f t="shared" ref="VFS51" si="7520">VFQ51*$C$51</f>
        <v>7.8814984765150164E+84</v>
      </c>
      <c r="VFU51" s="1818">
        <f t="shared" ref="VFU51" si="7521">VFS51*$C$51</f>
        <v>8.0785359384278907E+84</v>
      </c>
      <c r="VFW51" s="1818">
        <f t="shared" ref="VFW51" si="7522">VFU51*$C$51</f>
        <v>8.2804993368885865E+84</v>
      </c>
      <c r="VFY51" s="1818">
        <f t="shared" ref="VFY51" si="7523">VFW51*$C$51</f>
        <v>8.4875118203107999E+84</v>
      </c>
      <c r="VGA51" s="1818">
        <f t="shared" ref="VGA51" si="7524">VFY51*$C$51</f>
        <v>8.6996996158185687E+84</v>
      </c>
      <c r="VGC51" s="1818">
        <f t="shared" ref="VGC51" si="7525">VGA51*$C$51</f>
        <v>8.917192106214033E+84</v>
      </c>
      <c r="VGE51" s="1818">
        <f t="shared" ref="VGE51" si="7526">VGC51*$C$51</f>
        <v>9.1401219088693824E+84</v>
      </c>
      <c r="VGG51" s="1818">
        <f t="shared" ref="VGG51" si="7527">VGE51*$C$51</f>
        <v>9.3686249565911159E+84</v>
      </c>
      <c r="VGI51" s="1818">
        <f t="shared" ref="VGI51" si="7528">VGG51*$C$51</f>
        <v>9.6028405805058928E+84</v>
      </c>
      <c r="VGK51" s="1818">
        <f t="shared" ref="VGK51" si="7529">VGI51*$C$51</f>
        <v>9.8429115950185391E+84</v>
      </c>
      <c r="VGM51" s="1818">
        <f t="shared" ref="VGM51" si="7530">VGK51*$C$51</f>
        <v>1.0088984384894002E+85</v>
      </c>
      <c r="VGO51" s="1818">
        <f t="shared" ref="VGO51" si="7531">VGM51*$C$51</f>
        <v>1.0341208994516351E+85</v>
      </c>
      <c r="VGQ51" s="1818">
        <f t="shared" ref="VGQ51" si="7532">VGO51*$C$51</f>
        <v>1.059973921937926E+85</v>
      </c>
      <c r="VGS51" s="1818">
        <f t="shared" ref="VGS51" si="7533">VGQ51*$C$51</f>
        <v>1.086473269986374E+85</v>
      </c>
      <c r="VGU51" s="1818">
        <f t="shared" ref="VGU51" si="7534">VGS51*$C$51</f>
        <v>1.1136351017360332E+85</v>
      </c>
      <c r="VGW51" s="1818">
        <f t="shared" ref="VGW51" si="7535">VGU51*$C$51</f>
        <v>1.1414759792794339E+85</v>
      </c>
      <c r="VGY51" s="1818">
        <f t="shared" ref="VGY51" si="7536">VGW51*$C$51</f>
        <v>1.1700128787614195E+85</v>
      </c>
      <c r="VHA51" s="1818">
        <f t="shared" ref="VHA51" si="7537">VGY51*$C$51</f>
        <v>1.1992632007304549E+85</v>
      </c>
      <c r="VHC51" s="1818">
        <f t="shared" ref="VHC51" si="7538">VHA51*$C$51</f>
        <v>1.2292447807487162E+85</v>
      </c>
      <c r="VHE51" s="1818">
        <f t="shared" ref="VHE51" si="7539">VHC51*$C$51</f>
        <v>1.259975900267434E+85</v>
      </c>
      <c r="VHG51" s="1818">
        <f t="shared" ref="VHG51" si="7540">VHE51*$C$51</f>
        <v>1.2914752977741198E+85</v>
      </c>
      <c r="VHI51" s="1818">
        <f t="shared" ref="VHI51" si="7541">VHG51*$C$51</f>
        <v>1.3237621802184727E+85</v>
      </c>
      <c r="VHK51" s="1818">
        <f t="shared" ref="VHK51" si="7542">VHI51*$C$51</f>
        <v>1.3568562347239345E+85</v>
      </c>
      <c r="VHM51" s="1818">
        <f t="shared" ref="VHM51" si="7543">VHK51*$C$51</f>
        <v>1.3907776405920327E+85</v>
      </c>
      <c r="VHO51" s="1818">
        <f t="shared" ref="VHO51" si="7544">VHM51*$C$51</f>
        <v>1.4255470816068333E+85</v>
      </c>
      <c r="VHQ51" s="1818">
        <f t="shared" ref="VHQ51" si="7545">VHO51*$C$51</f>
        <v>1.461185758647004E+85</v>
      </c>
      <c r="VHS51" s="1818">
        <f t="shared" ref="VHS51" si="7546">VHQ51*$C$51</f>
        <v>1.4977154026131791E+85</v>
      </c>
      <c r="VHU51" s="1818">
        <f t="shared" ref="VHU51" si="7547">VHS51*$C$51</f>
        <v>1.5351582876785084E+85</v>
      </c>
      <c r="VHW51" s="1818">
        <f t="shared" ref="VHW51" si="7548">VHU51*$C$51</f>
        <v>1.573537244870471E+85</v>
      </c>
      <c r="VHY51" s="1818">
        <f t="shared" ref="VHY51" si="7549">VHW51*$C$51</f>
        <v>1.6128756759922327E+85</v>
      </c>
      <c r="VIA51" s="1818">
        <f t="shared" ref="VIA51" si="7550">VHY51*$C$51</f>
        <v>1.6531975678920383E+85</v>
      </c>
      <c r="VIC51" s="1818">
        <f t="shared" ref="VIC51" si="7551">VIA51*$C$51</f>
        <v>1.6945275070893392E+85</v>
      </c>
      <c r="VIE51" s="1818">
        <f t="shared" ref="VIE51" si="7552">VIC51*$C$51</f>
        <v>1.7368906947665725E+85</v>
      </c>
      <c r="VIG51" s="1818">
        <f t="shared" ref="VIG51" si="7553">VIE51*$C$51</f>
        <v>1.7803129621357366E+85</v>
      </c>
      <c r="VII51" s="1818">
        <f t="shared" ref="VII51" si="7554">VIG51*$C$51</f>
        <v>1.8248207861891298E+85</v>
      </c>
      <c r="VIK51" s="1818">
        <f t="shared" ref="VIK51" si="7555">VII51*$C$51</f>
        <v>1.870441305843858E+85</v>
      </c>
      <c r="VIM51" s="1818">
        <f t="shared" ref="VIM51" si="7556">VIK51*$C$51</f>
        <v>1.9172023384899543E+85</v>
      </c>
      <c r="VIO51" s="1818">
        <f t="shared" ref="VIO51" si="7557">VIM51*$C$51</f>
        <v>1.9651323969522031E+85</v>
      </c>
      <c r="VIQ51" s="1818">
        <f t="shared" ref="VIQ51" si="7558">VIO51*$C$51</f>
        <v>2.0142607068760081E+85</v>
      </c>
      <c r="VIS51" s="1818">
        <f t="shared" ref="VIS51" si="7559">VIQ51*$C$51</f>
        <v>2.0646172245479083E+85</v>
      </c>
      <c r="VIU51" s="1818">
        <f t="shared" ref="VIU51" si="7560">VIS51*$C$51</f>
        <v>2.1162326551616059E+85</v>
      </c>
      <c r="VIW51" s="1818">
        <f t="shared" ref="VIW51" si="7561">VIU51*$C$51</f>
        <v>2.1691384715406458E+85</v>
      </c>
      <c r="VIY51" s="1818">
        <f t="shared" ref="VIY51" si="7562">VIW51*$C$51</f>
        <v>2.2233669333291619E+85</v>
      </c>
      <c r="VJA51" s="1818">
        <f t="shared" ref="VJA51" si="7563">VIY51*$C$51</f>
        <v>2.2789511066623906E+85</v>
      </c>
      <c r="VJC51" s="1818">
        <f t="shared" ref="VJC51" si="7564">VJA51*$C$51</f>
        <v>2.3359248843289501E+85</v>
      </c>
      <c r="VJE51" s="1818">
        <f t="shared" ref="VJE51" si="7565">VJC51*$C$51</f>
        <v>2.3943230064371735E+85</v>
      </c>
      <c r="VJG51" s="1818">
        <f t="shared" ref="VJG51" si="7566">VJE51*$C$51</f>
        <v>2.4541810815981026E+85</v>
      </c>
      <c r="VJI51" s="1818">
        <f t="shared" ref="VJI51" si="7567">VJG51*$C$51</f>
        <v>2.5155356086380548E+85</v>
      </c>
      <c r="VJK51" s="1818">
        <f t="shared" ref="VJK51" si="7568">VJI51*$C$51</f>
        <v>2.5784239988540058E+85</v>
      </c>
      <c r="VJM51" s="1818">
        <f t="shared" ref="VJM51" si="7569">VJK51*$C$51</f>
        <v>2.6428845988253558E+85</v>
      </c>
      <c r="VJO51" s="1818">
        <f t="shared" ref="VJO51" si="7570">VJM51*$C$51</f>
        <v>2.7089567137959894E+85</v>
      </c>
      <c r="VJQ51" s="1818">
        <f t="shared" ref="VJQ51" si="7571">VJO51*$C$51</f>
        <v>2.7766806316408888E+85</v>
      </c>
      <c r="VJS51" s="1818">
        <f t="shared" ref="VJS51" si="7572">VJQ51*$C$51</f>
        <v>2.8460976474319107E+85</v>
      </c>
      <c r="VJU51" s="1818">
        <f t="shared" ref="VJU51" si="7573">VJS51*$C$51</f>
        <v>2.9172500886177082E+85</v>
      </c>
      <c r="VJW51" s="1818">
        <f t="shared" ref="VJW51" si="7574">VJU51*$C$51</f>
        <v>2.9901813408331506E+85</v>
      </c>
      <c r="VJY51" s="1818">
        <f t="shared" ref="VJY51" si="7575">VJW51*$C$51</f>
        <v>3.064935874353979E+85</v>
      </c>
      <c r="VKA51" s="1818">
        <f t="shared" ref="VKA51" si="7576">VJY51*$C$51</f>
        <v>3.141559271212828E+85</v>
      </c>
      <c r="VKC51" s="1818">
        <f t="shared" ref="VKC51" si="7577">VKA51*$C$51</f>
        <v>3.2200982529931484E+85</v>
      </c>
      <c r="VKE51" s="1818">
        <f t="shared" ref="VKE51" si="7578">VKC51*$C$51</f>
        <v>3.3006007093179771E+85</v>
      </c>
      <c r="VKG51" s="1818">
        <f t="shared" ref="VKG51" si="7579">VKE51*$C$51</f>
        <v>3.3831157270509261E+85</v>
      </c>
      <c r="VKI51" s="1818">
        <f t="shared" ref="VKI51" si="7580">VKG51*$C$51</f>
        <v>3.4676936202271987E+85</v>
      </c>
      <c r="VKK51" s="1818">
        <f t="shared" ref="VKK51" si="7581">VKI51*$C$51</f>
        <v>3.5543859607328785E+85</v>
      </c>
      <c r="VKM51" s="1818">
        <f t="shared" ref="VKM51" si="7582">VKK51*$C$51</f>
        <v>3.6432456097512002E+85</v>
      </c>
      <c r="VKO51" s="1818">
        <f t="shared" ref="VKO51" si="7583">VKM51*$C$51</f>
        <v>3.7343267499949796E+85</v>
      </c>
      <c r="VKQ51" s="1818">
        <f t="shared" ref="VKQ51" si="7584">VKO51*$C$51</f>
        <v>3.8276849187448534E+85</v>
      </c>
      <c r="VKS51" s="1818">
        <f t="shared" ref="VKS51" si="7585">VKQ51*$C$51</f>
        <v>3.9233770417134747E+85</v>
      </c>
      <c r="VKU51" s="1818">
        <f t="shared" ref="VKU51" si="7586">VKS51*$C$51</f>
        <v>4.0214614677563108E+85</v>
      </c>
      <c r="VKW51" s="1818">
        <f t="shared" ref="VKW51" si="7587">VKU51*$C$51</f>
        <v>4.1219980044502184E+85</v>
      </c>
      <c r="VKY51" s="1818">
        <f t="shared" ref="VKY51" si="7588">VKW51*$C$51</f>
        <v>4.2250479545614737E+85</v>
      </c>
      <c r="VLA51" s="1818">
        <f t="shared" ref="VLA51" si="7589">VKY51*$C$51</f>
        <v>4.33067415342551E+85</v>
      </c>
      <c r="VLC51" s="1818">
        <f t="shared" ref="VLC51" si="7590">VLA51*$C$51</f>
        <v>4.4389410072611471E+85</v>
      </c>
      <c r="VLE51" s="1818">
        <f t="shared" ref="VLE51" si="7591">VLC51*$C$51</f>
        <v>4.5499145324426752E+85</v>
      </c>
      <c r="VLG51" s="1818">
        <f t="shared" ref="VLG51" si="7592">VLE51*$C$51</f>
        <v>4.6636623957537413E+85</v>
      </c>
      <c r="VLI51" s="1818">
        <f t="shared" ref="VLI51" si="7593">VLG51*$C$51</f>
        <v>4.7802539556475841E+85</v>
      </c>
      <c r="VLK51" s="1818">
        <f t="shared" ref="VLK51" si="7594">VLI51*$C$51</f>
        <v>4.8997603045387731E+85</v>
      </c>
      <c r="VLM51" s="1818">
        <f t="shared" ref="VLM51" si="7595">VLK51*$C$51</f>
        <v>5.0222543121522421E+85</v>
      </c>
      <c r="VLO51" s="1818">
        <f t="shared" ref="VLO51" si="7596">VLM51*$C$51</f>
        <v>5.147810669956048E+85</v>
      </c>
      <c r="VLQ51" s="1818">
        <f t="shared" ref="VLQ51" si="7597">VLO51*$C$51</f>
        <v>5.2765059367049488E+85</v>
      </c>
      <c r="VLS51" s="1818">
        <f t="shared" ref="VLS51" si="7598">VLQ51*$C$51</f>
        <v>5.408418585122572E+85</v>
      </c>
      <c r="VLU51" s="1818">
        <f t="shared" ref="VLU51" si="7599">VLS51*$C$51</f>
        <v>5.5436290497506355E+85</v>
      </c>
      <c r="VLW51" s="1818">
        <f t="shared" ref="VLW51" si="7600">VLU51*$C$51</f>
        <v>5.6822197759944011E+85</v>
      </c>
      <c r="VLY51" s="1818">
        <f t="shared" ref="VLY51" si="7601">VLW51*$C$51</f>
        <v>5.8242752703942607E+85</v>
      </c>
      <c r="VMA51" s="1818">
        <f t="shared" ref="VMA51" si="7602">VLY51*$C$51</f>
        <v>5.969882152154117E+85</v>
      </c>
      <c r="VMC51" s="1818">
        <f t="shared" ref="VMC51" si="7603">VMA51*$C$51</f>
        <v>6.1191292059579691E+85</v>
      </c>
      <c r="VME51" s="1818">
        <f t="shared" ref="VME51" si="7604">VMC51*$C$51</f>
        <v>6.2721074361069174E+85</v>
      </c>
      <c r="VMG51" s="1818">
        <f t="shared" ref="VMG51" si="7605">VME51*$C$51</f>
        <v>6.4289101220095893E+85</v>
      </c>
      <c r="VMI51" s="1818">
        <f t="shared" ref="VMI51" si="7606">VMG51*$C$51</f>
        <v>6.589632875059829E+85</v>
      </c>
      <c r="VMK51" s="1818">
        <f t="shared" ref="VMK51" si="7607">VMI51*$C$51</f>
        <v>6.7543736969363247E+85</v>
      </c>
      <c r="VMM51" s="1818">
        <f t="shared" ref="VMM51" si="7608">VMK51*$C$51</f>
        <v>6.9232330393597322E+85</v>
      </c>
      <c r="VMO51" s="1818">
        <f t="shared" ref="VMO51" si="7609">VMM51*$C$51</f>
        <v>7.0963138653437247E+85</v>
      </c>
      <c r="VMQ51" s="1818">
        <f t="shared" ref="VMQ51" si="7610">VMO51*$C$51</f>
        <v>7.2737217119773176E+85</v>
      </c>
      <c r="VMS51" s="1818">
        <f t="shared" ref="VMS51" si="7611">VMQ51*$C$51</f>
        <v>7.4555647547767502E+85</v>
      </c>
      <c r="VMU51" s="1818">
        <f t="shared" ref="VMU51" si="7612">VMS51*$C$51</f>
        <v>7.6419538736461686E+85</v>
      </c>
      <c r="VMW51" s="1818">
        <f t="shared" ref="VMW51" si="7613">VMU51*$C$51</f>
        <v>7.8330027204873218E+85</v>
      </c>
      <c r="VMY51" s="1818">
        <f t="shared" ref="VMY51" si="7614">VMW51*$C$51</f>
        <v>8.0288277884995042E+85</v>
      </c>
      <c r="VNA51" s="1818">
        <f t="shared" ref="VNA51" si="7615">VMY51*$C$51</f>
        <v>8.2295484832119904E+85</v>
      </c>
      <c r="VNC51" s="1818">
        <f t="shared" ref="VNC51" si="7616">VNA51*$C$51</f>
        <v>8.435287195292289E+85</v>
      </c>
      <c r="VNE51" s="1818">
        <f t="shared" ref="VNE51" si="7617">VNC51*$C$51</f>
        <v>8.6461693751745955E+85</v>
      </c>
      <c r="VNG51" s="1818">
        <f t="shared" ref="VNG51" si="7618">VNE51*$C$51</f>
        <v>8.8623236095539596E+85</v>
      </c>
      <c r="VNI51" s="1818">
        <f t="shared" ref="VNI51" si="7619">VNG51*$C$51</f>
        <v>9.0838816997928076E+85</v>
      </c>
      <c r="VNK51" s="1818">
        <f t="shared" ref="VNK51" si="7620">VNI51*$C$51</f>
        <v>9.3109787422876277E+85</v>
      </c>
      <c r="VNM51" s="1818">
        <f t="shared" ref="VNM51" si="7621">VNK51*$C$51</f>
        <v>9.5437532108448175E+85</v>
      </c>
      <c r="VNO51" s="1818">
        <f t="shared" ref="VNO51" si="7622">VNM51*$C$51</f>
        <v>9.7823470411159374E+85</v>
      </c>
      <c r="VNQ51" s="1818">
        <f t="shared" ref="VNQ51" si="7623">VNO51*$C$51</f>
        <v>1.0026905717143835E+86</v>
      </c>
      <c r="VNS51" s="1818">
        <f t="shared" ref="VNS51" si="7624">VNQ51*$C$51</f>
        <v>1.0277578360072429E+86</v>
      </c>
      <c r="VNU51" s="1818">
        <f t="shared" ref="VNU51" si="7625">VNS51*$C$51</f>
        <v>1.0534517819074239E+86</v>
      </c>
      <c r="VNW51" s="1818">
        <f t="shared" ref="VNW51" si="7626">VNU51*$C$51</f>
        <v>1.0797880764551094E+86</v>
      </c>
      <c r="VNY51" s="1818">
        <f t="shared" ref="VNY51" si="7627">VNW51*$C$51</f>
        <v>1.106782778366487E+86</v>
      </c>
      <c r="VOA51" s="1818">
        <f t="shared" ref="VOA51" si="7628">VNY51*$C$51</f>
        <v>1.1344523478256491E+86</v>
      </c>
      <c r="VOC51" s="1818">
        <f t="shared" ref="VOC51" si="7629">VOA51*$C$51</f>
        <v>1.1628136565212902E+86</v>
      </c>
      <c r="VOE51" s="1818">
        <f t="shared" ref="VOE51" si="7630">VOC51*$C$51</f>
        <v>1.1918839979343224E+86</v>
      </c>
      <c r="VOG51" s="1818">
        <f t="shared" ref="VOG51" si="7631">VOE51*$C$51</f>
        <v>1.2216810978826804E+86</v>
      </c>
      <c r="VOI51" s="1818">
        <f t="shared" ref="VOI51" si="7632">VOG51*$C$51</f>
        <v>1.2522231253297473E+86</v>
      </c>
      <c r="VOK51" s="1818">
        <f t="shared" ref="VOK51" si="7633">VOI51*$C$51</f>
        <v>1.283528703462991E+86</v>
      </c>
      <c r="VOM51" s="1818">
        <f t="shared" ref="VOM51" si="7634">VOK51*$C$51</f>
        <v>1.3156169210495655E+86</v>
      </c>
      <c r="VOO51" s="1818">
        <f t="shared" ref="VOO51" si="7635">VOM51*$C$51</f>
        <v>1.3485073440758045E+86</v>
      </c>
      <c r="VOQ51" s="1818">
        <f t="shared" ref="VOQ51" si="7636">VOO51*$C$51</f>
        <v>1.3822200276776995E+86</v>
      </c>
      <c r="VOS51" s="1818">
        <f t="shared" ref="VOS51" si="7637">VOQ51*$C$51</f>
        <v>1.4167755283696419E+86</v>
      </c>
      <c r="VOU51" s="1818">
        <f t="shared" ref="VOU51" si="7638">VOS51*$C$51</f>
        <v>1.4521949165788829E+86</v>
      </c>
      <c r="VOW51" s="1818">
        <f t="shared" ref="VOW51" si="7639">VOU51*$C$51</f>
        <v>1.4884997894933547E+86</v>
      </c>
      <c r="VOY51" s="1818">
        <f t="shared" ref="VOY51" si="7640">VOW51*$C$51</f>
        <v>1.5257122842306885E+86</v>
      </c>
      <c r="VPA51" s="1818">
        <f t="shared" ref="VPA51" si="7641">VOY51*$C$51</f>
        <v>1.5638550913364555E+86</v>
      </c>
      <c r="VPC51" s="1818">
        <f t="shared" ref="VPC51" si="7642">VPA51*$C$51</f>
        <v>1.6029514686198667E+86</v>
      </c>
      <c r="VPE51" s="1818">
        <f t="shared" ref="VPE51" si="7643">VPC51*$C$51</f>
        <v>1.6430252553353631E+86</v>
      </c>
      <c r="VPG51" s="1818">
        <f t="shared" ref="VPG51" si="7644">VPE51*$C$51</f>
        <v>1.684100886718747E+86</v>
      </c>
      <c r="VPI51" s="1818">
        <f t="shared" ref="VPI51" si="7645">VPG51*$C$51</f>
        <v>1.7262034088867155E+86</v>
      </c>
      <c r="VPK51" s="1818">
        <f t="shared" ref="VPK51" si="7646">VPI51*$C$51</f>
        <v>1.7693584941088832E+86</v>
      </c>
      <c r="VPM51" s="1818">
        <f t="shared" ref="VPM51" si="7647">VPK51*$C$51</f>
        <v>1.8135924564616051E+86</v>
      </c>
      <c r="VPO51" s="1818">
        <f t="shared" ref="VPO51" si="7648">VPM51*$C$51</f>
        <v>1.8589322678731449E+86</v>
      </c>
      <c r="VPQ51" s="1818">
        <f t="shared" ref="VPQ51" si="7649">VPO51*$C$51</f>
        <v>1.9054055745699735E+86</v>
      </c>
      <c r="VPS51" s="1818">
        <f t="shared" ref="VPS51" si="7650">VPQ51*$C$51</f>
        <v>1.9530407139342225E+86</v>
      </c>
      <c r="VPU51" s="1818">
        <f t="shared" ref="VPU51" si="7651">VPS51*$C$51</f>
        <v>2.001866731782578E+86</v>
      </c>
      <c r="VPW51" s="1818">
        <f t="shared" ref="VPW51" si="7652">VPU51*$C$51</f>
        <v>2.0519134000771422E+86</v>
      </c>
      <c r="VPY51" s="1818">
        <f t="shared" ref="VPY51" si="7653">VPW51*$C$51</f>
        <v>2.1032112350790706E+86</v>
      </c>
      <c r="VQA51" s="1818">
        <f t="shared" ref="VQA51" si="7654">VPY51*$C$51</f>
        <v>2.1557915159560473E+86</v>
      </c>
      <c r="VQC51" s="1818">
        <f t="shared" ref="VQC51" si="7655">VQA51*$C$51</f>
        <v>2.2096863038549482E+86</v>
      </c>
      <c r="VQE51" s="1818">
        <f t="shared" ref="VQE51" si="7656">VQC51*$C$51</f>
        <v>2.2649284614513217E+86</v>
      </c>
      <c r="VQG51" s="1818">
        <f t="shared" ref="VQG51" si="7657">VQE51*$C$51</f>
        <v>2.3215516729876044E+86</v>
      </c>
      <c r="VQI51" s="1818">
        <f t="shared" ref="VQI51" si="7658">VQG51*$C$51</f>
        <v>2.3795904648122942E+86</v>
      </c>
      <c r="VQK51" s="1818">
        <f t="shared" ref="VQK51" si="7659">VQI51*$C$51</f>
        <v>2.4390802264326012E+86</v>
      </c>
      <c r="VQM51" s="1818">
        <f t="shared" ref="VQM51" si="7660">VQK51*$C$51</f>
        <v>2.5000572320934159E+86</v>
      </c>
      <c r="VQO51" s="1818">
        <f t="shared" ref="VQO51" si="7661">VQM51*$C$51</f>
        <v>2.5625586628957509E+86</v>
      </c>
      <c r="VQQ51" s="1818">
        <f t="shared" ref="VQQ51" si="7662">VQO51*$C$51</f>
        <v>2.6266226294681446E+86</v>
      </c>
      <c r="VQS51" s="1818">
        <f t="shared" ref="VQS51" si="7663">VQQ51*$C$51</f>
        <v>2.692288195204848E+86</v>
      </c>
      <c r="VQU51" s="1818">
        <f t="shared" ref="VQU51" si="7664">VQS51*$C$51</f>
        <v>2.759595400084969E+86</v>
      </c>
      <c r="VQW51" s="1818">
        <f t="shared" ref="VQW51" si="7665">VQU51*$C$51</f>
        <v>2.828585285087093E+86</v>
      </c>
      <c r="VQY51" s="1818">
        <f t="shared" ref="VQY51" si="7666">VQW51*$C$51</f>
        <v>2.8992999172142701E+86</v>
      </c>
      <c r="VRA51" s="1818">
        <f t="shared" ref="VRA51" si="7667">VQY51*$C$51</f>
        <v>2.9717824151446266E+86</v>
      </c>
      <c r="VRC51" s="1818">
        <f t="shared" ref="VRC51" si="7668">VRA51*$C$51</f>
        <v>3.046076975523242E+86</v>
      </c>
      <c r="VRE51" s="1818">
        <f t="shared" ref="VRE51" si="7669">VRC51*$C$51</f>
        <v>3.1222288999113226E+86</v>
      </c>
      <c r="VRG51" s="1818">
        <f t="shared" ref="VRG51" si="7670">VRE51*$C$51</f>
        <v>3.2002846224091053E+86</v>
      </c>
      <c r="VRI51" s="1818">
        <f t="shared" ref="VRI51" si="7671">VRG51*$C$51</f>
        <v>3.2802917379693325E+86</v>
      </c>
      <c r="VRK51" s="1818">
        <f t="shared" ref="VRK51" si="7672">VRI51*$C$51</f>
        <v>3.3622990314185652E+86</v>
      </c>
      <c r="VRM51" s="1818">
        <f t="shared" ref="VRM51" si="7673">VRK51*$C$51</f>
        <v>3.4463565072040293E+86</v>
      </c>
      <c r="VRO51" s="1818">
        <f t="shared" ref="VRO51" si="7674">VRM51*$C$51</f>
        <v>3.53251541988413E+86</v>
      </c>
      <c r="VRQ51" s="1818">
        <f t="shared" ref="VRQ51" si="7675">VRO51*$C$51</f>
        <v>3.620828305381233E+86</v>
      </c>
      <c r="VRS51" s="1818">
        <f t="shared" ref="VRS51" si="7676">VRQ51*$C$51</f>
        <v>3.7113490130157632E+86</v>
      </c>
      <c r="VRU51" s="1818">
        <f t="shared" ref="VRU51" si="7677">VRS51*$C$51</f>
        <v>3.8041327383411567E+86</v>
      </c>
      <c r="VRW51" s="1818">
        <f t="shared" ref="VRW51" si="7678">VRU51*$C$51</f>
        <v>3.8992360567996851E+86</v>
      </c>
      <c r="VRY51" s="1818">
        <f t="shared" ref="VRY51" si="7679">VRW51*$C$51</f>
        <v>3.9967169582196771E+86</v>
      </c>
      <c r="VSA51" s="1818">
        <f t="shared" ref="VSA51" si="7680">VRY51*$C$51</f>
        <v>4.0966348821751688E+86</v>
      </c>
      <c r="VSC51" s="1818">
        <f t="shared" ref="VSC51" si="7681">VSA51*$C$51</f>
        <v>4.1990507542295474E+86</v>
      </c>
      <c r="VSE51" s="1818">
        <f t="shared" ref="VSE51" si="7682">VSC51*$C$51</f>
        <v>4.304027023085286E+86</v>
      </c>
      <c r="VSG51" s="1818">
        <f t="shared" ref="VSG51" si="7683">VSE51*$C$51</f>
        <v>4.4116276986624181E+86</v>
      </c>
      <c r="VSI51" s="1818">
        <f t="shared" ref="VSI51" si="7684">VSG51*$C$51</f>
        <v>4.5219183911289783E+86</v>
      </c>
      <c r="VSK51" s="1818">
        <f t="shared" ref="VSK51" si="7685">VSI51*$C$51</f>
        <v>4.6349663509072021E+86</v>
      </c>
      <c r="VSM51" s="1818">
        <f t="shared" ref="VSM51" si="7686">VSK51*$C$51</f>
        <v>4.7508405096798817E+86</v>
      </c>
      <c r="VSO51" s="1818">
        <f t="shared" ref="VSO51" si="7687">VSM51*$C$51</f>
        <v>4.8696115224218784E+86</v>
      </c>
      <c r="VSQ51" s="1818">
        <f t="shared" ref="VSQ51" si="7688">VSO51*$C$51</f>
        <v>4.9913518104824251E+86</v>
      </c>
      <c r="VSS51" s="1818">
        <f t="shared" ref="VSS51" si="7689">VSQ51*$C$51</f>
        <v>5.1161356057444848E+86</v>
      </c>
      <c r="VSU51" s="1818">
        <f t="shared" ref="VSU51" si="7690">VSS51*$C$51</f>
        <v>5.2440389958880959E+86</v>
      </c>
      <c r="VSW51" s="1818">
        <f t="shared" ref="VSW51" si="7691">VSU51*$C$51</f>
        <v>5.3751399707852981E+86</v>
      </c>
      <c r="VSY51" s="1818">
        <f t="shared" ref="VSY51" si="7692">VSW51*$C$51</f>
        <v>5.5095184700549304E+86</v>
      </c>
      <c r="VTA51" s="1818">
        <f t="shared" ref="VTA51" si="7693">VSY51*$C$51</f>
        <v>5.6472564318063032E+86</v>
      </c>
      <c r="VTC51" s="1818">
        <f t="shared" ref="VTC51" si="7694">VTA51*$C$51</f>
        <v>5.7884378426014598E+86</v>
      </c>
      <c r="VTE51" s="1818">
        <f t="shared" ref="VTE51" si="7695">VTC51*$C$51</f>
        <v>5.9331487886664961E+86</v>
      </c>
      <c r="VTG51" s="1818">
        <f t="shared" ref="VTG51" si="7696">VTE51*$C$51</f>
        <v>6.0814775083831584E+86</v>
      </c>
      <c r="VTI51" s="1818">
        <f t="shared" ref="VTI51" si="7697">VTG51*$C$51</f>
        <v>6.2335144460927369E+86</v>
      </c>
      <c r="VTK51" s="1818">
        <f t="shared" ref="VTK51" si="7698">VTI51*$C$51</f>
        <v>6.3893523072450551E+86</v>
      </c>
      <c r="VTM51" s="1818">
        <f t="shared" ref="VTM51" si="7699">VTK51*$C$51</f>
        <v>6.5490861149261809E+86</v>
      </c>
      <c r="VTO51" s="1818">
        <f t="shared" ref="VTO51" si="7700">VTM51*$C$51</f>
        <v>6.7128132677993345E+86</v>
      </c>
      <c r="VTQ51" s="1818">
        <f t="shared" ref="VTQ51" si="7701">VTO51*$C$51</f>
        <v>6.8806335994943167E+86</v>
      </c>
      <c r="VTS51" s="1818">
        <f t="shared" ref="VTS51" si="7702">VTQ51*$C$51</f>
        <v>7.0526494394816735E+86</v>
      </c>
      <c r="VTU51" s="1818">
        <f t="shared" ref="VTU51" si="7703">VTS51*$C$51</f>
        <v>7.2289656754687144E+86</v>
      </c>
      <c r="VTW51" s="1818">
        <f t="shared" ref="VTW51" si="7704">VTU51*$C$51</f>
        <v>7.4096898173554321E+86</v>
      </c>
      <c r="VTY51" s="1818">
        <f t="shared" ref="VTY51" si="7705">VTW51*$C$51</f>
        <v>7.5949320627893176E+86</v>
      </c>
      <c r="VUA51" s="1818">
        <f t="shared" ref="VUA51" si="7706">VTY51*$C$51</f>
        <v>7.7848053643590499E+86</v>
      </c>
      <c r="VUC51" s="1818">
        <f t="shared" ref="VUC51" si="7707">VUA51*$C$51</f>
        <v>7.9794254984680256E+86</v>
      </c>
      <c r="VUE51" s="1818">
        <f t="shared" ref="VUE51" si="7708">VUC51*$C$51</f>
        <v>8.1789111359297259E+86</v>
      </c>
      <c r="VUG51" s="1818">
        <f t="shared" ref="VUG51" si="7709">VUE51*$C$51</f>
        <v>8.3833839143279678E+86</v>
      </c>
      <c r="VUI51" s="1818">
        <f t="shared" ref="VUI51" si="7710">VUG51*$C$51</f>
        <v>8.5929685121861666E+86</v>
      </c>
      <c r="VUK51" s="1818">
        <f t="shared" ref="VUK51" si="7711">VUI51*$C$51</f>
        <v>8.8077927249908203E+86</v>
      </c>
      <c r="VUM51" s="1818">
        <f t="shared" ref="VUM51" si="7712">VUK51*$C$51</f>
        <v>9.02798754311559E+86</v>
      </c>
      <c r="VUO51" s="1818">
        <f t="shared" ref="VUO51" si="7713">VUM51*$C$51</f>
        <v>9.2536872316934786E+86</v>
      </c>
      <c r="VUQ51" s="1818">
        <f t="shared" ref="VUQ51" si="7714">VUO51*$C$51</f>
        <v>9.4850294124858152E+86</v>
      </c>
      <c r="VUS51" s="1818">
        <f t="shared" ref="VUS51" si="7715">VUQ51*$C$51</f>
        <v>9.72215514779796E+86</v>
      </c>
      <c r="VUU51" s="1818">
        <f t="shared" ref="VUU51" si="7716">VUS51*$C$51</f>
        <v>9.9652090264929084E+86</v>
      </c>
      <c r="VUW51" s="1818">
        <f t="shared" ref="VUW51" si="7717">VUU51*$C$51</f>
        <v>1.021433925215523E+87</v>
      </c>
      <c r="VUY51" s="1818">
        <f t="shared" ref="VUY51" si="7718">VUW51*$C$51</f>
        <v>1.0469697733459109E+87</v>
      </c>
      <c r="VVA51" s="1818">
        <f t="shared" ref="VVA51" si="7719">VUY51*$C$51</f>
        <v>1.0731440176795586E+87</v>
      </c>
      <c r="VVC51" s="1818">
        <f t="shared" ref="VVC51" si="7720">VVA51*$C$51</f>
        <v>1.0999726181215475E+87</v>
      </c>
      <c r="VVE51" s="1818">
        <f t="shared" ref="VVE51" si="7721">VVC51*$C$51</f>
        <v>1.1274719335745861E+87</v>
      </c>
      <c r="VVG51" s="1818">
        <f t="shared" ref="VVG51" si="7722">VVE51*$C$51</f>
        <v>1.1556587319139507E+87</v>
      </c>
      <c r="VVI51" s="1818">
        <f t="shared" ref="VVI51" si="7723">VVG51*$C$51</f>
        <v>1.1845502002117995E+87</v>
      </c>
      <c r="VVK51" s="1818">
        <f t="shared" ref="VVK51" si="7724">VVI51*$C$51</f>
        <v>1.2141639552170943E+87</v>
      </c>
      <c r="VVM51" s="1818">
        <f t="shared" ref="VVM51" si="7725">VVK51*$C$51</f>
        <v>1.2445180540975215E+87</v>
      </c>
      <c r="VVO51" s="1818">
        <f t="shared" ref="VVO51" si="7726">VVM51*$C$51</f>
        <v>1.2756310054499595E+87</v>
      </c>
      <c r="VVQ51" s="1818">
        <f t="shared" ref="VVQ51" si="7727">VVO51*$C$51</f>
        <v>1.3075217805862084E+87</v>
      </c>
      <c r="VVS51" s="1818">
        <f t="shared" ref="VVS51" si="7728">VVQ51*$C$51</f>
        <v>1.3402098251008634E+87</v>
      </c>
      <c r="VVU51" s="1818">
        <f t="shared" ref="VVU51" si="7729">VVS51*$C$51</f>
        <v>1.3737150707283848E+87</v>
      </c>
      <c r="VVW51" s="1818">
        <f t="shared" ref="VVW51" si="7730">VVU51*$C$51</f>
        <v>1.4080579474965943E+87</v>
      </c>
      <c r="VVY51" s="1818">
        <f t="shared" ref="VVY51" si="7731">VVW51*$C$51</f>
        <v>1.443259396184009E+87</v>
      </c>
      <c r="VWA51" s="1818">
        <f t="shared" ref="VWA51" si="7732">VVY51*$C$51</f>
        <v>1.479340881088609E+87</v>
      </c>
      <c r="VWC51" s="1818">
        <f t="shared" ref="VWC51" si="7733">VWA51*$C$51</f>
        <v>1.5163244031158241E+87</v>
      </c>
      <c r="VWE51" s="1818">
        <f t="shared" ref="VWE51" si="7734">VWC51*$C$51</f>
        <v>1.5542325131937195E+87</v>
      </c>
      <c r="VWG51" s="1818">
        <f t="shared" ref="VWG51" si="7735">VWE51*$C$51</f>
        <v>1.5930883260235623E+87</v>
      </c>
      <c r="VWI51" s="1818">
        <f t="shared" ref="VWI51" si="7736">VWG51*$C$51</f>
        <v>1.6329155341741511E+87</v>
      </c>
      <c r="VWK51" s="1818">
        <f t="shared" ref="VWK51" si="7737">VWI51*$C$51</f>
        <v>1.6737384225285047E+87</v>
      </c>
      <c r="VWM51" s="1818">
        <f t="shared" ref="VWM51" si="7738">VWK51*$C$51</f>
        <v>1.7155818830917172E+87</v>
      </c>
      <c r="VWO51" s="1818">
        <f t="shared" ref="VWO51" si="7739">VWM51*$C$51</f>
        <v>1.75847143016901E+87</v>
      </c>
      <c r="VWQ51" s="1818">
        <f t="shared" ref="VWQ51" si="7740">VWO51*$C$51</f>
        <v>1.8024332159232351E+87</v>
      </c>
      <c r="VWS51" s="1818">
        <f t="shared" ref="VWS51" si="7741">VWQ51*$C$51</f>
        <v>1.8474940463213157E+87</v>
      </c>
      <c r="VWU51" s="1818">
        <f t="shared" ref="VWU51" si="7742">VWS51*$C$51</f>
        <v>1.8936813974793485E+87</v>
      </c>
      <c r="VWW51" s="1818">
        <f t="shared" ref="VWW51" si="7743">VWU51*$C$51</f>
        <v>1.9410234324163321E+87</v>
      </c>
      <c r="VWY51" s="1818">
        <f t="shared" ref="VWY51" si="7744">VWW51*$C$51</f>
        <v>1.9895490182267401E+87</v>
      </c>
      <c r="VXA51" s="1818">
        <f t="shared" ref="VXA51" si="7745">VWY51*$C$51</f>
        <v>2.0392877436824083E+87</v>
      </c>
      <c r="VXC51" s="1818">
        <f t="shared" ref="VXC51" si="7746">VXA51*$C$51</f>
        <v>2.0902699372744684E+87</v>
      </c>
      <c r="VXE51" s="1818">
        <f t="shared" ref="VXE51" si="7747">VXC51*$C$51</f>
        <v>2.1425266857063301E+87</v>
      </c>
      <c r="VXG51" s="1818">
        <f t="shared" ref="VXG51" si="7748">VXE51*$C$51</f>
        <v>2.1960898528489882E+87</v>
      </c>
      <c r="VXI51" s="1818">
        <f t="shared" ref="VXI51" si="7749">VXG51*$C$51</f>
        <v>2.2509920991702128E+87</v>
      </c>
      <c r="VXK51" s="1818">
        <f t="shared" ref="VXK51" si="7750">VXI51*$C$51</f>
        <v>2.3072669016494679E+87</v>
      </c>
      <c r="VXM51" s="1818">
        <f t="shared" ref="VXM51" si="7751">VXK51*$C$51</f>
        <v>2.3649485741907043E+87</v>
      </c>
      <c r="VXO51" s="1818">
        <f t="shared" ref="VXO51" si="7752">VXM51*$C$51</f>
        <v>2.4240722885454715E+87</v>
      </c>
      <c r="VXQ51" s="1818">
        <f t="shared" ref="VXQ51" si="7753">VXO51*$C$51</f>
        <v>2.4846740957591083E+87</v>
      </c>
      <c r="VXS51" s="1818">
        <f t="shared" ref="VXS51" si="7754">VXQ51*$C$51</f>
        <v>2.5467909481530856E+87</v>
      </c>
      <c r="VXU51" s="1818">
        <f t="shared" ref="VXU51" si="7755">VXS51*$C$51</f>
        <v>2.6104607218569125E+87</v>
      </c>
      <c r="VXW51" s="1818">
        <f t="shared" ref="VXW51" si="7756">VXU51*$C$51</f>
        <v>2.675722239903335E+87</v>
      </c>
      <c r="VXY51" s="1818">
        <f t="shared" ref="VXY51" si="7757">VXW51*$C$51</f>
        <v>2.742615295900918E+87</v>
      </c>
      <c r="VYA51" s="1818">
        <f t="shared" ref="VYA51" si="7758">VXY51*$C$51</f>
        <v>2.8111806782984407E+87</v>
      </c>
      <c r="VYC51" s="1818">
        <f t="shared" ref="VYC51" si="7759">VYA51*$C$51</f>
        <v>2.8814601952559014E+87</v>
      </c>
      <c r="VYE51" s="1818">
        <f t="shared" ref="VYE51" si="7760">VYC51*$C$51</f>
        <v>2.9534967001372987E+87</v>
      </c>
      <c r="VYG51" s="1818">
        <f t="shared" ref="VYG51" si="7761">VYE51*$C$51</f>
        <v>3.0273341176407309E+87</v>
      </c>
      <c r="VYI51" s="1818">
        <f t="shared" ref="VYI51" si="7762">VYG51*$C$51</f>
        <v>3.103017470581749E+87</v>
      </c>
      <c r="VYK51" s="1818">
        <f t="shared" ref="VYK51" si="7763">VYI51*$C$51</f>
        <v>3.1805929073462924E+87</v>
      </c>
      <c r="VYM51" s="1818">
        <f t="shared" ref="VYM51" si="7764">VYK51*$C$51</f>
        <v>3.2601077300299493E+87</v>
      </c>
      <c r="VYO51" s="1818">
        <f t="shared" ref="VYO51" si="7765">VYM51*$C$51</f>
        <v>3.3416104232806976E+87</v>
      </c>
      <c r="VYQ51" s="1818">
        <f t="shared" ref="VYQ51" si="7766">VYO51*$C$51</f>
        <v>3.4251506838627147E+87</v>
      </c>
      <c r="VYS51" s="1818">
        <f t="shared" ref="VYS51" si="7767">VYQ51*$C$51</f>
        <v>3.5107794509592822E+87</v>
      </c>
      <c r="VYU51" s="1818">
        <f t="shared" ref="VYU51" si="7768">VYS51*$C$51</f>
        <v>3.5985489372332639E+87</v>
      </c>
      <c r="VYW51" s="1818">
        <f t="shared" ref="VYW51" si="7769">VYU51*$C$51</f>
        <v>3.6885126606640953E+87</v>
      </c>
      <c r="VYY51" s="1818">
        <f t="shared" ref="VYY51" si="7770">VYW51*$C$51</f>
        <v>3.7807254771806974E+87</v>
      </c>
      <c r="VZA51" s="1818">
        <f t="shared" ref="VZA51" si="7771">VYY51*$C$51</f>
        <v>3.8752436141102146E+87</v>
      </c>
      <c r="VZC51" s="1818">
        <f t="shared" ref="VZC51" si="7772">VZA51*$C$51</f>
        <v>3.9721247044629696E+87</v>
      </c>
      <c r="VZE51" s="1818">
        <f t="shared" ref="VZE51" si="7773">VZC51*$C$51</f>
        <v>4.0714278220745433E+87</v>
      </c>
      <c r="VZG51" s="1818">
        <f t="shared" ref="VZG51" si="7774">VZE51*$C$51</f>
        <v>4.1732135176264064E+87</v>
      </c>
      <c r="VZI51" s="1818">
        <f t="shared" ref="VZI51" si="7775">VZG51*$C$51</f>
        <v>4.277543855567066E+87</v>
      </c>
      <c r="VZK51" s="1818">
        <f t="shared" ref="VZK51" si="7776">VZI51*$C$51</f>
        <v>4.3844824519562426E+87</v>
      </c>
      <c r="VZM51" s="1818">
        <f t="shared" ref="VZM51" si="7777">VZK51*$C$51</f>
        <v>4.4940945132551479E+87</v>
      </c>
      <c r="VZO51" s="1818">
        <f t="shared" ref="VZO51" si="7778">VZM51*$C$51</f>
        <v>4.6064468760865266E+87</v>
      </c>
      <c r="VZQ51" s="1818">
        <f t="shared" ref="VZQ51" si="7779">VZO51*$C$51</f>
        <v>4.7216080479886896E+87</v>
      </c>
      <c r="VZS51" s="1818">
        <f t="shared" ref="VZS51" si="7780">VZQ51*$C$51</f>
        <v>4.839648249188406E+87</v>
      </c>
      <c r="VZU51" s="1818">
        <f t="shared" ref="VZU51" si="7781">VZS51*$C$51</f>
        <v>4.9606394554181159E+87</v>
      </c>
      <c r="VZW51" s="1818">
        <f t="shared" ref="VZW51" si="7782">VZU51*$C$51</f>
        <v>5.0846554418035683E+87</v>
      </c>
      <c r="VZY51" s="1818">
        <f t="shared" ref="VZY51" si="7783">VZW51*$C$51</f>
        <v>5.2117718278486569E+87</v>
      </c>
      <c r="WAA51" s="1818">
        <f t="shared" ref="WAA51" si="7784">VZY51*$C$51</f>
        <v>5.3420661235448732E+87</v>
      </c>
      <c r="WAC51" s="1818">
        <f t="shared" ref="WAC51" si="7785">WAA51*$C$51</f>
        <v>5.4756177766334947E+87</v>
      </c>
      <c r="WAE51" s="1818">
        <f t="shared" ref="WAE51" si="7786">WAC51*$C$51</f>
        <v>5.6125082210493315E+87</v>
      </c>
      <c r="WAG51" s="1818">
        <f t="shared" ref="WAG51" si="7787">WAE51*$C$51</f>
        <v>5.7528209265755643E+87</v>
      </c>
      <c r="WAI51" s="1818">
        <f t="shared" ref="WAI51" si="7788">WAG51*$C$51</f>
        <v>5.8966414497399526E+87</v>
      </c>
      <c r="WAK51" s="1818">
        <f t="shared" ref="WAK51" si="7789">WAI51*$C$51</f>
        <v>6.0440574859834509E+87</v>
      </c>
      <c r="WAM51" s="1818">
        <f t="shared" ref="WAM51" si="7790">WAK51*$C$51</f>
        <v>6.1951589231330366E+87</v>
      </c>
      <c r="WAO51" s="1818">
        <f t="shared" ref="WAO51" si="7791">WAM51*$C$51</f>
        <v>6.3500378962113623E+87</v>
      </c>
      <c r="WAQ51" s="1818">
        <f t="shared" ref="WAQ51" si="7792">WAO51*$C$51</f>
        <v>6.5087888436166456E+87</v>
      </c>
      <c r="WAS51" s="1818">
        <f t="shared" ref="WAS51" si="7793">WAQ51*$C$51</f>
        <v>6.671508564707061E+87</v>
      </c>
      <c r="WAU51" s="1818">
        <f t="shared" ref="WAU51" si="7794">WAS51*$C$51</f>
        <v>6.8382962788247368E+87</v>
      </c>
      <c r="WAW51" s="1818">
        <f t="shared" ref="WAW51" si="7795">WAU51*$C$51</f>
        <v>7.0092536857953547E+87</v>
      </c>
      <c r="WAY51" s="1818">
        <f t="shared" ref="WAY51" si="7796">WAW51*$C$51</f>
        <v>7.1844850279402379E+87</v>
      </c>
      <c r="WBA51" s="1818">
        <f t="shared" ref="WBA51" si="7797">WAY51*$C$51</f>
        <v>7.3640971536387436E+87</v>
      </c>
      <c r="WBC51" s="1818">
        <f t="shared" ref="WBC51" si="7798">WBA51*$C$51</f>
        <v>7.5481995824797114E+87</v>
      </c>
      <c r="WBE51" s="1818">
        <f t="shared" ref="WBE51" si="7799">WBC51*$C$51</f>
        <v>7.7369045720417034E+87</v>
      </c>
      <c r="WBG51" s="1818">
        <f t="shared" ref="WBG51" si="7800">WBE51*$C$51</f>
        <v>7.9303271863427451E+87</v>
      </c>
      <c r="WBI51" s="1818">
        <f t="shared" ref="WBI51" si="7801">WBG51*$C$51</f>
        <v>8.1285853660013138E+87</v>
      </c>
      <c r="WBK51" s="1818">
        <f t="shared" ref="WBK51" si="7802">WBI51*$C$51</f>
        <v>8.3318000001513461E+87</v>
      </c>
      <c r="WBM51" s="1818">
        <f t="shared" ref="WBM51" si="7803">WBK51*$C$51</f>
        <v>8.5400950001551287E+87</v>
      </c>
      <c r="WBO51" s="1818">
        <f t="shared" ref="WBO51" si="7804">WBM51*$C$51</f>
        <v>8.7535973751590066E+87</v>
      </c>
      <c r="WBQ51" s="1818">
        <f t="shared" ref="WBQ51" si="7805">WBO51*$C$51</f>
        <v>8.9724373095379809E+87</v>
      </c>
      <c r="WBS51" s="1818">
        <f t="shared" ref="WBS51" si="7806">WBQ51*$C$51</f>
        <v>9.19674824227643E+87</v>
      </c>
      <c r="WBU51" s="1818">
        <f t="shared" ref="WBU51" si="7807">WBS51*$C$51</f>
        <v>9.4266669483333395E+87</v>
      </c>
      <c r="WBW51" s="1818">
        <f t="shared" ref="WBW51" si="7808">WBU51*$C$51</f>
        <v>9.6623336220416725E+87</v>
      </c>
      <c r="WBY51" s="1818">
        <f t="shared" ref="WBY51" si="7809">WBW51*$C$51</f>
        <v>9.9038919625927135E+87</v>
      </c>
      <c r="WCA51" s="1818">
        <f t="shared" ref="WCA51" si="7810">WBY51*$C$51</f>
        <v>1.015148926165753E+88</v>
      </c>
      <c r="WCC51" s="1818">
        <f t="shared" ref="WCC51" si="7811">WCA51*$C$51</f>
        <v>1.0405276493198969E+88</v>
      </c>
      <c r="WCE51" s="1818">
        <f t="shared" ref="WCE51" si="7812">WCC51*$C$51</f>
        <v>1.0665408405528942E+88</v>
      </c>
      <c r="WCG51" s="1818">
        <f t="shared" ref="WCG51" si="7813">WCE51*$C$51</f>
        <v>1.0932043615667165E+88</v>
      </c>
      <c r="WCI51" s="1818">
        <f t="shared" ref="WCI51" si="7814">WCG51*$C$51</f>
        <v>1.1205344706058843E+88</v>
      </c>
      <c r="WCK51" s="1818">
        <f t="shared" ref="WCK51" si="7815">WCI51*$C$51</f>
        <v>1.1485478323710313E+88</v>
      </c>
      <c r="WCM51" s="1818">
        <f t="shared" ref="WCM51" si="7816">WCK51*$C$51</f>
        <v>1.1772615281803071E+88</v>
      </c>
      <c r="WCO51" s="1818">
        <f t="shared" ref="WCO51" si="7817">WCM51*$C$51</f>
        <v>1.2066930663848146E+88</v>
      </c>
      <c r="WCQ51" s="1818">
        <f t="shared" ref="WCQ51" si="7818">WCO51*$C$51</f>
        <v>1.2368603930444349E+88</v>
      </c>
      <c r="WCS51" s="1818">
        <f t="shared" ref="WCS51" si="7819">WCQ51*$C$51</f>
        <v>1.2677819028705457E+88</v>
      </c>
      <c r="WCU51" s="1818">
        <f t="shared" ref="WCU51" si="7820">WCS51*$C$51</f>
        <v>1.2994764504423093E+88</v>
      </c>
      <c r="WCW51" s="1818">
        <f t="shared" ref="WCW51" si="7821">WCU51*$C$51</f>
        <v>1.3319633617033669E+88</v>
      </c>
      <c r="WCY51" s="1818">
        <f t="shared" ref="WCY51" si="7822">WCW51*$C$51</f>
        <v>1.3652624457459511E+88</v>
      </c>
      <c r="WDA51" s="1818">
        <f t="shared" ref="WDA51" si="7823">WCY51*$C$51</f>
        <v>1.3993940068895997E+88</v>
      </c>
      <c r="WDC51" s="1818">
        <f t="shared" ref="WDC51" si="7824">WDA51*$C$51</f>
        <v>1.4343788570618396E+88</v>
      </c>
      <c r="WDE51" s="1818">
        <f t="shared" ref="WDE51" si="7825">WDC51*$C$51</f>
        <v>1.4702383284883854E+88</v>
      </c>
      <c r="WDG51" s="1818">
        <f t="shared" ref="WDG51" si="7826">WDE51*$C$51</f>
        <v>1.5069942867005949E+88</v>
      </c>
      <c r="WDI51" s="1818">
        <f t="shared" ref="WDI51" si="7827">WDG51*$C$51</f>
        <v>1.5446691438681096E+88</v>
      </c>
      <c r="WDK51" s="1818">
        <f t="shared" ref="WDK51" si="7828">WDI51*$C$51</f>
        <v>1.5832858724648123E+88</v>
      </c>
      <c r="WDM51" s="1818">
        <f t="shared" ref="WDM51" si="7829">WDK51*$C$51</f>
        <v>1.6228680192764324E+88</v>
      </c>
      <c r="WDO51" s="1818">
        <f t="shared" ref="WDO51" si="7830">WDM51*$C$51</f>
        <v>1.6634397197583429E+88</v>
      </c>
      <c r="WDQ51" s="1818">
        <f t="shared" ref="WDQ51" si="7831">WDO51*$C$51</f>
        <v>1.7050257127523012E+88</v>
      </c>
      <c r="WDS51" s="1818">
        <f t="shared" ref="WDS51" si="7832">WDQ51*$C$51</f>
        <v>1.7476513555711086E+88</v>
      </c>
      <c r="WDU51" s="1818">
        <f t="shared" ref="WDU51" si="7833">WDS51*$C$51</f>
        <v>1.7913426394603862E+88</v>
      </c>
      <c r="WDW51" s="1818">
        <f t="shared" ref="WDW51" si="7834">WDU51*$C$51</f>
        <v>1.8361262054468957E+88</v>
      </c>
      <c r="WDY51" s="1818">
        <f t="shared" ref="WDY51" si="7835">WDW51*$C$51</f>
        <v>1.8820293605830679E+88</v>
      </c>
      <c r="WEA51" s="1818">
        <f t="shared" ref="WEA51" si="7836">WDY51*$C$51</f>
        <v>1.9290800945976444E+88</v>
      </c>
      <c r="WEC51" s="1818">
        <f t="shared" ref="WEC51" si="7837">WEA51*$C$51</f>
        <v>1.9773070969625855E+88</v>
      </c>
      <c r="WEE51" s="1818">
        <f t="shared" ref="WEE51" si="7838">WEC51*$C$51</f>
        <v>2.0267397743866501E+88</v>
      </c>
      <c r="WEG51" s="1818">
        <f t="shared" ref="WEG51" si="7839">WEE51*$C$51</f>
        <v>2.0774082687463161E+88</v>
      </c>
      <c r="WEI51" s="1818">
        <f t="shared" ref="WEI51" si="7840">WEG51*$C$51</f>
        <v>2.1293434754649737E+88</v>
      </c>
      <c r="WEK51" s="1818">
        <f t="shared" ref="WEK51" si="7841">WEI51*$C$51</f>
        <v>2.1825770623515978E+88</v>
      </c>
      <c r="WEM51" s="1818">
        <f t="shared" ref="WEM51" si="7842">WEK51*$C$51</f>
        <v>2.2371414889103874E+88</v>
      </c>
      <c r="WEO51" s="1818">
        <f t="shared" ref="WEO51" si="7843">WEM51*$C$51</f>
        <v>2.2930700261331468E+88</v>
      </c>
      <c r="WEQ51" s="1818">
        <f t="shared" ref="WEQ51" si="7844">WEO51*$C$51</f>
        <v>2.3503967767864751E+88</v>
      </c>
      <c r="WES51" s="1818">
        <f t="shared" ref="WES51" si="7845">WEQ51*$C$51</f>
        <v>2.4091566962061367E+88</v>
      </c>
      <c r="WEU51" s="1818">
        <f t="shared" ref="WEU51" si="7846">WES51*$C$51</f>
        <v>2.4693856136112898E+88</v>
      </c>
      <c r="WEW51" s="1818">
        <f t="shared" ref="WEW51" si="7847">WEU51*$C$51</f>
        <v>2.5311202539515719E+88</v>
      </c>
      <c r="WEY51" s="1818">
        <f t="shared" ref="WEY51" si="7848">WEW51*$C$51</f>
        <v>2.5943982603003608E+88</v>
      </c>
      <c r="WFA51" s="1818">
        <f t="shared" ref="WFA51" si="7849">WEY51*$C$51</f>
        <v>2.6592582168078698E+88</v>
      </c>
      <c r="WFC51" s="1818">
        <f t="shared" ref="WFC51" si="7850">WFA51*$C$51</f>
        <v>2.7257396722280663E+88</v>
      </c>
      <c r="WFE51" s="1818">
        <f t="shared" ref="WFE51" si="7851">WFC51*$C$51</f>
        <v>2.7938831640337678E+88</v>
      </c>
      <c r="WFG51" s="1818">
        <f t="shared" ref="WFG51" si="7852">WFE51*$C$51</f>
        <v>2.8637302431346116E+88</v>
      </c>
      <c r="WFI51" s="1818">
        <f t="shared" ref="WFI51" si="7853">WFG51*$C$51</f>
        <v>2.9353234992129766E+88</v>
      </c>
      <c r="WFK51" s="1818">
        <f t="shared" ref="WFK51" si="7854">WFI51*$C$51</f>
        <v>3.0087065866933009E+88</v>
      </c>
      <c r="WFM51" s="1818">
        <f t="shared" ref="WFM51" si="7855">WFK51*$C$51</f>
        <v>3.083924251360633E+88</v>
      </c>
      <c r="WFO51" s="1818">
        <f t="shared" ref="WFO51" si="7856">WFM51*$C$51</f>
        <v>3.1610223576446486E+88</v>
      </c>
      <c r="WFQ51" s="1818">
        <f t="shared" ref="WFQ51" si="7857">WFO51*$C$51</f>
        <v>3.2400479165857646E+88</v>
      </c>
      <c r="WFS51" s="1818">
        <f t="shared" ref="WFS51" si="7858">WFQ51*$C$51</f>
        <v>3.3210491145004081E+88</v>
      </c>
      <c r="WFU51" s="1818">
        <f t="shared" ref="WFU51" si="7859">WFS51*$C$51</f>
        <v>3.4040753423629179E+88</v>
      </c>
      <c r="WFW51" s="1818">
        <f t="shared" ref="WFW51" si="7860">WFU51*$C$51</f>
        <v>3.4891772259219907E+88</v>
      </c>
      <c r="WFY51" s="1818">
        <f t="shared" ref="WFY51" si="7861">WFW51*$C$51</f>
        <v>3.5764066565700399E+88</v>
      </c>
      <c r="WGA51" s="1818">
        <f t="shared" ref="WGA51" si="7862">WFY51*$C$51</f>
        <v>3.6658168229842903E+88</v>
      </c>
      <c r="WGC51" s="1818">
        <f t="shared" ref="WGC51" si="7863">WGA51*$C$51</f>
        <v>3.7574622435588973E+88</v>
      </c>
      <c r="WGE51" s="1818">
        <f t="shared" ref="WGE51" si="7864">WGC51*$C$51</f>
        <v>3.8513987996478693E+88</v>
      </c>
      <c r="WGG51" s="1818">
        <f t="shared" ref="WGG51" si="7865">WGE51*$C$51</f>
        <v>3.9476837696390655E+88</v>
      </c>
      <c r="WGI51" s="1818">
        <f t="shared" ref="WGI51" si="7866">WGG51*$C$51</f>
        <v>4.0463758638800418E+88</v>
      </c>
      <c r="WGK51" s="1818">
        <f t="shared" ref="WGK51" si="7867">WGI51*$C$51</f>
        <v>4.1475352604770427E+88</v>
      </c>
      <c r="WGM51" s="1818">
        <f t="shared" ref="WGM51" si="7868">WGK51*$C$51</f>
        <v>4.2512236419889686E+88</v>
      </c>
      <c r="WGO51" s="1818">
        <f t="shared" ref="WGO51" si="7869">WGM51*$C$51</f>
        <v>4.3575042330386926E+88</v>
      </c>
      <c r="WGQ51" s="1818">
        <f t="shared" ref="WGQ51" si="7870">WGO51*$C$51</f>
        <v>4.4664418388646596E+88</v>
      </c>
      <c r="WGS51" s="1818">
        <f t="shared" ref="WGS51" si="7871">WGQ51*$C$51</f>
        <v>4.5781028848362754E+88</v>
      </c>
      <c r="WGU51" s="1818">
        <f t="shared" ref="WGU51" si="7872">WGS51*$C$51</f>
        <v>4.6925554569571817E+88</v>
      </c>
      <c r="WGW51" s="1818">
        <f t="shared" ref="WGW51" si="7873">WGU51*$C$51</f>
        <v>4.8098693433811111E+88</v>
      </c>
      <c r="WGY51" s="1818">
        <f t="shared" ref="WGY51" si="7874">WGW51*$C$51</f>
        <v>4.9301160769656387E+88</v>
      </c>
      <c r="WHA51" s="1818">
        <f t="shared" ref="WHA51" si="7875">WGY51*$C$51</f>
        <v>5.0533689788897796E+88</v>
      </c>
      <c r="WHC51" s="1818">
        <f t="shared" ref="WHC51" si="7876">WHA51*$C$51</f>
        <v>5.1797032033620239E+88</v>
      </c>
      <c r="WHE51" s="1818">
        <f t="shared" ref="WHE51" si="7877">WHC51*$C$51</f>
        <v>5.3091957834460741E+88</v>
      </c>
      <c r="WHG51" s="1818">
        <f t="shared" ref="WHG51" si="7878">WHE51*$C$51</f>
        <v>5.4419256780322257E+88</v>
      </c>
      <c r="WHI51" s="1818">
        <f t="shared" ref="WHI51" si="7879">WHG51*$C$51</f>
        <v>5.5779738199830307E+88</v>
      </c>
      <c r="WHK51" s="1818">
        <f t="shared" ref="WHK51" si="7880">WHI51*$C$51</f>
        <v>5.7174231654826061E+88</v>
      </c>
      <c r="WHM51" s="1818">
        <f t="shared" ref="WHM51" si="7881">WHK51*$C$51</f>
        <v>5.8603587446196705E+88</v>
      </c>
      <c r="WHO51" s="1818">
        <f t="shared" ref="WHO51" si="7882">WHM51*$C$51</f>
        <v>6.0068677132351616E+88</v>
      </c>
      <c r="WHQ51" s="1818">
        <f t="shared" ref="WHQ51" si="7883">WHO51*$C$51</f>
        <v>6.1570394060660399E+88</v>
      </c>
      <c r="WHS51" s="1818">
        <f t="shared" ref="WHS51" si="7884">WHQ51*$C$51</f>
        <v>6.3109653912176906E+88</v>
      </c>
      <c r="WHU51" s="1818">
        <f t="shared" ref="WHU51" si="7885">WHS51*$C$51</f>
        <v>6.4687395259981316E+88</v>
      </c>
      <c r="WHW51" s="1818">
        <f t="shared" ref="WHW51" si="7886">WHU51*$C$51</f>
        <v>6.6304580141480845E+88</v>
      </c>
      <c r="WHY51" s="1818">
        <f t="shared" ref="WHY51" si="7887">WHW51*$C$51</f>
        <v>6.7962194645017867E+88</v>
      </c>
      <c r="WIA51" s="1818">
        <f t="shared" ref="WIA51" si="7888">WHY51*$C$51</f>
        <v>6.9661249511143312E+88</v>
      </c>
      <c r="WIC51" s="1818">
        <f t="shared" ref="WIC51" si="7889">WIA51*$C$51</f>
        <v>7.1402780748921893E+88</v>
      </c>
      <c r="WIE51" s="1818">
        <f t="shared" ref="WIE51" si="7890">WIC51*$C$51</f>
        <v>7.3187850267644939E+88</v>
      </c>
      <c r="WIG51" s="1818">
        <f t="shared" ref="WIG51" si="7891">WIE51*$C$51</f>
        <v>7.501754652433605E+88</v>
      </c>
      <c r="WII51" s="1818">
        <f t="shared" ref="WII51" si="7892">WIG51*$C$51</f>
        <v>7.6892985187444446E+88</v>
      </c>
      <c r="WIK51" s="1818">
        <f t="shared" ref="WIK51" si="7893">WII51*$C$51</f>
        <v>7.8815309817130554E+88</v>
      </c>
      <c r="WIM51" s="1818">
        <f t="shared" ref="WIM51" si="7894">WIK51*$C$51</f>
        <v>8.0785692562558804E+88</v>
      </c>
      <c r="WIO51" s="1818">
        <f t="shared" ref="WIO51" si="7895">WIM51*$C$51</f>
        <v>8.2805334876622761E+88</v>
      </c>
      <c r="WIQ51" s="1818">
        <f t="shared" ref="WIQ51" si="7896">WIO51*$C$51</f>
        <v>8.4875468248538321E+88</v>
      </c>
      <c r="WIS51" s="1818">
        <f t="shared" ref="WIS51" si="7897">WIQ51*$C$51</f>
        <v>8.6997354954751778E+88</v>
      </c>
      <c r="WIU51" s="1818">
        <f t="shared" ref="WIU51" si="7898">WIS51*$C$51</f>
        <v>8.917228882862057E+88</v>
      </c>
      <c r="WIW51" s="1818">
        <f t="shared" ref="WIW51" si="7899">WIU51*$C$51</f>
        <v>9.1401596049336075E+88</v>
      </c>
      <c r="WIY51" s="1818">
        <f t="shared" ref="WIY51" si="7900">WIW51*$C$51</f>
        <v>9.368663595056947E+88</v>
      </c>
      <c r="WJA51" s="1818">
        <f t="shared" ref="WJA51" si="7901">WIY51*$C$51</f>
        <v>9.6028801849333701E+88</v>
      </c>
      <c r="WJC51" s="1818">
        <f t="shared" ref="WJC51" si="7902">WJA51*$C$51</f>
        <v>9.8429521895567039E+88</v>
      </c>
      <c r="WJE51" s="1818">
        <f t="shared" ref="WJE51" si="7903">WJC51*$C$51</f>
        <v>1.0089025994295621E+89</v>
      </c>
      <c r="WJG51" s="1818">
        <f t="shared" ref="WJG51" si="7904">WJE51*$C$51</f>
        <v>1.034125164415301E+89</v>
      </c>
      <c r="WJI51" s="1818">
        <f t="shared" ref="WJI51" si="7905">WJG51*$C$51</f>
        <v>1.0599782935256835E+89</v>
      </c>
      <c r="WJK51" s="1818">
        <f t="shared" ref="WJK51" si="7906">WJI51*$C$51</f>
        <v>1.0864777508638255E+89</v>
      </c>
      <c r="WJM51" s="1818">
        <f t="shared" ref="WJM51" si="7907">WJK51*$C$51</f>
        <v>1.1136396946354211E+89</v>
      </c>
      <c r="WJO51" s="1818">
        <f t="shared" ref="WJO51" si="7908">WJM51*$C$51</f>
        <v>1.1414806870013065E+89</v>
      </c>
      <c r="WJQ51" s="1818">
        <f t="shared" ref="WJQ51" si="7909">WJO51*$C$51</f>
        <v>1.1700177041763391E+89</v>
      </c>
      <c r="WJS51" s="1818">
        <f t="shared" ref="WJS51" si="7910">WJQ51*$C$51</f>
        <v>1.1992681467807476E+89</v>
      </c>
      <c r="WJU51" s="1818">
        <f t="shared" ref="WJU51" si="7911">WJS51*$C$51</f>
        <v>1.2292498504502662E+89</v>
      </c>
      <c r="WJW51" s="1818">
        <f t="shared" ref="WJW51" si="7912">WJU51*$C$51</f>
        <v>1.2599810967115227E+89</v>
      </c>
      <c r="WJY51" s="1818">
        <f t="shared" ref="WJY51" si="7913">WJW51*$C$51</f>
        <v>1.2914806241293105E+89</v>
      </c>
      <c r="WKA51" s="1818">
        <f t="shared" ref="WKA51" si="7914">WJY51*$C$51</f>
        <v>1.3237676397325431E+89</v>
      </c>
      <c r="WKC51" s="1818">
        <f t="shared" ref="WKC51" si="7915">WKA51*$C$51</f>
        <v>1.3568618307258567E+89</v>
      </c>
      <c r="WKE51" s="1818">
        <f t="shared" ref="WKE51" si="7916">WKC51*$C$51</f>
        <v>1.3907833764940029E+89</v>
      </c>
      <c r="WKG51" s="1818">
        <f t="shared" ref="WKG51" si="7917">WKE51*$C$51</f>
        <v>1.425552960906353E+89</v>
      </c>
      <c r="WKI51" s="1818">
        <f t="shared" ref="WKI51" si="7918">WKG51*$C$51</f>
        <v>1.4611917849290116E+89</v>
      </c>
      <c r="WKK51" s="1818">
        <f t="shared" ref="WKK51" si="7919">WKI51*$C$51</f>
        <v>1.4977215795522368E+89</v>
      </c>
      <c r="WKM51" s="1818">
        <f t="shared" ref="WKM51" si="7920">WKK51*$C$51</f>
        <v>1.5351646190410425E+89</v>
      </c>
      <c r="WKO51" s="1818">
        <f t="shared" ref="WKO51" si="7921">WKM51*$C$51</f>
        <v>1.5735437345170685E+89</v>
      </c>
      <c r="WKQ51" s="1818">
        <f t="shared" ref="WKQ51" si="7922">WKO51*$C$51</f>
        <v>1.6128823278799951E+89</v>
      </c>
      <c r="WKS51" s="1818">
        <f t="shared" ref="WKS51" si="7923">WKQ51*$C$51</f>
        <v>1.6532043860769948E+89</v>
      </c>
      <c r="WKU51" s="1818">
        <f t="shared" ref="WKU51" si="7924">WKS51*$C$51</f>
        <v>1.6945344957289196E+89</v>
      </c>
      <c r="WKW51" s="1818">
        <f t="shared" ref="WKW51" si="7925">WKU51*$C$51</f>
        <v>1.7368978581221422E+89</v>
      </c>
      <c r="WKY51" s="1818">
        <f t="shared" ref="WKY51" si="7926">WKW51*$C$51</f>
        <v>1.7803203045751957E+89</v>
      </c>
      <c r="WLA51" s="1818">
        <f t="shared" ref="WLA51" si="7927">WKY51*$C$51</f>
        <v>1.8248283121895755E+89</v>
      </c>
      <c r="WLC51" s="1818">
        <f t="shared" ref="WLC51" si="7928">WLA51*$C$51</f>
        <v>1.8704490199943148E+89</v>
      </c>
      <c r="WLE51" s="1818">
        <f t="shared" ref="WLE51" si="7929">WLC51*$C$51</f>
        <v>1.9172102454941724E+89</v>
      </c>
      <c r="WLG51" s="1818">
        <f t="shared" ref="WLG51" si="7930">WLE51*$C$51</f>
        <v>1.9651405016315265E+89</v>
      </c>
      <c r="WLI51" s="1818">
        <f t="shared" ref="WLI51" si="7931">WLG51*$C$51</f>
        <v>2.0142690141723144E+89</v>
      </c>
      <c r="WLK51" s="1818">
        <f t="shared" ref="WLK51" si="7932">WLI51*$C$51</f>
        <v>2.0646257395266222E+89</v>
      </c>
      <c r="WLM51" s="1818">
        <f t="shared" ref="WLM51" si="7933">WLK51*$C$51</f>
        <v>2.1162413830147876E+89</v>
      </c>
      <c r="WLO51" s="1818">
        <f t="shared" ref="WLO51" si="7934">WLM51*$C$51</f>
        <v>2.1691474175901571E+89</v>
      </c>
      <c r="WLQ51" s="1818">
        <f t="shared" ref="WLQ51" si="7935">WLO51*$C$51</f>
        <v>2.2233761030299108E+89</v>
      </c>
      <c r="WLS51" s="1818">
        <f t="shared" ref="WLS51" si="7936">WLQ51*$C$51</f>
        <v>2.2789605056056583E+89</v>
      </c>
      <c r="WLU51" s="1818">
        <f t="shared" ref="WLU51" si="7937">WLS51*$C$51</f>
        <v>2.3359345182457996E+89</v>
      </c>
      <c r="WLW51" s="1818">
        <f t="shared" ref="WLW51" si="7938">WLU51*$C$51</f>
        <v>2.3943328812019444E+89</v>
      </c>
      <c r="WLY51" s="1818">
        <f t="shared" ref="WLY51" si="7939">WLW51*$C$51</f>
        <v>2.4541912032319928E+89</v>
      </c>
      <c r="WMA51" s="1818">
        <f t="shared" ref="WMA51" si="7940">WLY51*$C$51</f>
        <v>2.5155459833127925E+89</v>
      </c>
      <c r="WMC51" s="1818">
        <f t="shared" ref="WMC51" si="7941">WMA51*$C$51</f>
        <v>2.5784346328956123E+89</v>
      </c>
      <c r="WME51" s="1818">
        <f t="shared" ref="WME51" si="7942">WMC51*$C$51</f>
        <v>2.6428954987180024E+89</v>
      </c>
      <c r="WMG51" s="1818">
        <f t="shared" ref="WMG51" si="7943">WME51*$C$51</f>
        <v>2.708967886185952E+89</v>
      </c>
      <c r="WMI51" s="1818">
        <f t="shared" ref="WMI51" si="7944">WMG51*$C$51</f>
        <v>2.7766920833406004E+89</v>
      </c>
      <c r="WMK51" s="1818">
        <f t="shared" ref="WMK51" si="7945">WMI51*$C$51</f>
        <v>2.8461093854241154E+89</v>
      </c>
      <c r="WMM51" s="1818">
        <f t="shared" ref="WMM51" si="7946">WMK51*$C$51</f>
        <v>2.917262120059718E+89</v>
      </c>
      <c r="WMO51" s="1818">
        <f t="shared" ref="WMO51" si="7947">WMM51*$C$51</f>
        <v>2.9901936730612104E+89</v>
      </c>
      <c r="WMQ51" s="1818">
        <f t="shared" ref="WMQ51" si="7948">WMO51*$C$51</f>
        <v>3.0649485148877402E+89</v>
      </c>
      <c r="WMS51" s="1818">
        <f t="shared" ref="WMS51" si="7949">WMQ51*$C$51</f>
        <v>3.1415722277599334E+89</v>
      </c>
      <c r="WMU51" s="1818">
        <f t="shared" ref="WMU51" si="7950">WMS51*$C$51</f>
        <v>3.2201115334539316E+89</v>
      </c>
      <c r="WMW51" s="1818">
        <f t="shared" ref="WMW51" si="7951">WMU51*$C$51</f>
        <v>3.3006143217902797E+89</v>
      </c>
      <c r="WMY51" s="1818">
        <f t="shared" ref="WMY51" si="7952">WMW51*$C$51</f>
        <v>3.3831296798350363E+89</v>
      </c>
      <c r="WNA51" s="1818">
        <f t="shared" ref="WNA51" si="7953">WMY51*$C$51</f>
        <v>3.4677079218309121E+89</v>
      </c>
      <c r="WNC51" s="1818">
        <f t="shared" ref="WNC51" si="7954">WNA51*$C$51</f>
        <v>3.5544006198766847E+89</v>
      </c>
      <c r="WNE51" s="1818">
        <f t="shared" ref="WNE51" si="7955">WNC51*$C$51</f>
        <v>3.6432606353736015E+89</v>
      </c>
      <c r="WNG51" s="1818">
        <f t="shared" ref="WNG51" si="7956">WNE51*$C$51</f>
        <v>3.7343421512579411E+89</v>
      </c>
      <c r="WNI51" s="1818">
        <f t="shared" ref="WNI51" si="7957">WNG51*$C$51</f>
        <v>3.8277007050393892E+89</v>
      </c>
      <c r="WNK51" s="1818">
        <f t="shared" ref="WNK51" si="7958">WNI51*$C$51</f>
        <v>3.9233932226653734E+89</v>
      </c>
      <c r="WNM51" s="1818">
        <f t="shared" ref="WNM51" si="7959">WNK51*$C$51</f>
        <v>4.0214780532320076E+89</v>
      </c>
      <c r="WNO51" s="1818">
        <f t="shared" ref="WNO51" si="7960">WNM51*$C$51</f>
        <v>4.1220150045628076E+89</v>
      </c>
      <c r="WNQ51" s="1818">
        <f t="shared" ref="WNQ51" si="7961">WNO51*$C$51</f>
        <v>4.2250653796768773E+89</v>
      </c>
      <c r="WNS51" s="1818">
        <f t="shared" ref="WNS51" si="7962">WNQ51*$C$51</f>
        <v>4.3306920141687986E+89</v>
      </c>
      <c r="WNU51" s="1818">
        <f t="shared" ref="WNU51" si="7963">WNS51*$C$51</f>
        <v>4.4389593145230182E+89</v>
      </c>
      <c r="WNW51" s="1818">
        <f t="shared" ref="WNW51" si="7964">WNU51*$C$51</f>
        <v>4.5499332973860933E+89</v>
      </c>
      <c r="WNY51" s="1818">
        <f t="shared" ref="WNY51" si="7965">WNW51*$C$51</f>
        <v>4.6636816298207454E+89</v>
      </c>
      <c r="WOA51" s="1818">
        <f t="shared" ref="WOA51" si="7966">WNY51*$C$51</f>
        <v>4.7802736705662633E+89</v>
      </c>
      <c r="WOC51" s="1818">
        <f t="shared" ref="WOC51" si="7967">WOA51*$C$51</f>
        <v>4.8997805123304193E+89</v>
      </c>
      <c r="WOE51" s="1818">
        <f t="shared" ref="WOE51" si="7968">WOC51*$C$51</f>
        <v>5.0222750251386793E+89</v>
      </c>
      <c r="WOG51" s="1818">
        <f t="shared" ref="WOG51" si="7969">WOE51*$C$51</f>
        <v>5.1478319007671452E+89</v>
      </c>
      <c r="WOI51" s="1818">
        <f t="shared" ref="WOI51" si="7970">WOG51*$C$51</f>
        <v>5.2765276982863236E+89</v>
      </c>
      <c r="WOK51" s="1818">
        <f t="shared" ref="WOK51" si="7971">WOI51*$C$51</f>
        <v>5.4084408907434811E+89</v>
      </c>
      <c r="WOM51" s="1818">
        <f t="shared" ref="WOM51" si="7972">WOK51*$C$51</f>
        <v>5.5436519130120679E+89</v>
      </c>
      <c r="WOO51" s="1818">
        <f t="shared" ref="WOO51" si="7973">WOM51*$C$51</f>
        <v>5.6822432108373689E+89</v>
      </c>
      <c r="WOQ51" s="1818">
        <f t="shared" ref="WOQ51" si="7974">WOO51*$C$51</f>
        <v>5.8242992911083027E+89</v>
      </c>
      <c r="WOS51" s="1818">
        <f t="shared" ref="WOS51" si="7975">WOQ51*$C$51</f>
        <v>5.9699067733860095E+89</v>
      </c>
      <c r="WOU51" s="1818">
        <f t="shared" ref="WOU51" si="7976">WOS51*$C$51</f>
        <v>6.119154442720659E+89</v>
      </c>
      <c r="WOW51" s="1818">
        <f t="shared" ref="WOW51" si="7977">WOU51*$C$51</f>
        <v>6.2721333037886755E+89</v>
      </c>
      <c r="WOY51" s="1818">
        <f t="shared" ref="WOY51" si="7978">WOW51*$C$51</f>
        <v>6.4289366363833919E+89</v>
      </c>
      <c r="WPA51" s="1818">
        <f t="shared" ref="WPA51" si="7979">WOY51*$C$51</f>
        <v>6.5896600522929756E+89</v>
      </c>
      <c r="WPC51" s="1818">
        <f t="shared" ref="WPC51" si="7980">WPA51*$C$51</f>
        <v>6.7544015536002988E+89</v>
      </c>
      <c r="WPE51" s="1818">
        <f t="shared" ref="WPE51" si="7981">WPC51*$C$51</f>
        <v>6.9232615924403052E+89</v>
      </c>
      <c r="WPG51" s="1818">
        <f t="shared" ref="WPG51" si="7982">WPE51*$C$51</f>
        <v>7.0963431322513121E+89</v>
      </c>
      <c r="WPI51" s="1818">
        <f t="shared" ref="WPI51" si="7983">WPG51*$C$51</f>
        <v>7.2737517105575943E+89</v>
      </c>
      <c r="WPK51" s="1818">
        <f t="shared" ref="WPK51" si="7984">WPI51*$C$51</f>
        <v>7.4555955033215333E+89</v>
      </c>
      <c r="WPM51" s="1818">
        <f t="shared" ref="WPM51" si="7985">WPK51*$C$51</f>
        <v>7.6419853909045708E+89</v>
      </c>
      <c r="WPO51" s="1818">
        <f t="shared" ref="WPO51" si="7986">WPM51*$C$51</f>
        <v>7.8330350256771848E+89</v>
      </c>
      <c r="WPQ51" s="1818">
        <f t="shared" ref="WPQ51" si="7987">WPO51*$C$51</f>
        <v>8.0288609013191142E+89</v>
      </c>
      <c r="WPS51" s="1818">
        <f t="shared" ref="WPS51" si="7988">WPQ51*$C$51</f>
        <v>8.2295824238520916E+89</v>
      </c>
      <c r="WPU51" s="1818">
        <f t="shared" ref="WPU51" si="7989">WPS51*$C$51</f>
        <v>8.4353219844483937E+89</v>
      </c>
      <c r="WPW51" s="1818">
        <f t="shared" ref="WPW51" si="7990">WPU51*$C$51</f>
        <v>8.6462050340596029E+89</v>
      </c>
      <c r="WPY51" s="1818">
        <f t="shared" ref="WPY51" si="7991">WPW51*$C$51</f>
        <v>8.8623601599110921E+89</v>
      </c>
      <c r="WQA51" s="1818">
        <f t="shared" ref="WQA51" si="7992">WPY51*$C$51</f>
        <v>9.0839191639088687E+89</v>
      </c>
      <c r="WQC51" s="1818">
        <f t="shared" ref="WQC51" si="7993">WQA51*$C$51</f>
        <v>9.3110171430065891E+89</v>
      </c>
      <c r="WQE51" s="1818">
        <f t="shared" ref="WQE51" si="7994">WQC51*$C$51</f>
        <v>9.5437925715817529E+89</v>
      </c>
      <c r="WQG51" s="1818">
        <f t="shared" ref="WQG51" si="7995">WQE51*$C$51</f>
        <v>9.7823873858712956E+89</v>
      </c>
      <c r="WQI51" s="1818">
        <f t="shared" ref="WQI51" si="7996">WQG51*$C$51</f>
        <v>1.0026947070518078E+90</v>
      </c>
      <c r="WQK51" s="1818">
        <f t="shared" ref="WQK51" si="7997">WQI51*$C$51</f>
        <v>1.0277620747281029E+90</v>
      </c>
      <c r="WQM51" s="1818">
        <f t="shared" ref="WQM51" si="7998">WQK51*$C$51</f>
        <v>1.0534561265963054E+90</v>
      </c>
      <c r="WQO51" s="1818">
        <f t="shared" ref="WQO51" si="7999">WQM51*$C$51</f>
        <v>1.079792529761213E+90</v>
      </c>
      <c r="WQQ51" s="1818">
        <f t="shared" ref="WQQ51" si="8000">WQO51*$C$51</f>
        <v>1.1067873430052431E+90</v>
      </c>
      <c r="WQS51" s="1818">
        <f t="shared" ref="WQS51" si="8001">WQQ51*$C$51</f>
        <v>1.1344570265803741E+90</v>
      </c>
      <c r="WQU51" s="1818">
        <f t="shared" ref="WQU51" si="8002">WQS51*$C$51</f>
        <v>1.1628184522448832E+90</v>
      </c>
      <c r="WQW51" s="1818">
        <f t="shared" ref="WQW51" si="8003">WQU51*$C$51</f>
        <v>1.1918889135510051E+90</v>
      </c>
      <c r="WQY51" s="1818">
        <f t="shared" ref="WQY51" si="8004">WQW51*$C$51</f>
        <v>1.2216861363897801E+90</v>
      </c>
      <c r="WRA51" s="1818">
        <f t="shared" ref="WRA51" si="8005">WQY51*$C$51</f>
        <v>1.2522282897995246E+90</v>
      </c>
      <c r="WRC51" s="1818">
        <f t="shared" ref="WRC51" si="8006">WRA51*$C$51</f>
        <v>1.2835339970445126E+90</v>
      </c>
      <c r="WRE51" s="1818">
        <f t="shared" ref="WRE51" si="8007">WRC51*$C$51</f>
        <v>1.3156223469706253E+90</v>
      </c>
      <c r="WRG51" s="1818">
        <f t="shared" ref="WRG51" si="8008">WRE51*$C$51</f>
        <v>1.348512905644891E+90</v>
      </c>
      <c r="WRI51" s="1818">
        <f t="shared" ref="WRI51" si="8009">WRG51*$C$51</f>
        <v>1.382225728286013E+90</v>
      </c>
      <c r="WRK51" s="1818">
        <f t="shared" ref="WRK51" si="8010">WRI51*$C$51</f>
        <v>1.4167813714931633E+90</v>
      </c>
      <c r="WRM51" s="1818">
        <f t="shared" ref="WRM51" si="8011">WRK51*$C$51</f>
        <v>1.4522009057804923E+90</v>
      </c>
      <c r="WRO51" s="1818">
        <f t="shared" ref="WRO51" si="8012">WRM51*$C$51</f>
        <v>1.4885059284250045E+90</v>
      </c>
      <c r="WRQ51" s="1818">
        <f t="shared" ref="WRQ51" si="8013">WRO51*$C$51</f>
        <v>1.5257185766356294E+90</v>
      </c>
      <c r="WRS51" s="1818">
        <f t="shared" ref="WRS51" si="8014">WRQ51*$C$51</f>
        <v>1.5638615410515201E+90</v>
      </c>
      <c r="WRU51" s="1818">
        <f t="shared" ref="WRU51" si="8015">WRS51*$C$51</f>
        <v>1.6029580795778079E+90</v>
      </c>
      <c r="WRW51" s="1818">
        <f t="shared" ref="WRW51" si="8016">WRU51*$C$51</f>
        <v>1.6430320315672529E+90</v>
      </c>
      <c r="WRY51" s="1818">
        <f t="shared" ref="WRY51" si="8017">WRW51*$C$51</f>
        <v>1.6841078323564341E+90</v>
      </c>
      <c r="WSA51" s="1818">
        <f t="shared" ref="WSA51" si="8018">WRY51*$C$51</f>
        <v>1.7262105281653447E+90</v>
      </c>
      <c r="WSC51" s="1818">
        <f t="shared" ref="WSC51" si="8019">WSA51*$C$51</f>
        <v>1.7693657913694782E+90</v>
      </c>
      <c r="WSE51" s="1818">
        <f t="shared" ref="WSE51" si="8020">WSC51*$C$51</f>
        <v>1.813599936153715E+90</v>
      </c>
      <c r="WSG51" s="1818">
        <f t="shared" ref="WSG51" si="8021">WSE51*$C$51</f>
        <v>1.8589399345575577E+90</v>
      </c>
      <c r="WSI51" s="1818">
        <f t="shared" ref="WSI51" si="8022">WSG51*$C$51</f>
        <v>1.9054134329214965E+90</v>
      </c>
      <c r="WSK51" s="1818">
        <f t="shared" ref="WSK51" si="8023">WSI51*$C$51</f>
        <v>1.9530487687445336E+90</v>
      </c>
      <c r="WSM51" s="1818">
        <f t="shared" ref="WSM51" si="8024">WSK51*$C$51</f>
        <v>2.0018749879631468E+90</v>
      </c>
      <c r="WSO51" s="1818">
        <f t="shared" ref="WSO51" si="8025">WSM51*$C$51</f>
        <v>2.0519218626622253E+90</v>
      </c>
      <c r="WSQ51" s="1818">
        <f t="shared" ref="WSQ51" si="8026">WSO51*$C$51</f>
        <v>2.1032199092287806E+90</v>
      </c>
      <c r="WSS51" s="1818">
        <f t="shared" ref="WSS51" si="8027">WSQ51*$C$51</f>
        <v>2.1558004069595001E+90</v>
      </c>
      <c r="WSU51" s="1818">
        <f t="shared" ref="WSU51" si="8028">WSS51*$C$51</f>
        <v>2.2096954171334876E+90</v>
      </c>
      <c r="WSW51" s="1818">
        <f t="shared" ref="WSW51" si="8029">WSU51*$C$51</f>
        <v>2.2649378025618248E+90</v>
      </c>
      <c r="WSY51" s="1818">
        <f t="shared" ref="WSY51" si="8030">WSW51*$C$51</f>
        <v>2.3215612476258702E+90</v>
      </c>
      <c r="WTA51" s="1818">
        <f t="shared" ref="WTA51" si="8031">WSY51*$C$51</f>
        <v>2.3796002788165168E+90</v>
      </c>
      <c r="WTC51" s="1818">
        <f t="shared" ref="WTC51" si="8032">WTA51*$C$51</f>
        <v>2.4390902857869294E+90</v>
      </c>
      <c r="WTE51" s="1818">
        <f t="shared" ref="WTE51" si="8033">WTC51*$C$51</f>
        <v>2.5000675429316026E+90</v>
      </c>
      <c r="WTG51" s="1818">
        <f t="shared" ref="WTG51" si="8034">WTE51*$C$51</f>
        <v>2.5625692315048926E+90</v>
      </c>
      <c r="WTI51" s="1818">
        <f t="shared" ref="WTI51" si="8035">WTG51*$C$51</f>
        <v>2.6266334622925147E+90</v>
      </c>
      <c r="WTK51" s="1818">
        <f t="shared" ref="WTK51" si="8036">WTI51*$C$51</f>
        <v>2.6922992988498273E+90</v>
      </c>
      <c r="WTM51" s="1818">
        <f t="shared" ref="WTM51" si="8037">WTK51*$C$51</f>
        <v>2.7596067813210729E+90</v>
      </c>
      <c r="WTO51" s="1818">
        <f t="shared" ref="WTO51" si="8038">WTM51*$C$51</f>
        <v>2.8285969508540994E+90</v>
      </c>
      <c r="WTQ51" s="1818">
        <f t="shared" ref="WTQ51" si="8039">WTO51*$C$51</f>
        <v>2.8993118746254518E+90</v>
      </c>
      <c r="WTS51" s="1818">
        <f t="shared" ref="WTS51" si="8040">WTQ51*$C$51</f>
        <v>2.9717946714910879E+90</v>
      </c>
      <c r="WTU51" s="1818">
        <f t="shared" ref="WTU51" si="8041">WTS51*$C$51</f>
        <v>3.0460895382783648E+90</v>
      </c>
      <c r="WTW51" s="1818">
        <f t="shared" ref="WTW51" si="8042">WTU51*$C$51</f>
        <v>3.1222417767353238E+90</v>
      </c>
      <c r="WTY51" s="1818">
        <f t="shared" ref="WTY51" si="8043">WTW51*$C$51</f>
        <v>3.2002978211537067E+90</v>
      </c>
      <c r="WUA51" s="1818">
        <f t="shared" ref="WUA51" si="8044">WTY51*$C$51</f>
        <v>3.2803052666825492E+90</v>
      </c>
      <c r="WUC51" s="1818">
        <f t="shared" ref="WUC51" si="8045">WUA51*$C$51</f>
        <v>3.3623128983496124E+90</v>
      </c>
      <c r="WUE51" s="1818">
        <f t="shared" ref="WUE51" si="8046">WUC51*$C$51</f>
        <v>3.4463707208083525E+90</v>
      </c>
      <c r="WUG51" s="1818">
        <f t="shared" ref="WUG51" si="8047">WUE51*$C$51</f>
        <v>3.5325299888285609E+90</v>
      </c>
      <c r="WUI51" s="1818">
        <f t="shared" ref="WUI51" si="8048">WUG51*$C$51</f>
        <v>3.6208432385492746E+90</v>
      </c>
      <c r="WUK51" s="1818">
        <f t="shared" ref="WUK51" si="8049">WUI51*$C$51</f>
        <v>3.7113643195130061E+90</v>
      </c>
      <c r="WUM51" s="1818">
        <f t="shared" ref="WUM51" si="8050">WUK51*$C$51</f>
        <v>3.8041484275008311E+90</v>
      </c>
      <c r="WUO51" s="1818">
        <f t="shared" ref="WUO51" si="8051">WUM51*$C$51</f>
        <v>3.8992521381883515E+90</v>
      </c>
      <c r="WUQ51" s="1818">
        <f t="shared" ref="WUQ51" si="8052">WUO51*$C$51</f>
        <v>3.9967334416430599E+90</v>
      </c>
      <c r="WUS51" s="1818">
        <f t="shared" ref="WUS51" si="8053">WUQ51*$C$51</f>
        <v>4.0966517776841359E+90</v>
      </c>
      <c r="WUU51" s="1818">
        <f t="shared" ref="WUU51" si="8054">WUS51*$C$51</f>
        <v>4.1990680721262394E+90</v>
      </c>
      <c r="WUW51" s="1818">
        <f t="shared" ref="WUW51" si="8055">WUU51*$C$51</f>
        <v>4.3040447739293948E+90</v>
      </c>
      <c r="WUY51" s="1818">
        <f t="shared" ref="WUY51" si="8056">WUW51*$C$51</f>
        <v>4.4116458932776293E+90</v>
      </c>
      <c r="WVA51" s="1818">
        <f t="shared" ref="WVA51" si="8057">WUY51*$C$51</f>
        <v>4.5219370406095696E+90</v>
      </c>
      <c r="WVC51" s="1818">
        <f t="shared" ref="WVC51" si="8058">WVA51*$C$51</f>
        <v>4.6349854666248084E+90</v>
      </c>
      <c r="WVE51" s="1818">
        <f t="shared" ref="WVE51" si="8059">WVC51*$C$51</f>
        <v>4.7508601032904279E+90</v>
      </c>
      <c r="WVG51" s="1818">
        <f t="shared" ref="WVG51" si="8060">WVE51*$C$51</f>
        <v>4.8696316058726882E+90</v>
      </c>
      <c r="WVI51" s="1818">
        <f t="shared" ref="WVI51" si="8061">WVG51*$C$51</f>
        <v>4.9913723960195048E+90</v>
      </c>
      <c r="WVK51" s="1818">
        <f t="shared" ref="WVK51" si="8062">WVI51*$C$51</f>
        <v>5.1161567059199922E+90</v>
      </c>
      <c r="WVM51" s="1818">
        <f t="shared" ref="WVM51" si="8063">WVK51*$C$51</f>
        <v>5.2440606235679913E+90</v>
      </c>
      <c r="WVO51" s="1818">
        <f t="shared" ref="WVO51" si="8064">WVM51*$C$51</f>
        <v>5.3751621391571902E+90</v>
      </c>
      <c r="WVQ51" s="1818">
        <f t="shared" ref="WVQ51" si="8065">WVO51*$C$51</f>
        <v>5.5095411926361198E+90</v>
      </c>
      <c r="WVS51" s="1818">
        <f t="shared" ref="WVS51" si="8066">WVQ51*$C$51</f>
        <v>5.6472797224520226E+90</v>
      </c>
      <c r="WVU51" s="1818">
        <f t="shared" ref="WVU51" si="8067">WVS51*$C$51</f>
        <v>5.7884617155133228E+90</v>
      </c>
      <c r="WVW51" s="1818">
        <f t="shared" ref="WVW51" si="8068">WVU51*$C$51</f>
        <v>5.9331732584011555E+90</v>
      </c>
      <c r="WVY51" s="1818">
        <f t="shared" ref="WVY51" si="8069">WVW51*$C$51</f>
        <v>6.0815025898611842E+90</v>
      </c>
      <c r="WWA51" s="1818">
        <f t="shared" ref="WWA51" si="8070">WVY51*$C$51</f>
        <v>6.2335401546077132E+90</v>
      </c>
      <c r="WWC51" s="1818">
        <f t="shared" ref="WWC51" si="8071">WWA51*$C$51</f>
        <v>6.3893786584729056E+90</v>
      </c>
      <c r="WWE51" s="1818">
        <f t="shared" ref="WWE51" si="8072">WWC51*$C$51</f>
        <v>6.5491131249347276E+90</v>
      </c>
      <c r="WWG51" s="1818">
        <f t="shared" ref="WWG51" si="8073">WWE51*$C$51</f>
        <v>6.7128409530580955E+90</v>
      </c>
      <c r="WWI51" s="1818">
        <f t="shared" ref="WWI51" si="8074">WWG51*$C$51</f>
        <v>6.8806619768845472E+90</v>
      </c>
      <c r="WWK51" s="1818">
        <f t="shared" ref="WWK51" si="8075">WWI51*$C$51</f>
        <v>7.0526785263066601E+90</v>
      </c>
      <c r="WWM51" s="1818">
        <f t="shared" ref="WWM51" si="8076">WWK51*$C$51</f>
        <v>7.2289954894643257E+90</v>
      </c>
      <c r="WWO51" s="1818">
        <f t="shared" ref="WWO51" si="8077">WWM51*$C$51</f>
        <v>7.4097203767009334E+90</v>
      </c>
      <c r="WWQ51" s="1818">
        <f t="shared" ref="WWQ51" si="8078">WWO51*$C$51</f>
        <v>7.5949633861184559E+90</v>
      </c>
      <c r="WWS51" s="1818">
        <f t="shared" ref="WWS51" si="8079">WWQ51*$C$51</f>
        <v>7.7848374707714169E+90</v>
      </c>
      <c r="WWU51" s="1818">
        <f t="shared" ref="WWU51" si="8080">WWS51*$C$51</f>
        <v>7.9794584075407017E+90</v>
      </c>
      <c r="WWW51" s="1818">
        <f t="shared" ref="WWW51" si="8081">WWU51*$C$51</f>
        <v>8.1789448677292189E+90</v>
      </c>
      <c r="WWY51" s="1818">
        <f t="shared" ref="WWY51" si="8082">WWW51*$C$51</f>
        <v>8.3834184894224481E+90</v>
      </c>
      <c r="WXA51" s="1818">
        <f t="shared" ref="WXA51" si="8083">WWY51*$C$51</f>
        <v>8.5930039516580093E+90</v>
      </c>
      <c r="WXC51" s="1818">
        <f t="shared" ref="WXC51" si="8084">WXA51*$C$51</f>
        <v>8.8078290504494597E+90</v>
      </c>
      <c r="WXE51" s="1818">
        <f t="shared" ref="WXE51" si="8085">WXC51*$C$51</f>
        <v>9.0280247767106955E+90</v>
      </c>
      <c r="WXG51" s="1818">
        <f t="shared" ref="WXG51" si="8086">WXE51*$C$51</f>
        <v>9.2537253961284612E+90</v>
      </c>
      <c r="WXI51" s="1818">
        <f t="shared" ref="WXI51" si="8087">WXG51*$C$51</f>
        <v>9.4850685310316716E+90</v>
      </c>
      <c r="WXK51" s="1818">
        <f t="shared" ref="WXK51" si="8088">WXI51*$C$51</f>
        <v>9.7221952443074625E+90</v>
      </c>
      <c r="WXM51" s="1818">
        <f t="shared" ref="WXM51" si="8089">WXK51*$C$51</f>
        <v>9.9652501254151473E+90</v>
      </c>
      <c r="WXO51" s="1818">
        <f t="shared" ref="WXO51" si="8090">WXM51*$C$51</f>
        <v>1.0214381378550526E+91</v>
      </c>
      <c r="WXQ51" s="1818">
        <f t="shared" ref="WXQ51" si="8091">WXO51*$C$51</f>
        <v>1.0469740913014288E+91</v>
      </c>
      <c r="WXS51" s="1818">
        <f t="shared" ref="WXS51" si="8092">WXQ51*$C$51</f>
        <v>1.0731484435839644E+91</v>
      </c>
      <c r="WXU51" s="1818">
        <f t="shared" ref="WXU51" si="8093">WXS51*$C$51</f>
        <v>1.0999771546735635E+91</v>
      </c>
      <c r="WXW51" s="1818">
        <f t="shared" ref="WXW51" si="8094">WXU51*$C$51</f>
        <v>1.1274765835404025E+91</v>
      </c>
      <c r="WXY51" s="1818">
        <f t="shared" ref="WXY51" si="8095">WXW51*$C$51</f>
        <v>1.1556634981289124E+91</v>
      </c>
      <c r="WYA51" s="1818">
        <f t="shared" ref="WYA51" si="8096">WXY51*$C$51</f>
        <v>1.1845550855821351E+91</v>
      </c>
      <c r="WYC51" s="1818">
        <f t="shared" ref="WYC51" si="8097">WYA51*$C$51</f>
        <v>1.2141689627216884E+91</v>
      </c>
      <c r="WYE51" s="1818">
        <f t="shared" ref="WYE51" si="8098">WYC51*$C$51</f>
        <v>1.2445231867897304E+91</v>
      </c>
      <c r="WYG51" s="1818">
        <f t="shared" ref="WYG51" si="8099">WYE51*$C$51</f>
        <v>1.2756362664594736E+91</v>
      </c>
      <c r="WYI51" s="1818">
        <f t="shared" ref="WYI51" si="8100">WYG51*$C$51</f>
        <v>1.3075271731209604E+91</v>
      </c>
      <c r="WYK51" s="1818">
        <f t="shared" ref="WYK51" si="8101">WYI51*$C$51</f>
        <v>1.3402153524489844E+91</v>
      </c>
      <c r="WYM51" s="1818">
        <f t="shared" ref="WYM51" si="8102">WYK51*$C$51</f>
        <v>1.3737207362602089E+91</v>
      </c>
      <c r="WYO51" s="1818">
        <f t="shared" ref="WYO51" si="8103">WYM51*$C$51</f>
        <v>1.408063754666714E+91</v>
      </c>
      <c r="WYQ51" s="1818">
        <f t="shared" ref="WYQ51" si="8104">WYO51*$C$51</f>
        <v>1.4432653485333818E+91</v>
      </c>
      <c r="WYS51" s="1818">
        <f t="shared" ref="WYS51" si="8105">WYQ51*$C$51</f>
        <v>1.4793469822467162E+91</v>
      </c>
      <c r="WYU51" s="1818">
        <f t="shared" ref="WYU51" si="8106">WYS51*$C$51</f>
        <v>1.5163306568028839E+91</v>
      </c>
      <c r="WYW51" s="1818">
        <f t="shared" ref="WYW51" si="8107">WYU51*$C$51</f>
        <v>1.5542389232229559E+91</v>
      </c>
      <c r="WYY51" s="1818">
        <f t="shared" ref="WYY51" si="8108">WYW51*$C$51</f>
        <v>1.5930948963035296E+91</v>
      </c>
      <c r="WZA51" s="1818">
        <f t="shared" ref="WZA51" si="8109">WYY51*$C$51</f>
        <v>1.6329222687111179E+91</v>
      </c>
      <c r="WZC51" s="1818">
        <f t="shared" ref="WZC51" si="8110">WZA51*$C$51</f>
        <v>1.6737453254288957E+91</v>
      </c>
      <c r="WZE51" s="1818">
        <f t="shared" ref="WZE51" si="8111">WZC51*$C$51</f>
        <v>1.7155889585646178E+91</v>
      </c>
      <c r="WZG51" s="1818">
        <f t="shared" ref="WZG51" si="8112">WZE51*$C$51</f>
        <v>1.7584786825287329E+91</v>
      </c>
      <c r="WZI51" s="1818">
        <f t="shared" ref="WZI51" si="8113">WZG51*$C$51</f>
        <v>1.8024406495919511E+91</v>
      </c>
      <c r="WZK51" s="1818">
        <f t="shared" ref="WZK51" si="8114">WZI51*$C$51</f>
        <v>1.8475016658317498E+91</v>
      </c>
      <c r="WZM51" s="1818">
        <f t="shared" ref="WZM51" si="8115">WZK51*$C$51</f>
        <v>1.8936892074775436E+91</v>
      </c>
      <c r="WZO51" s="1818">
        <f t="shared" ref="WZO51" si="8116">WZM51*$C$51</f>
        <v>1.941031437664482E+91</v>
      </c>
      <c r="WZQ51" s="1818">
        <f t="shared" ref="WZQ51" si="8117">WZO51*$C$51</f>
        <v>1.9895572236060941E+91</v>
      </c>
      <c r="WZS51" s="1818">
        <f t="shared" ref="WZS51" si="8118">WZQ51*$C$51</f>
        <v>2.0392961541962462E+91</v>
      </c>
      <c r="WZU51" s="1818">
        <f t="shared" ref="WZU51" si="8119">WZS51*$C$51</f>
        <v>2.0902785580511523E+91</v>
      </c>
      <c r="WZW51" s="1818">
        <f t="shared" ref="WZW51" si="8120">WZU51*$C$51</f>
        <v>2.142535522002431E+91</v>
      </c>
      <c r="WZY51" s="1818">
        <f t="shared" ref="WZY51" si="8121">WZW51*$C$51</f>
        <v>2.1960989100524918E+91</v>
      </c>
      <c r="XAA51" s="1818">
        <f t="shared" ref="XAA51" si="8122">WZY51*$C$51</f>
        <v>2.251001382803804E+91</v>
      </c>
      <c r="XAC51" s="1818">
        <f t="shared" ref="XAC51" si="8123">XAA51*$C$51</f>
        <v>2.3072764173738989E+91</v>
      </c>
      <c r="XAE51" s="1818">
        <f t="shared" ref="XAE51" si="8124">XAC51*$C$51</f>
        <v>2.3649583278082462E+91</v>
      </c>
      <c r="XAG51" s="1818">
        <f t="shared" ref="XAG51" si="8125">XAE51*$C$51</f>
        <v>2.4240822860034522E+91</v>
      </c>
      <c r="XAI51" s="1818">
        <f t="shared" ref="XAI51" si="8126">XAG51*$C$51</f>
        <v>2.4846843431535382E+91</v>
      </c>
      <c r="XAK51" s="1818">
        <f t="shared" ref="XAK51" si="8127">XAI51*$C$51</f>
        <v>2.5468014517323764E+91</v>
      </c>
      <c r="XAM51" s="1818">
        <f t="shared" ref="XAM51" si="8128">XAK51*$C$51</f>
        <v>2.6104714880256857E+91</v>
      </c>
      <c r="XAO51" s="1818">
        <f t="shared" ref="XAO51" si="8129">XAM51*$C$51</f>
        <v>2.6757332752263278E+91</v>
      </c>
      <c r="XAQ51" s="1818">
        <f t="shared" ref="XAQ51" si="8130">XAO51*$C$51</f>
        <v>2.7426266071069857E+91</v>
      </c>
      <c r="XAS51" s="1818">
        <f t="shared" ref="XAS51" si="8131">XAQ51*$C$51</f>
        <v>2.8111922722846601E+91</v>
      </c>
      <c r="XAU51" s="1818">
        <f t="shared" ref="XAU51" si="8132">XAS51*$C$51</f>
        <v>2.8814720790917765E+91</v>
      </c>
      <c r="XAW51" s="1818">
        <f t="shared" ref="XAW51" si="8133">XAU51*$C$51</f>
        <v>2.9535088810690705E+91</v>
      </c>
      <c r="XAY51" s="1818">
        <f t="shared" ref="XAY51" si="8134">XAW51*$C$51</f>
        <v>3.0273466030957969E+91</v>
      </c>
      <c r="XBA51" s="1818">
        <f t="shared" ref="XBA51" si="8135">XAY51*$C$51</f>
        <v>3.1030302681731913E+91</v>
      </c>
      <c r="XBC51" s="1818">
        <f t="shared" ref="XBC51" si="8136">XBA51*$C$51</f>
        <v>3.1806060248775208E+91</v>
      </c>
      <c r="XBE51" s="1818">
        <f t="shared" ref="XBE51" si="8137">XBC51*$C$51</f>
        <v>3.2601211754994587E+91</v>
      </c>
      <c r="XBG51" s="1818">
        <f t="shared" ref="XBG51" si="8138">XBE51*$C$51</f>
        <v>3.3416242048869445E+91</v>
      </c>
      <c r="XBI51" s="1818">
        <f t="shared" ref="XBI51" si="8139">XBG51*$C$51</f>
        <v>3.4251648100091179E+91</v>
      </c>
      <c r="XBK51" s="1818">
        <f t="shared" ref="XBK51" si="8140">XBI51*$C$51</f>
        <v>3.5107939302593457E+91</v>
      </c>
      <c r="XBM51" s="1818">
        <f t="shared" ref="XBM51" si="8141">XBK51*$C$51</f>
        <v>3.5985637785158288E+91</v>
      </c>
      <c r="XBO51" s="1818">
        <f t="shared" ref="XBO51" si="8142">XBM51*$C$51</f>
        <v>3.6885278729787245E+91</v>
      </c>
      <c r="XBQ51" s="1818">
        <f t="shared" ref="XBQ51" si="8143">XBO51*$C$51</f>
        <v>3.7807410698031926E+91</v>
      </c>
      <c r="XBS51" s="1818">
        <f t="shared" ref="XBS51" si="8144">XBQ51*$C$51</f>
        <v>3.8752595965482718E+91</v>
      </c>
      <c r="XBU51" s="1818">
        <f t="shared" ref="XBU51" si="8145">XBS51*$C$51</f>
        <v>3.9721410864619781E+91</v>
      </c>
      <c r="XBW51" s="1818">
        <f t="shared" ref="XBW51" si="8146">XBU51*$C$51</f>
        <v>4.0714446136235272E+91</v>
      </c>
      <c r="XBY51" s="1818">
        <f t="shared" ref="XBY51" si="8147">XBW51*$C$51</f>
        <v>4.1732307289641149E+91</v>
      </c>
      <c r="XCA51" s="1818">
        <f t="shared" ref="XCA51" si="8148">XBY51*$C$51</f>
        <v>4.2775614971882178E+91</v>
      </c>
      <c r="XCC51" s="1818">
        <f t="shared" ref="XCC51" si="8149">XCA51*$C$51</f>
        <v>4.3845005346179229E+91</v>
      </c>
      <c r="XCE51" s="1818">
        <f t="shared" ref="XCE51" si="8150">XCC51*$C$51</f>
        <v>4.4941130479833708E+91</v>
      </c>
      <c r="XCG51" s="1818">
        <f t="shared" ref="XCG51" si="8151">XCE51*$C$51</f>
        <v>4.6064658741829546E+91</v>
      </c>
      <c r="XCI51" s="1818">
        <f t="shared" ref="XCI51" si="8152">XCG51*$C$51</f>
        <v>4.7216275210375278E+91</v>
      </c>
      <c r="XCK51" s="1818">
        <f t="shared" ref="XCK51" si="8153">XCI51*$C$51</f>
        <v>4.8396682090634658E+91</v>
      </c>
      <c r="XCM51" s="1818">
        <f t="shared" ref="XCM51" si="8154">XCK51*$C$51</f>
        <v>4.960659914290052E+91</v>
      </c>
      <c r="XCO51" s="1818">
        <f t="shared" ref="XCO51" si="8155">XCM51*$C$51</f>
        <v>5.0846764121473026E+91</v>
      </c>
      <c r="XCQ51" s="1818">
        <f t="shared" ref="XCQ51" si="8156">XCO51*$C$51</f>
        <v>5.2117933224509845E+91</v>
      </c>
      <c r="XCS51" s="1818">
        <f t="shared" ref="XCS51" si="8157">XCQ51*$C$51</f>
        <v>5.3420881555122587E+91</v>
      </c>
      <c r="XCU51" s="1818">
        <f t="shared" ref="XCU51" si="8158">XCS51*$C$51</f>
        <v>5.4756403594000646E+91</v>
      </c>
      <c r="XCW51" s="1818">
        <f t="shared" ref="XCW51" si="8159">XCU51*$C$51</f>
        <v>5.6125313683850658E+91</v>
      </c>
      <c r="XCY51" s="1818">
        <f t="shared" ref="XCY51" si="8160">XCW51*$C$51</f>
        <v>5.7528446525946923E+91</v>
      </c>
      <c r="XDA51" s="1818">
        <f t="shared" ref="XDA51" si="8161">XCY51*$C$51</f>
        <v>5.8966657689095589E+91</v>
      </c>
      <c r="XDC51" s="1818">
        <f t="shared" ref="XDC51" si="8162">XDA51*$C$51</f>
        <v>6.044082413132297E+91</v>
      </c>
      <c r="XDE51" s="1818">
        <f t="shared" ref="XDE51" si="8163">XDC51*$C$51</f>
        <v>6.1951844734606037E+91</v>
      </c>
      <c r="XDG51" s="1818">
        <f t="shared" ref="XDG51" si="8164">XDE51*$C$51</f>
        <v>6.350064085297118E+91</v>
      </c>
      <c r="XDI51" s="1818">
        <f t="shared" ref="XDI51" si="8165">XDG51*$C$51</f>
        <v>6.5088156874295451E+91</v>
      </c>
      <c r="XDK51" s="1818">
        <f t="shared" ref="XDK51" si="8166">XDI51*$C$51</f>
        <v>6.6715360796152831E+91</v>
      </c>
      <c r="XDM51" s="1818">
        <f t="shared" ref="XDM51" si="8167">XDK51*$C$51</f>
        <v>6.8383244816056649E+91</v>
      </c>
      <c r="XDO51" s="1818">
        <f t="shared" ref="XDO51" si="8168">XDM51*$C$51</f>
        <v>7.0092825936458055E+91</v>
      </c>
      <c r="XDQ51" s="1818">
        <f t="shared" ref="XDQ51" si="8169">XDO51*$C$51</f>
        <v>7.18451465848695E+91</v>
      </c>
      <c r="XDS51" s="1818">
        <f t="shared" ref="XDS51" si="8170">XDQ51*$C$51</f>
        <v>7.3641275249491234E+91</v>
      </c>
      <c r="XDU51" s="1818">
        <f t="shared" ref="XDU51" si="8171">XDS51*$C$51</f>
        <v>7.5482307130728512E+91</v>
      </c>
      <c r="XDW51" s="1818">
        <f t="shared" ref="XDW51" si="8172">XDU51*$C$51</f>
        <v>7.7369364808996714E+91</v>
      </c>
      <c r="XDY51" s="1818">
        <f t="shared" ref="XDY51" si="8173">XDW51*$C$51</f>
        <v>7.9303598929221623E+91</v>
      </c>
      <c r="XEA51" s="1818">
        <f t="shared" ref="XEA51" si="8174">XDY51*$C$51</f>
        <v>8.1286188902452163E+91</v>
      </c>
      <c r="XEC51" s="1818">
        <f t="shared" ref="XEC51" si="8175">XEA51*$C$51</f>
        <v>8.3318343625013454E+91</v>
      </c>
      <c r="XEE51" s="1818">
        <f t="shared" ref="XEE51" si="8176">XEC51*$C$51</f>
        <v>8.5401302215638777E+91</v>
      </c>
      <c r="XEG51" s="1818">
        <f t="shared" ref="XEG51" si="8177">XEE51*$C$51</f>
        <v>8.753633477102974E+91</v>
      </c>
      <c r="XEI51" s="1818">
        <f t="shared" ref="XEI51" si="8178">XEG51*$C$51</f>
        <v>8.9724743140305476E+91</v>
      </c>
      <c r="XEK51" s="1818">
        <f t="shared" ref="XEK51" si="8179">XEI51*$C$51</f>
        <v>9.1967861718813107E+91</v>
      </c>
      <c r="XEM51" s="1818">
        <f t="shared" ref="XEM51" si="8180">XEK51*$C$51</f>
        <v>9.4267058261783426E+91</v>
      </c>
      <c r="XEO51" s="1818">
        <f t="shared" ref="XEO51" si="8181">XEM51*$C$51</f>
        <v>9.6623734718327997E+91</v>
      </c>
      <c r="XEQ51" s="1818">
        <f t="shared" ref="XEQ51" si="8182">XEO51*$C$51</f>
        <v>9.9039328086286193E+91</v>
      </c>
      <c r="XES51" s="1818">
        <f t="shared" ref="XES51" si="8183">XEQ51*$C$51</f>
        <v>1.0151531128844334E+92</v>
      </c>
      <c r="XEU51" s="1818">
        <f t="shared" ref="XEU51" si="8184">XES51*$C$51</f>
        <v>1.0405319407065442E+92</v>
      </c>
      <c r="XEW51" s="1818">
        <f t="shared" ref="XEW51" si="8185">XEU51*$C$51</f>
        <v>1.0665452392242076E+92</v>
      </c>
      <c r="XEY51" s="1818">
        <f t="shared" ref="XEY51" si="8186">XEW51*$C$51</f>
        <v>1.0932088702048127E+92</v>
      </c>
      <c r="XFA51" s="1818">
        <f t="shared" ref="XFA51" si="8187">XEY51*$C$51</f>
        <v>1.1205390919599329E+92</v>
      </c>
      <c r="XFC51" s="1818">
        <f t="shared" ref="XFC51" si="8188">XFA51*$C$51</f>
        <v>1.1485525692589311E+92</v>
      </c>
    </row>
    <row r="52" spans="1:1023 1025:2047 2049:3071 3073:4095 4097:5119 5121:6143 6145:7167 7169:8191 8193:9215 9217:10239 10241:11263 11265:12287 12289:13311 13313:14335 14337:15359 15361:16383" s="1818" customFormat="1" ht="14">
      <c r="A52" s="1816" t="s">
        <v>2621</v>
      </c>
      <c r="B52" s="1816"/>
      <c r="C52" s="1820">
        <v>0.5</v>
      </c>
      <c r="D52" s="1816"/>
      <c r="E52" s="1818">
        <f>-E51*C52</f>
        <v>-8737.5</v>
      </c>
      <c r="G52" s="1818">
        <f>-G51*$C$52</f>
        <v>-8955.9375</v>
      </c>
      <c r="I52" s="1818">
        <f t="shared" ref="I52" si="8189">-I51*$C$52</f>
        <v>-9179.8359375</v>
      </c>
      <c r="K52" s="1818">
        <f t="shared" ref="K52" si="8190">-K51*$C$52</f>
        <v>-9409.3318359374989</v>
      </c>
      <c r="M52" s="1818">
        <f t="shared" ref="M52" si="8191">-M51*$C$52</f>
        <v>-9644.565131835936</v>
      </c>
      <c r="O52" s="1818">
        <f t="shared" ref="O52" si="8192">-O51*$C$52</f>
        <v>-9885.6792601318339</v>
      </c>
      <c r="Q52" s="1818">
        <f t="shared" ref="Q52" si="8193">-Q51*$C$52</f>
        <v>-10132.821241635129</v>
      </c>
      <c r="S52" s="1818">
        <f t="shared" ref="S52" si="8194">-S51*$C$52</f>
        <v>-10386.141772676006</v>
      </c>
      <c r="U52" s="1818">
        <f t="shared" ref="U52" si="8195">-U51*$C$52</f>
        <v>-10645.795316992906</v>
      </c>
      <c r="W52" s="1818">
        <f t="shared" ref="W52" si="8196">-W51*$C$52</f>
        <v>-10911.940199917728</v>
      </c>
      <c r="Y52" s="1818">
        <f t="shared" ref="Y52" si="8197">-Y51*$C$52</f>
        <v>-11184.73870491567</v>
      </c>
      <c r="AA52" s="1818">
        <f t="shared" ref="AA52" si="8198">-AA51*$C$52</f>
        <v>-11464.357172538561</v>
      </c>
      <c r="AC52" s="1818">
        <f t="shared" ref="AC52" si="8199">-AC51*$C$52</f>
        <v>-11750.966101852024</v>
      </c>
      <c r="AE52" s="1818">
        <f t="shared" ref="AE52" si="8200">-AE51*$C$52</f>
        <v>-12044.740254398323</v>
      </c>
      <c r="AG52" s="1818">
        <f t="shared" ref="AG52" si="8201">-AG51*$C$52</f>
        <v>-12345.858760758279</v>
      </c>
      <c r="AI52" s="1818">
        <f t="shared" ref="AI52" si="8202">-AI51*$C$52</f>
        <v>-12654.505229777234</v>
      </c>
      <c r="AK52" s="1818">
        <f t="shared" ref="AK52" si="8203">-AK51*$C$52</f>
        <v>-12970.867860521665</v>
      </c>
      <c r="AM52" s="1818">
        <f t="shared" ref="AM52" si="8204">-AM51*$C$52</f>
        <v>-13295.139557034705</v>
      </c>
      <c r="AO52" s="1818">
        <f t="shared" ref="AO52" si="8205">-AO51*$C$52</f>
        <v>-13627.518045960571</v>
      </c>
      <c r="AQ52" s="1818">
        <f t="shared" ref="AQ52" si="8206">-AQ51*$C$52</f>
        <v>-13968.205997109584</v>
      </c>
      <c r="AS52" s="1818">
        <f t="shared" ref="AS52" si="8207">-AS51*$C$52</f>
        <v>-14317.411147037323</v>
      </c>
      <c r="AU52" s="1818">
        <f t="shared" ref="AU52" si="8208">-AU51*$C$52</f>
        <v>-14675.346425713255</v>
      </c>
      <c r="AW52" s="1818">
        <f t="shared" ref="AW52" si="8209">-AW51*$C$52</f>
        <v>-15042.230086356085</v>
      </c>
      <c r="AY52" s="1818">
        <f t="shared" ref="AY52" si="8210">-AY51*$C$52</f>
        <v>-15418.285838514987</v>
      </c>
      <c r="BA52" s="1818">
        <f t="shared" ref="BA52" si="8211">-BA51*$C$52</f>
        <v>-15803.74298447786</v>
      </c>
      <c r="BC52" s="1818">
        <f t="shared" ref="BC52" si="8212">-BC51*$C$52</f>
        <v>-16198.836559089805</v>
      </c>
      <c r="BE52" s="1818">
        <f t="shared" ref="BE52" si="8213">-BE51*$C$52</f>
        <v>-16603.807473067049</v>
      </c>
      <c r="BG52" s="1818">
        <f t="shared" ref="BG52" si="8214">-BG51*$C$52</f>
        <v>-17018.902659893723</v>
      </c>
      <c r="BI52" s="1818">
        <f t="shared" ref="BI52" si="8215">-BI51*$C$52</f>
        <v>-17444.375226391065</v>
      </c>
      <c r="BK52" s="1818">
        <f t="shared" ref="BK52" si="8216">-BK51*$C$52</f>
        <v>-17880.484607050839</v>
      </c>
      <c r="BM52" s="1818">
        <f t="shared" ref="BM52" si="8217">-BM51*$C$52</f>
        <v>-18327.496722227108</v>
      </c>
      <c r="BO52" s="1818">
        <f t="shared" ref="BO52" si="8218">-BO51*$C$52</f>
        <v>-18785.684140282785</v>
      </c>
      <c r="BQ52" s="1818">
        <f t="shared" ref="BQ52" si="8219">-BQ51*$C$52</f>
        <v>-19255.326243789852</v>
      </c>
      <c r="BS52" s="1818">
        <f t="shared" ref="BS52" si="8220">-BS51*$C$52</f>
        <v>-19736.709399884596</v>
      </c>
      <c r="BU52" s="1818">
        <f t="shared" ref="BU52" si="8221">-BU51*$C$52</f>
        <v>-20230.12713488171</v>
      </c>
      <c r="BW52" s="1818">
        <f t="shared" ref="BW52" si="8222">-BW51*$C$52</f>
        <v>-20735.880313253751</v>
      </c>
      <c r="BY52" s="1818">
        <f t="shared" ref="BY52" si="8223">-BY51*$C$52</f>
        <v>-21254.277321085094</v>
      </c>
      <c r="CA52" s="1818">
        <f t="shared" ref="CA52" si="8224">-CA51*$C$52</f>
        <v>-21785.634254112218</v>
      </c>
      <c r="CC52" s="1818">
        <f t="shared" ref="CC52" si="8225">-CC51*$C$52</f>
        <v>-22330.27511046502</v>
      </c>
      <c r="CE52" s="1818">
        <f t="shared" ref="CE52" si="8226">-CE51*$C$52</f>
        <v>-22888.531988226645</v>
      </c>
      <c r="CG52" s="1818">
        <f t="shared" ref="CG52" si="8227">-CG51*$C$52</f>
        <v>-23460.74528793231</v>
      </c>
      <c r="CI52" s="1818">
        <f t="shared" ref="CI52" si="8228">-CI51*$C$52</f>
        <v>-24047.263920130616</v>
      </c>
      <c r="CK52" s="1818">
        <f t="shared" ref="CK52" si="8229">-CK51*$C$52</f>
        <v>-24648.445518133878</v>
      </c>
      <c r="CM52" s="1818">
        <f t="shared" ref="CM52" si="8230">-CM51*$C$52</f>
        <v>-25264.656656087223</v>
      </c>
      <c r="CO52" s="1818">
        <f t="shared" ref="CO52" si="8231">-CO51*$C$52</f>
        <v>-25896.273072489403</v>
      </c>
      <c r="CQ52" s="1818">
        <f t="shared" ref="CQ52" si="8232">-CQ51*$C$52</f>
        <v>-26543.679899301635</v>
      </c>
      <c r="CS52" s="1818">
        <f t="shared" ref="CS52" si="8233">-CS51*$C$52</f>
        <v>-27207.271896784172</v>
      </c>
      <c r="CU52" s="1818">
        <f t="shared" ref="CU52" si="8234">-CU51*$C$52</f>
        <v>-27887.453694203774</v>
      </c>
      <c r="CW52" s="1818">
        <f t="shared" ref="CW52" si="8235">-CW51*$C$52</f>
        <v>-28584.640036558867</v>
      </c>
      <c r="CY52" s="1818">
        <f t="shared" ref="CY52" si="8236">-CY51*$C$52</f>
        <v>-29299.256037472835</v>
      </c>
      <c r="DA52" s="1818">
        <f t="shared" ref="DA52" si="8237">-DA51*$C$52</f>
        <v>-30031.737438409651</v>
      </c>
      <c r="DC52" s="1818">
        <f t="shared" ref="DC52" si="8238">-DC51*$C$52</f>
        <v>-30782.530874369888</v>
      </c>
      <c r="DE52" s="1818">
        <f t="shared" ref="DE52" si="8239">-DE51*$C$52</f>
        <v>-31552.094146229134</v>
      </c>
      <c r="DG52" s="1818">
        <f t="shared" ref="DG52" si="8240">-DG51*$C$52</f>
        <v>-32340.896499884861</v>
      </c>
      <c r="DI52" s="1818">
        <f t="shared" ref="DI52" si="8241">-DI51*$C$52</f>
        <v>-33149.418912381981</v>
      </c>
      <c r="DK52" s="1818">
        <f t="shared" ref="DK52" si="8242">-DK51*$C$52</f>
        <v>-33978.154385191527</v>
      </c>
      <c r="DM52" s="1818">
        <f t="shared" ref="DM52" si="8243">-DM51*$C$52</f>
        <v>-34827.608244821313</v>
      </c>
      <c r="DO52" s="1818">
        <f t="shared" ref="DO52" si="8244">-DO51*$C$52</f>
        <v>-35698.298450941846</v>
      </c>
      <c r="DQ52" s="1818">
        <f t="shared" ref="DQ52" si="8245">-DQ51*$C$52</f>
        <v>-36590.755912215391</v>
      </c>
      <c r="DS52" s="1818">
        <f t="shared" ref="DS52" si="8246">-DS51*$C$52</f>
        <v>-37505.524810020775</v>
      </c>
      <c r="DU52" s="1818">
        <f t="shared" ref="DU52" si="8247">-DU51*$C$52</f>
        <v>-38443.16293027129</v>
      </c>
      <c r="DW52" s="1818">
        <f t="shared" ref="DW52" si="8248">-DW51*$C$52</f>
        <v>-39404.242003528067</v>
      </c>
      <c r="DY52" s="1818">
        <f t="shared" ref="DY52" si="8249">-DY51*$C$52</f>
        <v>-40389.348053616268</v>
      </c>
      <c r="EA52" s="1818">
        <f t="shared" ref="EA52" si="8250">-EA51*$C$52</f>
        <v>-41399.081754956671</v>
      </c>
      <c r="EC52" s="1818">
        <f t="shared" ref="EC52" si="8251">-EC51*$C$52</f>
        <v>-42434.058798830585</v>
      </c>
      <c r="EE52" s="1818">
        <f t="shared" ref="EE52" si="8252">-EE51*$C$52</f>
        <v>-43494.910268801345</v>
      </c>
      <c r="EG52" s="1818">
        <f t="shared" ref="EG52" si="8253">-EG51*$C$52</f>
        <v>-44582.283025521378</v>
      </c>
      <c r="EI52" s="1818">
        <f t="shared" ref="EI52" si="8254">-EI51*$C$52</f>
        <v>-45696.840101159411</v>
      </c>
      <c r="EK52" s="1818">
        <f t="shared" ref="EK52" si="8255">-EK51*$C$52</f>
        <v>-46839.26110368839</v>
      </c>
      <c r="EM52" s="1818">
        <f t="shared" ref="EM52" si="8256">-EM51*$C$52</f>
        <v>-48010.242631280598</v>
      </c>
      <c r="EO52" s="1818">
        <f t="shared" ref="EO52" si="8257">-EO51*$C$52</f>
        <v>-49210.498697062612</v>
      </c>
      <c r="EQ52" s="1818">
        <f t="shared" ref="EQ52" si="8258">-EQ51*$C$52</f>
        <v>-50440.761164489173</v>
      </c>
      <c r="ES52" s="1818">
        <f t="shared" ref="ES52" si="8259">-ES51*$C$52</f>
        <v>-51701.7801936014</v>
      </c>
      <c r="EU52" s="1818">
        <f t="shared" ref="EU52" si="8260">-EU51*$C$52</f>
        <v>-52994.324698441429</v>
      </c>
      <c r="EW52" s="1818">
        <f t="shared" ref="EW52" si="8261">-EW51*$C$52</f>
        <v>-54319.182815902459</v>
      </c>
      <c r="EY52" s="1818">
        <f t="shared" ref="EY52" si="8262">-EY51*$C$52</f>
        <v>-55677.162386300013</v>
      </c>
      <c r="FA52" s="1818">
        <f t="shared" ref="FA52" si="8263">-FA51*$C$52</f>
        <v>-57069.091445957507</v>
      </c>
      <c r="FC52" s="1818">
        <f t="shared" ref="FC52" si="8264">-FC51*$C$52</f>
        <v>-58495.81873210644</v>
      </c>
      <c r="FE52" s="1818">
        <f t="shared" ref="FE52" si="8265">-FE51*$C$52</f>
        <v>-59958.214200409093</v>
      </c>
      <c r="FG52" s="1818">
        <f t="shared" ref="FG52" si="8266">-FG51*$C$52</f>
        <v>-61457.169555419314</v>
      </c>
      <c r="FI52" s="1818">
        <f t="shared" ref="FI52" si="8267">-FI51*$C$52</f>
        <v>-62993.598794304795</v>
      </c>
      <c r="FK52" s="1818">
        <f t="shared" ref="FK52" si="8268">-FK51*$C$52</f>
        <v>-64568.438764162413</v>
      </c>
      <c r="FM52" s="1818">
        <f t="shared" ref="FM52" si="8269">-FM51*$C$52</f>
        <v>-66182.649733266473</v>
      </c>
      <c r="FO52" s="1818">
        <f t="shared" ref="FO52" si="8270">-FO51*$C$52</f>
        <v>-67837.215976598134</v>
      </c>
      <c r="FQ52" s="1818">
        <f t="shared" ref="FQ52" si="8271">-FQ51*$C$52</f>
        <v>-69533.146376013086</v>
      </c>
      <c r="FS52" s="1818">
        <f t="shared" ref="FS52" si="8272">-FS51*$C$52</f>
        <v>-71271.475035413401</v>
      </c>
      <c r="FU52" s="1818">
        <f t="shared" ref="FU52" si="8273">-FU51*$C$52</f>
        <v>-73053.26191129873</v>
      </c>
      <c r="FW52" s="1818">
        <f t="shared" ref="FW52" si="8274">-FW51*$C$52</f>
        <v>-74879.593459081196</v>
      </c>
      <c r="FY52" s="1818">
        <f t="shared" ref="FY52" si="8275">-FY51*$C$52</f>
        <v>-76751.583295558215</v>
      </c>
      <c r="GA52" s="1818">
        <f t="shared" ref="GA52" si="8276">-GA51*$C$52</f>
        <v>-78670.372877947171</v>
      </c>
      <c r="GC52" s="1818">
        <f t="shared" ref="GC52" si="8277">-GC51*$C$52</f>
        <v>-80637.132199895845</v>
      </c>
      <c r="GE52" s="1818">
        <f t="shared" ref="GE52" si="8278">-GE51*$C$52</f>
        <v>-82653.060504893234</v>
      </c>
      <c r="GG52" s="1818">
        <f t="shared" ref="GG52" si="8279">-GG51*$C$52</f>
        <v>-84719.387017515561</v>
      </c>
      <c r="GI52" s="1818">
        <f t="shared" ref="GI52" si="8280">-GI51*$C$52</f>
        <v>-86837.371692953442</v>
      </c>
      <c r="GK52" s="1818">
        <f t="shared" ref="GK52" si="8281">-GK51*$C$52</f>
        <v>-89008.305985277271</v>
      </c>
      <c r="GM52" s="1818">
        <f t="shared" ref="GM52" si="8282">-GM51*$C$52</f>
        <v>-91233.513634909192</v>
      </c>
      <c r="GO52" s="1818">
        <f t="shared" ref="GO52" si="8283">-GO51*$C$52</f>
        <v>-93514.351475781907</v>
      </c>
      <c r="GQ52" s="1818">
        <f t="shared" ref="GQ52" si="8284">-GQ51*$C$52</f>
        <v>-95852.210262676439</v>
      </c>
      <c r="GS52" s="1818">
        <f t="shared" ref="GS52" si="8285">-GS51*$C$52</f>
        <v>-98248.515519243345</v>
      </c>
      <c r="GU52" s="1818">
        <f t="shared" ref="GU52" si="8286">-GU51*$C$52</f>
        <v>-100704.72840722442</v>
      </c>
      <c r="GW52" s="1818">
        <f t="shared" ref="GW52" si="8287">-GW51*$C$52</f>
        <v>-103222.34661740503</v>
      </c>
      <c r="GY52" s="1818">
        <f t="shared" ref="GY52" si="8288">-GY51*$C$52</f>
        <v>-105802.90528284015</v>
      </c>
      <c r="HA52" s="1818">
        <f t="shared" ref="HA52" si="8289">-HA51*$C$52</f>
        <v>-108447.97791491114</v>
      </c>
      <c r="HC52" s="1818">
        <f t="shared" ref="HC52" si="8290">-HC51*$C$52</f>
        <v>-111159.17736278391</v>
      </c>
      <c r="HE52" s="1818">
        <f t="shared" ref="HE52" si="8291">-HE51*$C$52</f>
        <v>-113938.15679685349</v>
      </c>
      <c r="HG52" s="1818">
        <f t="shared" ref="HG52" si="8292">-HG51*$C$52</f>
        <v>-116786.61071677483</v>
      </c>
      <c r="HI52" s="1818">
        <f t="shared" ref="HI52" si="8293">-HI51*$C$52</f>
        <v>-119706.27598469419</v>
      </c>
      <c r="HK52" s="1818">
        <f t="shared" ref="HK52" si="8294">-HK51*$C$52</f>
        <v>-122698.93288431154</v>
      </c>
      <c r="HM52" s="1818">
        <f t="shared" ref="HM52" si="8295">-HM51*$C$52</f>
        <v>-125766.40620641931</v>
      </c>
      <c r="HO52" s="1818">
        <f t="shared" ref="HO52" si="8296">-HO51*$C$52</f>
        <v>-128910.56636157978</v>
      </c>
      <c r="HQ52" s="1818">
        <f t="shared" ref="HQ52" si="8297">-HQ51*$C$52</f>
        <v>-132133.33052061926</v>
      </c>
      <c r="HS52" s="1818">
        <f t="shared" ref="HS52" si="8298">-HS51*$C$52</f>
        <v>-135436.66378363472</v>
      </c>
      <c r="HU52" s="1818">
        <f t="shared" ref="HU52" si="8299">-HU51*$C$52</f>
        <v>-138822.58037822557</v>
      </c>
      <c r="HW52" s="1818">
        <f t="shared" ref="HW52" si="8300">-HW51*$C$52</f>
        <v>-142293.14488768121</v>
      </c>
      <c r="HY52" s="1818">
        <f t="shared" ref="HY52" si="8301">-HY51*$C$52</f>
        <v>-145850.47350987323</v>
      </c>
      <c r="IA52" s="1818">
        <f t="shared" ref="IA52" si="8302">-IA51*$C$52</f>
        <v>-149496.73534762007</v>
      </c>
      <c r="IC52" s="1818">
        <f t="shared" ref="IC52" si="8303">-IC51*$C$52</f>
        <v>-153234.15373131057</v>
      </c>
      <c r="IE52" s="1818">
        <f t="shared" ref="IE52" si="8304">-IE51*$C$52</f>
        <v>-157065.00757459333</v>
      </c>
      <c r="IG52" s="1818">
        <f t="shared" ref="IG52" si="8305">-IG51*$C$52</f>
        <v>-160991.63276395816</v>
      </c>
      <c r="II52" s="1818">
        <f t="shared" ref="II52" si="8306">-II51*$C$52</f>
        <v>-165016.4235830571</v>
      </c>
      <c r="IK52" s="1818">
        <f t="shared" ref="IK52" si="8307">-IK51*$C$52</f>
        <v>-169141.83417263351</v>
      </c>
      <c r="IM52" s="1818">
        <f t="shared" ref="IM52" si="8308">-IM51*$C$52</f>
        <v>-173370.38002694934</v>
      </c>
      <c r="IO52" s="1818">
        <f t="shared" ref="IO52" si="8309">-IO51*$C$52</f>
        <v>-177704.63952762305</v>
      </c>
      <c r="IQ52" s="1818">
        <f t="shared" ref="IQ52" si="8310">-IQ51*$C$52</f>
        <v>-182147.25551581359</v>
      </c>
      <c r="IS52" s="1818">
        <f t="shared" ref="IS52" si="8311">-IS51*$C$52</f>
        <v>-186700.93690370891</v>
      </c>
      <c r="IU52" s="1818">
        <f t="shared" ref="IU52" si="8312">-IU51*$C$52</f>
        <v>-191368.4603263016</v>
      </c>
      <c r="IW52" s="1818">
        <f t="shared" ref="IW52" si="8313">-IW51*$C$52</f>
        <v>-196152.67183445912</v>
      </c>
      <c r="IY52" s="1818">
        <f t="shared" ref="IY52" si="8314">-IY51*$C$52</f>
        <v>-201056.48863032059</v>
      </c>
      <c r="JA52" s="1818">
        <f t="shared" ref="JA52" si="8315">-JA51*$C$52</f>
        <v>-206082.90084607858</v>
      </c>
      <c r="JC52" s="1818">
        <f t="shared" ref="JC52" si="8316">-JC51*$C$52</f>
        <v>-211234.97336723053</v>
      </c>
      <c r="JE52" s="1818">
        <f t="shared" ref="JE52" si="8317">-JE51*$C$52</f>
        <v>-216515.84770141129</v>
      </c>
      <c r="JG52" s="1818">
        <f t="shared" ref="JG52" si="8318">-JG51*$C$52</f>
        <v>-221928.74389394655</v>
      </c>
      <c r="JI52" s="1818">
        <f t="shared" ref="JI52" si="8319">-JI51*$C$52</f>
        <v>-227476.96249129518</v>
      </c>
      <c r="JK52" s="1818">
        <f t="shared" ref="JK52" si="8320">-JK51*$C$52</f>
        <v>-233163.88655357755</v>
      </c>
      <c r="JM52" s="1818">
        <f t="shared" ref="JM52" si="8321">-JM51*$C$52</f>
        <v>-238992.98371741697</v>
      </c>
      <c r="JO52" s="1818">
        <f t="shared" ref="JO52" si="8322">-JO51*$C$52</f>
        <v>-244967.80831035238</v>
      </c>
      <c r="JQ52" s="1818">
        <f t="shared" ref="JQ52" si="8323">-JQ51*$C$52</f>
        <v>-251092.00351811116</v>
      </c>
      <c r="JS52" s="1818">
        <f t="shared" ref="JS52" si="8324">-JS51*$C$52</f>
        <v>-257369.30360606391</v>
      </c>
      <c r="JU52" s="1818">
        <f t="shared" ref="JU52" si="8325">-JU51*$C$52</f>
        <v>-263803.53619621549</v>
      </c>
      <c r="JW52" s="1818">
        <f t="shared" ref="JW52" si="8326">-JW51*$C$52</f>
        <v>-270398.62460112083</v>
      </c>
      <c r="JY52" s="1818">
        <f t="shared" ref="JY52" si="8327">-JY51*$C$52</f>
        <v>-277158.59021614882</v>
      </c>
      <c r="KA52" s="1818">
        <f t="shared" ref="KA52" si="8328">-KA51*$C$52</f>
        <v>-284087.55497155251</v>
      </c>
      <c r="KC52" s="1818">
        <f t="shared" ref="KC52" si="8329">-KC51*$C$52</f>
        <v>-291189.74384584132</v>
      </c>
      <c r="KE52" s="1818">
        <f t="shared" ref="KE52" si="8330">-KE51*$C$52</f>
        <v>-298469.48744198732</v>
      </c>
      <c r="KG52" s="1818">
        <f t="shared" ref="KG52" si="8331">-KG51*$C$52</f>
        <v>-305931.22462803696</v>
      </c>
      <c r="KI52" s="1818">
        <f t="shared" ref="KI52" si="8332">-KI51*$C$52</f>
        <v>-313579.50524373783</v>
      </c>
      <c r="KK52" s="1818">
        <f t="shared" ref="KK52" si="8333">-KK51*$C$52</f>
        <v>-321418.99287483125</v>
      </c>
      <c r="KM52" s="1818">
        <f t="shared" ref="KM52" si="8334">-KM51*$C$52</f>
        <v>-329454.46769670199</v>
      </c>
      <c r="KO52" s="1818">
        <f t="shared" ref="KO52" si="8335">-KO51*$C$52</f>
        <v>-337690.82938911952</v>
      </c>
      <c r="KQ52" s="1818">
        <f t="shared" ref="KQ52" si="8336">-KQ51*$C$52</f>
        <v>-346133.10012384749</v>
      </c>
      <c r="KS52" s="1818">
        <f t="shared" ref="KS52" si="8337">-KS51*$C$52</f>
        <v>-354786.42762694362</v>
      </c>
      <c r="KU52" s="1818">
        <f t="shared" ref="KU52" si="8338">-KU51*$C$52</f>
        <v>-363656.08831761719</v>
      </c>
      <c r="KW52" s="1818">
        <f t="shared" ref="KW52" si="8339">-KW51*$C$52</f>
        <v>-372747.4905255576</v>
      </c>
      <c r="KY52" s="1818">
        <f t="shared" ref="KY52" si="8340">-KY51*$C$52</f>
        <v>-382066.17778869648</v>
      </c>
      <c r="LA52" s="1818">
        <f t="shared" ref="LA52" si="8341">-LA51*$C$52</f>
        <v>-391617.83223341388</v>
      </c>
      <c r="LC52" s="1818">
        <f t="shared" ref="LC52" si="8342">-LC51*$C$52</f>
        <v>-401408.27803924918</v>
      </c>
      <c r="LE52" s="1818">
        <f t="shared" ref="LE52" si="8343">-LE51*$C$52</f>
        <v>-411443.48499023035</v>
      </c>
      <c r="LG52" s="1818">
        <f t="shared" ref="LG52" si="8344">-LG51*$C$52</f>
        <v>-421729.57211498608</v>
      </c>
      <c r="LI52" s="1818">
        <f t="shared" ref="LI52" si="8345">-LI51*$C$52</f>
        <v>-432272.81141786068</v>
      </c>
      <c r="LK52" s="1818">
        <f t="shared" ref="LK52" si="8346">-LK51*$C$52</f>
        <v>-443079.63170330715</v>
      </c>
      <c r="LM52" s="1818">
        <f t="shared" ref="LM52" si="8347">-LM51*$C$52</f>
        <v>-454156.62249588978</v>
      </c>
      <c r="LO52" s="1818">
        <f t="shared" ref="LO52" si="8348">-LO51*$C$52</f>
        <v>-465510.538058287</v>
      </c>
      <c r="LQ52" s="1818">
        <f t="shared" ref="LQ52" si="8349">-LQ51*$C$52</f>
        <v>-477148.30150974414</v>
      </c>
      <c r="LS52" s="1818">
        <f t="shared" ref="LS52" si="8350">-LS51*$C$52</f>
        <v>-489077.00904748769</v>
      </c>
      <c r="LU52" s="1818">
        <f t="shared" ref="LU52" si="8351">-LU51*$C$52</f>
        <v>-501303.93427367485</v>
      </c>
      <c r="LW52" s="1818">
        <f t="shared" ref="LW52" si="8352">-LW51*$C$52</f>
        <v>-513836.53263051668</v>
      </c>
      <c r="LY52" s="1818">
        <f t="shared" ref="LY52" si="8353">-LY51*$C$52</f>
        <v>-526682.44594627956</v>
      </c>
      <c r="MA52" s="1818">
        <f t="shared" ref="MA52" si="8354">-MA51*$C$52</f>
        <v>-539849.50709493656</v>
      </c>
      <c r="MC52" s="1818">
        <f t="shared" ref="MC52" si="8355">-MC51*$C$52</f>
        <v>-553345.7447723099</v>
      </c>
      <c r="ME52" s="1818">
        <f t="shared" ref="ME52" si="8356">-ME51*$C$52</f>
        <v>-567179.38839161757</v>
      </c>
      <c r="MG52" s="1818">
        <f t="shared" ref="MG52" si="8357">-MG51*$C$52</f>
        <v>-581358.87310140801</v>
      </c>
      <c r="MI52" s="1818">
        <f t="shared" ref="MI52" si="8358">-MI51*$C$52</f>
        <v>-595892.8449289432</v>
      </c>
      <c r="MK52" s="1818">
        <f t="shared" ref="MK52" si="8359">-MK51*$C$52</f>
        <v>-610790.16605216672</v>
      </c>
      <c r="MM52" s="1818">
        <f t="shared" ref="MM52" si="8360">-MM51*$C$52</f>
        <v>-626059.92020347086</v>
      </c>
      <c r="MO52" s="1818">
        <f t="shared" ref="MO52" si="8361">-MO51*$C$52</f>
        <v>-641711.41820855753</v>
      </c>
      <c r="MQ52" s="1818">
        <f t="shared" ref="MQ52" si="8362">-MQ51*$C$52</f>
        <v>-657754.20366377139</v>
      </c>
      <c r="MS52" s="1818">
        <f t="shared" ref="MS52" si="8363">-MS51*$C$52</f>
        <v>-674198.05875536567</v>
      </c>
      <c r="MU52" s="1818">
        <f t="shared" ref="MU52" si="8364">-MU51*$C$52</f>
        <v>-691053.0102242498</v>
      </c>
      <c r="MW52" s="1818">
        <f t="shared" ref="MW52" si="8365">-MW51*$C$52</f>
        <v>-708329.335479856</v>
      </c>
      <c r="MY52" s="1818">
        <f t="shared" ref="MY52" si="8366">-MY51*$C$52</f>
        <v>-726037.56886685232</v>
      </c>
      <c r="NA52" s="1818">
        <f t="shared" ref="NA52" si="8367">-NA51*$C$52</f>
        <v>-744188.50808852352</v>
      </c>
      <c r="NC52" s="1818">
        <f t="shared" ref="NC52" si="8368">-NC51*$C$52</f>
        <v>-762793.22079073649</v>
      </c>
      <c r="NE52" s="1818">
        <f t="shared" ref="NE52" si="8369">-NE51*$C$52</f>
        <v>-781863.05131050479</v>
      </c>
      <c r="NG52" s="1818">
        <f t="shared" ref="NG52" si="8370">-NG51*$C$52</f>
        <v>-801409.62759326736</v>
      </c>
      <c r="NI52" s="1818">
        <f t="shared" ref="NI52" si="8371">-NI51*$C$52</f>
        <v>-821444.86828309903</v>
      </c>
      <c r="NK52" s="1818">
        <f t="shared" ref="NK52" si="8372">-NK51*$C$52</f>
        <v>-841980.9899901764</v>
      </c>
      <c r="NM52" s="1818">
        <f t="shared" ref="NM52" si="8373">-NM51*$C$52</f>
        <v>-863030.51473993075</v>
      </c>
      <c r="NO52" s="1818">
        <f t="shared" ref="NO52" si="8374">-NO51*$C$52</f>
        <v>-884606.27760842897</v>
      </c>
      <c r="NQ52" s="1818">
        <f t="shared" ref="NQ52" si="8375">-NQ51*$C$52</f>
        <v>-906721.43454863958</v>
      </c>
      <c r="NS52" s="1818">
        <f t="shared" ref="NS52" si="8376">-NS51*$C$52</f>
        <v>-929389.4704123555</v>
      </c>
      <c r="NU52" s="1818">
        <f t="shared" ref="NU52" si="8377">-NU51*$C$52</f>
        <v>-952624.20717266435</v>
      </c>
      <c r="NW52" s="1818">
        <f t="shared" ref="NW52" si="8378">-NW51*$C$52</f>
        <v>-976439.81235198083</v>
      </c>
      <c r="NY52" s="1818">
        <f t="shared" ref="NY52" si="8379">-NY51*$C$52</f>
        <v>-1000850.8076607803</v>
      </c>
      <c r="OA52" s="1818">
        <f t="shared" ref="OA52" si="8380">-OA51*$C$52</f>
        <v>-1025872.0778522997</v>
      </c>
      <c r="OC52" s="1818">
        <f t="shared" ref="OC52" si="8381">-OC51*$C$52</f>
        <v>-1051518.879798607</v>
      </c>
      <c r="OE52" s="1818">
        <f t="shared" ref="OE52" si="8382">-OE51*$C$52</f>
        <v>-1077806.8517935721</v>
      </c>
      <c r="OG52" s="1818">
        <f t="shared" ref="OG52" si="8383">-OG51*$C$52</f>
        <v>-1104752.0230884112</v>
      </c>
      <c r="OI52" s="1818">
        <f t="shared" ref="OI52" si="8384">-OI51*$C$52</f>
        <v>-1132370.8236656215</v>
      </c>
      <c r="OK52" s="1818">
        <f t="shared" ref="OK52" si="8385">-OK51*$C$52</f>
        <v>-1160680.0942572618</v>
      </c>
      <c r="OM52" s="1818">
        <f t="shared" ref="OM52" si="8386">-OM51*$C$52</f>
        <v>-1189697.0966136933</v>
      </c>
      <c r="OO52" s="1818">
        <f t="shared" ref="OO52" si="8387">-OO51*$C$52</f>
        <v>-1219439.5240290356</v>
      </c>
      <c r="OQ52" s="1818">
        <f t="shared" ref="OQ52" si="8388">-OQ51*$C$52</f>
        <v>-1249925.5121297613</v>
      </c>
      <c r="OS52" s="1818">
        <f t="shared" ref="OS52" si="8389">-OS51*$C$52</f>
        <v>-1281173.6499330052</v>
      </c>
      <c r="OU52" s="1818">
        <f t="shared" ref="OU52" si="8390">-OU51*$C$52</f>
        <v>-1313202.9911813303</v>
      </c>
      <c r="OW52" s="1818">
        <f t="shared" ref="OW52" si="8391">-OW51*$C$52</f>
        <v>-1346033.0659608634</v>
      </c>
      <c r="OY52" s="1818">
        <f t="shared" ref="OY52" si="8392">-OY51*$C$52</f>
        <v>-1379683.8926098847</v>
      </c>
      <c r="PA52" s="1818">
        <f t="shared" ref="PA52" si="8393">-PA51*$C$52</f>
        <v>-1414175.9899251317</v>
      </c>
      <c r="PC52" s="1818">
        <f t="shared" ref="PC52" si="8394">-PC51*$C$52</f>
        <v>-1449530.3896732598</v>
      </c>
      <c r="PE52" s="1818">
        <f t="shared" ref="PE52" si="8395">-PE51*$C$52</f>
        <v>-1485768.6494150911</v>
      </c>
      <c r="PG52" s="1818">
        <f t="shared" ref="PG52" si="8396">-PG51*$C$52</f>
        <v>-1522912.8656504683</v>
      </c>
      <c r="PI52" s="1818">
        <f t="shared" ref="PI52" si="8397">-PI51*$C$52</f>
        <v>-1560985.6872917297</v>
      </c>
      <c r="PK52" s="1818">
        <f t="shared" ref="PK52" si="8398">-PK51*$C$52</f>
        <v>-1600010.3294740228</v>
      </c>
      <c r="PM52" s="1818">
        <f t="shared" ref="PM52" si="8399">-PM51*$C$52</f>
        <v>-1640010.5877108732</v>
      </c>
      <c r="PO52" s="1818">
        <f t="shared" ref="PO52" si="8400">-PO51*$C$52</f>
        <v>-1681010.8524036449</v>
      </c>
      <c r="PQ52" s="1818">
        <f t="shared" ref="PQ52" si="8401">-PQ51*$C$52</f>
        <v>-1723036.123713736</v>
      </c>
      <c r="PS52" s="1818">
        <f t="shared" ref="PS52" si="8402">-PS51*$C$52</f>
        <v>-1766112.0268065792</v>
      </c>
      <c r="PU52" s="1818">
        <f t="shared" ref="PU52" si="8403">-PU51*$C$52</f>
        <v>-1810264.8274767436</v>
      </c>
      <c r="PW52" s="1818">
        <f t="shared" ref="PW52" si="8404">-PW51*$C$52</f>
        <v>-1855521.4481636621</v>
      </c>
      <c r="PY52" s="1818">
        <f t="shared" ref="PY52" si="8405">-PY51*$C$52</f>
        <v>-1901909.4843677534</v>
      </c>
      <c r="QA52" s="1818">
        <f t="shared" ref="QA52" si="8406">-QA51*$C$52</f>
        <v>-1949457.221476947</v>
      </c>
      <c r="QC52" s="1818">
        <f t="shared" ref="QC52" si="8407">-QC51*$C$52</f>
        <v>-1998193.6520138704</v>
      </c>
      <c r="QE52" s="1818">
        <f t="shared" ref="QE52" si="8408">-QE51*$C$52</f>
        <v>-2048148.4933142171</v>
      </c>
      <c r="QG52" s="1818">
        <f t="shared" ref="QG52" si="8409">-QG51*$C$52</f>
        <v>-2099352.2056470723</v>
      </c>
      <c r="QI52" s="1818">
        <f t="shared" ref="QI52" si="8410">-QI51*$C$52</f>
        <v>-2151836.0107882489</v>
      </c>
      <c r="QK52" s="1818">
        <f t="shared" ref="QK52" si="8411">-QK51*$C$52</f>
        <v>-2205631.9110579547</v>
      </c>
      <c r="QM52" s="1818">
        <f t="shared" ref="QM52" si="8412">-QM51*$C$52</f>
        <v>-2260772.7088344032</v>
      </c>
      <c r="QO52" s="1818">
        <f t="shared" ref="QO52" si="8413">-QO51*$C$52</f>
        <v>-2317292.026555263</v>
      </c>
      <c r="QQ52" s="1818">
        <f t="shared" ref="QQ52" si="8414">-QQ51*$C$52</f>
        <v>-2375224.3272191444</v>
      </c>
      <c r="QS52" s="1818">
        <f t="shared" ref="QS52" si="8415">-QS51*$C$52</f>
        <v>-2434604.9353996227</v>
      </c>
      <c r="QU52" s="1818">
        <f t="shared" ref="QU52" si="8416">-QU51*$C$52</f>
        <v>-2495470.0587846129</v>
      </c>
      <c r="QW52" s="1818">
        <f t="shared" ref="QW52" si="8417">-QW51*$C$52</f>
        <v>-2557856.8102542278</v>
      </c>
      <c r="QY52" s="1818">
        <f t="shared" ref="QY52" si="8418">-QY51*$C$52</f>
        <v>-2621803.2305105831</v>
      </c>
      <c r="RA52" s="1818">
        <f t="shared" ref="RA52" si="8419">-RA51*$C$52</f>
        <v>-2687348.3112733476</v>
      </c>
      <c r="RC52" s="1818">
        <f t="shared" ref="RC52" si="8420">-RC51*$C$52</f>
        <v>-2754532.0190551812</v>
      </c>
      <c r="RE52" s="1818">
        <f t="shared" ref="RE52" si="8421">-RE51*$C$52</f>
        <v>-2823395.3195315604</v>
      </c>
      <c r="RG52" s="1818">
        <f t="shared" ref="RG52" si="8422">-RG51*$C$52</f>
        <v>-2893980.2025198489</v>
      </c>
      <c r="RI52" s="1818">
        <f t="shared" ref="RI52" si="8423">-RI51*$C$52</f>
        <v>-2966329.7075828449</v>
      </c>
      <c r="RK52" s="1818">
        <f t="shared" ref="RK52" si="8424">-RK51*$C$52</f>
        <v>-3040487.9502724158</v>
      </c>
      <c r="RM52" s="1818">
        <f t="shared" ref="RM52" si="8425">-RM51*$C$52</f>
        <v>-3116500.149029226</v>
      </c>
      <c r="RO52" s="1818">
        <f t="shared" ref="RO52" si="8426">-RO51*$C$52</f>
        <v>-3194412.6527549564</v>
      </c>
      <c r="RQ52" s="1818">
        <f t="shared" ref="RQ52" si="8427">-RQ51*$C$52</f>
        <v>-3274272.9690738302</v>
      </c>
      <c r="RS52" s="1818">
        <f t="shared" ref="RS52" si="8428">-RS51*$C$52</f>
        <v>-3356129.7933006757</v>
      </c>
      <c r="RU52" s="1818">
        <f t="shared" ref="RU52" si="8429">-RU51*$C$52</f>
        <v>-3440033.0381331923</v>
      </c>
      <c r="RW52" s="1818">
        <f t="shared" ref="RW52" si="8430">-RW51*$C$52</f>
        <v>-3526033.8640865218</v>
      </c>
      <c r="RY52" s="1818">
        <f t="shared" ref="RY52" si="8431">-RY51*$C$52</f>
        <v>-3614184.7106886846</v>
      </c>
      <c r="SA52" s="1818">
        <f t="shared" ref="SA52" si="8432">-SA51*$C$52</f>
        <v>-3704539.3284559012</v>
      </c>
      <c r="SC52" s="1818">
        <f t="shared" ref="SC52" si="8433">-SC51*$C$52</f>
        <v>-3797152.8116672984</v>
      </c>
      <c r="SE52" s="1818">
        <f t="shared" ref="SE52" si="8434">-SE51*$C$52</f>
        <v>-3892081.6319589806</v>
      </c>
      <c r="SG52" s="1818">
        <f t="shared" ref="SG52" si="8435">-SG51*$C$52</f>
        <v>-3989383.6727579548</v>
      </c>
      <c r="SI52" s="1818">
        <f t="shared" ref="SI52" si="8436">-SI51*$C$52</f>
        <v>-4089118.2645769035</v>
      </c>
      <c r="SK52" s="1818">
        <f t="shared" ref="SK52" si="8437">-SK51*$C$52</f>
        <v>-4191346.2211913257</v>
      </c>
      <c r="SM52" s="1818">
        <f t="shared" ref="SM52" si="8438">-SM51*$C$52</f>
        <v>-4296129.8767211083</v>
      </c>
      <c r="SO52" s="1818">
        <f t="shared" ref="SO52" si="8439">-SO51*$C$52</f>
        <v>-4403533.1236391356</v>
      </c>
      <c r="SQ52" s="1818">
        <f t="shared" ref="SQ52" si="8440">-SQ51*$C$52</f>
        <v>-4513621.4517301135</v>
      </c>
      <c r="SS52" s="1818">
        <f t="shared" ref="SS52" si="8441">-SS51*$C$52</f>
        <v>-4626461.9880233658</v>
      </c>
      <c r="SU52" s="1818">
        <f t="shared" ref="SU52" si="8442">-SU51*$C$52</f>
        <v>-4742123.5377239492</v>
      </c>
      <c r="SW52" s="1818">
        <f t="shared" ref="SW52" si="8443">-SW51*$C$52</f>
        <v>-4860676.6261670478</v>
      </c>
      <c r="SY52" s="1818">
        <f t="shared" ref="SY52" si="8444">-SY51*$C$52</f>
        <v>-4982193.5418212237</v>
      </c>
      <c r="TA52" s="1818">
        <f t="shared" ref="TA52" si="8445">-TA51*$C$52</f>
        <v>-5106748.3803667538</v>
      </c>
      <c r="TC52" s="1818">
        <f t="shared" ref="TC52" si="8446">-TC51*$C$52</f>
        <v>-5234417.0898759225</v>
      </c>
      <c r="TE52" s="1818">
        <f t="shared" ref="TE52" si="8447">-TE51*$C$52</f>
        <v>-5365277.51712282</v>
      </c>
      <c r="TG52" s="1818">
        <f t="shared" ref="TG52" si="8448">-TG51*$C$52</f>
        <v>-5499409.4550508903</v>
      </c>
      <c r="TI52" s="1818">
        <f t="shared" ref="TI52" si="8449">-TI51*$C$52</f>
        <v>-5636894.6914271619</v>
      </c>
      <c r="TK52" s="1818">
        <f t="shared" ref="TK52" si="8450">-TK51*$C$52</f>
        <v>-5777817.0587128401</v>
      </c>
      <c r="TM52" s="1818">
        <f t="shared" ref="TM52" si="8451">-TM51*$C$52</f>
        <v>-5922262.4851806602</v>
      </c>
      <c r="TO52" s="1818">
        <f t="shared" ref="TO52" si="8452">-TO51*$C$52</f>
        <v>-6070319.0473101763</v>
      </c>
      <c r="TQ52" s="1818">
        <f t="shared" ref="TQ52" si="8453">-TQ51*$C$52</f>
        <v>-6222077.0234929305</v>
      </c>
      <c r="TS52" s="1818">
        <f t="shared" ref="TS52" si="8454">-TS51*$C$52</f>
        <v>-6377628.949080253</v>
      </c>
      <c r="TU52" s="1818">
        <f t="shared" ref="TU52" si="8455">-TU51*$C$52</f>
        <v>-6537069.6728072586</v>
      </c>
      <c r="TW52" s="1818">
        <f t="shared" ref="TW52" si="8456">-TW51*$C$52</f>
        <v>-6700496.4146274393</v>
      </c>
      <c r="TY52" s="1818">
        <f t="shared" ref="TY52" si="8457">-TY51*$C$52</f>
        <v>-6868008.8249931252</v>
      </c>
      <c r="UA52" s="1818">
        <f t="shared" ref="UA52" si="8458">-UA51*$C$52</f>
        <v>-7039709.0456179529</v>
      </c>
      <c r="UC52" s="1818">
        <f t="shared" ref="UC52" si="8459">-UC51*$C$52</f>
        <v>-7215701.7717584008</v>
      </c>
      <c r="UE52" s="1818">
        <f t="shared" ref="UE52" si="8460">-UE51*$C$52</f>
        <v>-7396094.3160523605</v>
      </c>
      <c r="UG52" s="1818">
        <f t="shared" ref="UG52" si="8461">-UG51*$C$52</f>
        <v>-7580996.6739536691</v>
      </c>
      <c r="UI52" s="1818">
        <f t="shared" ref="UI52" si="8462">-UI51*$C$52</f>
        <v>-7770521.5908025103</v>
      </c>
      <c r="UK52" s="1818">
        <f t="shared" ref="UK52" si="8463">-UK51*$C$52</f>
        <v>-7964784.6305725724</v>
      </c>
      <c r="UM52" s="1818">
        <f t="shared" ref="UM52" si="8464">-UM51*$C$52</f>
        <v>-8163904.2463368857</v>
      </c>
      <c r="UO52" s="1818">
        <f t="shared" ref="UO52" si="8465">-UO51*$C$52</f>
        <v>-8368001.8524953071</v>
      </c>
      <c r="UQ52" s="1818">
        <f t="shared" ref="UQ52" si="8466">-UQ51*$C$52</f>
        <v>-8577201.8988076895</v>
      </c>
      <c r="US52" s="1818">
        <f t="shared" ref="US52" si="8467">-US51*$C$52</f>
        <v>-8791631.946277881</v>
      </c>
      <c r="UU52" s="1818">
        <f t="shared" ref="UU52" si="8468">-UU51*$C$52</f>
        <v>-9011422.7449348271</v>
      </c>
      <c r="UW52" s="1818">
        <f t="shared" ref="UW52" si="8469">-UW51*$C$52</f>
        <v>-9236708.3135581966</v>
      </c>
      <c r="UY52" s="1818">
        <f t="shared" ref="UY52" si="8470">-UY51*$C$52</f>
        <v>-9467626.0213971511</v>
      </c>
      <c r="VA52" s="1818">
        <f t="shared" ref="VA52" si="8471">-VA51*$C$52</f>
        <v>-9704316.6719320789</v>
      </c>
      <c r="VC52" s="1818">
        <f t="shared" ref="VC52" si="8472">-VC51*$C$52</f>
        <v>-9946924.5887303799</v>
      </c>
      <c r="VE52" s="1818">
        <f t="shared" ref="VE52" si="8473">-VE51*$C$52</f>
        <v>-10195597.703448638</v>
      </c>
      <c r="VG52" s="1818">
        <f t="shared" ref="VG52" si="8474">-VG51*$C$52</f>
        <v>-10450487.646034854</v>
      </c>
      <c r="VI52" s="1818">
        <f t="shared" ref="VI52" si="8475">-VI51*$C$52</f>
        <v>-10711749.837185724</v>
      </c>
      <c r="VK52" s="1818">
        <f t="shared" ref="VK52" si="8476">-VK51*$C$52</f>
        <v>-10979543.583115365</v>
      </c>
      <c r="VM52" s="1818">
        <f t="shared" ref="VM52" si="8477">-VM51*$C$52</f>
        <v>-11254032.172693249</v>
      </c>
      <c r="VO52" s="1818">
        <f t="shared" ref="VO52" si="8478">-VO51*$C$52</f>
        <v>-11535382.97701058</v>
      </c>
      <c r="VQ52" s="1818">
        <f t="shared" ref="VQ52" si="8479">-VQ51*$C$52</f>
        <v>-11823767.551435843</v>
      </c>
      <c r="VS52" s="1818">
        <f t="shared" ref="VS52" si="8480">-VS51*$C$52</f>
        <v>-12119361.740221739</v>
      </c>
      <c r="VU52" s="1818">
        <f t="shared" ref="VU52" si="8481">-VU51*$C$52</f>
        <v>-12422345.783727281</v>
      </c>
      <c r="VW52" s="1818">
        <f t="shared" ref="VW52" si="8482">-VW51*$C$52</f>
        <v>-12732904.428320462</v>
      </c>
      <c r="VY52" s="1818">
        <f t="shared" ref="VY52" si="8483">-VY51*$C$52</f>
        <v>-13051227.039028473</v>
      </c>
      <c r="WA52" s="1818">
        <f t="shared" ref="WA52" si="8484">-WA51*$C$52</f>
        <v>-13377507.715004183</v>
      </c>
      <c r="WC52" s="1818">
        <f t="shared" ref="WC52" si="8485">-WC51*$C$52</f>
        <v>-13711945.407879287</v>
      </c>
      <c r="WE52" s="1818">
        <f t="shared" ref="WE52" si="8486">-WE51*$C$52</f>
        <v>-14054744.043076267</v>
      </c>
      <c r="WG52" s="1818">
        <f t="shared" ref="WG52" si="8487">-WG51*$C$52</f>
        <v>-14406112.644153172</v>
      </c>
      <c r="WI52" s="1818">
        <f t="shared" ref="WI52" si="8488">-WI51*$C$52</f>
        <v>-14766265.460256999</v>
      </c>
      <c r="WK52" s="1818">
        <f t="shared" ref="WK52" si="8489">-WK51*$C$52</f>
        <v>-15135422.096763423</v>
      </c>
      <c r="WM52" s="1818">
        <f t="shared" ref="WM52" si="8490">-WM51*$C$52</f>
        <v>-15513807.649182508</v>
      </c>
      <c r="WO52" s="1818">
        <f t="shared" ref="WO52" si="8491">-WO51*$C$52</f>
        <v>-15901652.840412069</v>
      </c>
      <c r="WQ52" s="1818">
        <f t="shared" ref="WQ52" si="8492">-WQ51*$C$52</f>
        <v>-16299194.16142237</v>
      </c>
      <c r="WS52" s="1818">
        <f t="shared" ref="WS52" si="8493">-WS51*$C$52</f>
        <v>-16706674.015457928</v>
      </c>
      <c r="WU52" s="1818">
        <f t="shared" ref="WU52" si="8494">-WU51*$C$52</f>
        <v>-17124340.865844376</v>
      </c>
      <c r="WW52" s="1818">
        <f t="shared" ref="WW52" si="8495">-WW51*$C$52</f>
        <v>-17552449.387490485</v>
      </c>
      <c r="WY52" s="1818">
        <f t="shared" ref="WY52" si="8496">-WY51*$C$52</f>
        <v>-17991260.622177746</v>
      </c>
      <c r="XA52" s="1818">
        <f t="shared" ref="XA52" si="8497">-XA51*$C$52</f>
        <v>-18441042.137732189</v>
      </c>
      <c r="XC52" s="1818">
        <f t="shared" ref="XC52" si="8498">-XC51*$C$52</f>
        <v>-18902068.191175491</v>
      </c>
      <c r="XE52" s="1818">
        <f t="shared" ref="XE52" si="8499">-XE51*$C$52</f>
        <v>-19374619.895954877</v>
      </c>
      <c r="XG52" s="1818">
        <f t="shared" ref="XG52" si="8500">-XG51*$C$52</f>
        <v>-19858985.393353749</v>
      </c>
      <c r="XI52" s="1818">
        <f t="shared" ref="XI52" si="8501">-XI51*$C$52</f>
        <v>-20355460.028187592</v>
      </c>
      <c r="XK52" s="1818">
        <f t="shared" ref="XK52" si="8502">-XK51*$C$52</f>
        <v>-20864346.528892279</v>
      </c>
      <c r="XM52" s="1818">
        <f t="shared" ref="XM52" si="8503">-XM51*$C$52</f>
        <v>-21385955.192114584</v>
      </c>
      <c r="XO52" s="1818">
        <f t="shared" ref="XO52" si="8504">-XO51*$C$52</f>
        <v>-21920604.071917448</v>
      </c>
      <c r="XQ52" s="1818">
        <f t="shared" ref="XQ52" si="8505">-XQ51*$C$52</f>
        <v>-22468619.173715383</v>
      </c>
      <c r="XS52" s="1818">
        <f t="shared" ref="XS52" si="8506">-XS51*$C$52</f>
        <v>-23030334.653058264</v>
      </c>
      <c r="XU52" s="1818">
        <f t="shared" ref="XU52" si="8507">-XU51*$C$52</f>
        <v>-23606093.019384719</v>
      </c>
      <c r="XW52" s="1818">
        <f t="shared" ref="XW52" si="8508">-XW51*$C$52</f>
        <v>-24196245.344869334</v>
      </c>
      <c r="XY52" s="1818">
        <f t="shared" ref="XY52" si="8509">-XY51*$C$52</f>
        <v>-24801151.478491064</v>
      </c>
      <c r="YA52" s="1818">
        <f t="shared" ref="YA52" si="8510">-YA51*$C$52</f>
        <v>-25421180.265453339</v>
      </c>
      <c r="YC52" s="1818">
        <f t="shared" ref="YC52" si="8511">-YC51*$C$52</f>
        <v>-26056709.772089671</v>
      </c>
      <c r="YE52" s="1818">
        <f t="shared" ref="YE52" si="8512">-YE51*$C$52</f>
        <v>-26708127.516391911</v>
      </c>
      <c r="YG52" s="1818">
        <f t="shared" ref="YG52" si="8513">-YG51*$C$52</f>
        <v>-27375830.704301707</v>
      </c>
      <c r="YI52" s="1818">
        <f t="shared" ref="YI52" si="8514">-YI51*$C$52</f>
        <v>-28060226.471909247</v>
      </c>
      <c r="YK52" s="1818">
        <f t="shared" ref="YK52" si="8515">-YK51*$C$52</f>
        <v>-28761732.133706976</v>
      </c>
      <c r="YM52" s="1818">
        <f t="shared" ref="YM52" si="8516">-YM51*$C$52</f>
        <v>-29480775.437049646</v>
      </c>
      <c r="YO52" s="1818">
        <f t="shared" ref="YO52" si="8517">-YO51*$C$52</f>
        <v>-30217794.822975885</v>
      </c>
      <c r="YQ52" s="1818">
        <f t="shared" ref="YQ52" si="8518">-YQ51*$C$52</f>
        <v>-30973239.693550281</v>
      </c>
      <c r="YS52" s="1818">
        <f t="shared" ref="YS52" si="8519">-YS51*$C$52</f>
        <v>-31747570.685889035</v>
      </c>
      <c r="YU52" s="1818">
        <f t="shared" ref="YU52" si="8520">-YU51*$C$52</f>
        <v>-32541259.95303626</v>
      </c>
      <c r="YW52" s="1818">
        <f t="shared" ref="YW52" si="8521">-YW51*$C$52</f>
        <v>-33354791.451862164</v>
      </c>
      <c r="YY52" s="1818">
        <f t="shared" ref="YY52" si="8522">-YY51*$C$52</f>
        <v>-34188661.238158718</v>
      </c>
      <c r="ZA52" s="1818">
        <f t="shared" ref="ZA52" si="8523">-ZA51*$C$52</f>
        <v>-35043377.769112684</v>
      </c>
      <c r="ZC52" s="1818">
        <f t="shared" ref="ZC52" si="8524">-ZC51*$C$52</f>
        <v>-35919462.213340499</v>
      </c>
      <c r="ZE52" s="1818">
        <f t="shared" ref="ZE52" si="8525">-ZE51*$C$52</f>
        <v>-36817448.768674009</v>
      </c>
      <c r="ZG52" s="1818">
        <f t="shared" ref="ZG52" si="8526">-ZG51*$C$52</f>
        <v>-37737884.987890854</v>
      </c>
      <c r="ZI52" s="1818">
        <f t="shared" ref="ZI52" si="8527">-ZI51*$C$52</f>
        <v>-38681332.112588122</v>
      </c>
      <c r="ZK52" s="1818">
        <f t="shared" ref="ZK52" si="8528">-ZK51*$C$52</f>
        <v>-39648365.415402822</v>
      </c>
      <c r="ZM52" s="1818">
        <f t="shared" ref="ZM52" si="8529">-ZM51*$C$52</f>
        <v>-40639574.550787888</v>
      </c>
      <c r="ZO52" s="1818">
        <f t="shared" ref="ZO52" si="8530">-ZO51*$C$52</f>
        <v>-41655563.914557584</v>
      </c>
      <c r="ZQ52" s="1818">
        <f t="shared" ref="ZQ52" si="8531">-ZQ51*$C$52</f>
        <v>-42696953.012421519</v>
      </c>
      <c r="ZS52" s="1818">
        <f t="shared" ref="ZS52" si="8532">-ZS51*$C$52</f>
        <v>-43764376.837732054</v>
      </c>
      <c r="ZU52" s="1818">
        <f t="shared" ref="ZU52" si="8533">-ZU51*$C$52</f>
        <v>-44858486.258675352</v>
      </c>
      <c r="ZW52" s="1818">
        <f t="shared" ref="ZW52" si="8534">-ZW51*$C$52</f>
        <v>-45979948.415142231</v>
      </c>
      <c r="ZY52" s="1818">
        <f t="shared" ref="ZY52" si="8535">-ZY51*$C$52</f>
        <v>-47129447.125520781</v>
      </c>
      <c r="AAA52" s="1818">
        <f t="shared" ref="AAA52" si="8536">-AAA51*$C$52</f>
        <v>-48307683.303658798</v>
      </c>
      <c r="AAC52" s="1818">
        <f t="shared" ref="AAC52" si="8537">-AAC51*$C$52</f>
        <v>-49515375.386250265</v>
      </c>
      <c r="AAE52" s="1818">
        <f t="shared" ref="AAE52" si="8538">-AAE51*$C$52</f>
        <v>-50753259.770906515</v>
      </c>
      <c r="AAG52" s="1818">
        <f t="shared" ref="AAG52" si="8539">-AAG51*$C$52</f>
        <v>-52022091.265179172</v>
      </c>
      <c r="AAI52" s="1818">
        <f t="shared" ref="AAI52" si="8540">-AAI51*$C$52</f>
        <v>-53322643.546808645</v>
      </c>
      <c r="AAK52" s="1818">
        <f t="shared" ref="AAK52" si="8541">-AAK51*$C$52</f>
        <v>-54655709.635478854</v>
      </c>
      <c r="AAM52" s="1818">
        <f t="shared" ref="AAM52" si="8542">-AAM51*$C$52</f>
        <v>-56022102.376365818</v>
      </c>
      <c r="AAO52" s="1818">
        <f t="shared" ref="AAO52" si="8543">-AAO51*$C$52</f>
        <v>-57422654.93577496</v>
      </c>
      <c r="AAQ52" s="1818">
        <f t="shared" ref="AAQ52" si="8544">-AAQ51*$C$52</f>
        <v>-58858221.30916933</v>
      </c>
      <c r="AAS52" s="1818">
        <f t="shared" ref="AAS52" si="8545">-AAS51*$C$52</f>
        <v>-60329676.841898561</v>
      </c>
      <c r="AAU52" s="1818">
        <f t="shared" ref="AAU52" si="8546">-AAU51*$C$52</f>
        <v>-61837918.762946017</v>
      </c>
      <c r="AAW52" s="1818">
        <f t="shared" ref="AAW52" si="8547">-AAW51*$C$52</f>
        <v>-63383866.732019663</v>
      </c>
      <c r="AAY52" s="1818">
        <f t="shared" ref="AAY52" si="8548">-AAY51*$C$52</f>
        <v>-64968463.40032015</v>
      </c>
      <c r="ABA52" s="1818">
        <f t="shared" ref="ABA52" si="8549">-ABA51*$C$52</f>
        <v>-66592674.985328145</v>
      </c>
      <c r="ABC52" s="1818">
        <f t="shared" ref="ABC52" si="8550">-ABC51*$C$52</f>
        <v>-68257491.859961346</v>
      </c>
      <c r="ABE52" s="1818">
        <f t="shared" ref="ABE52" si="8551">-ABE51*$C$52</f>
        <v>-69963929.156460375</v>
      </c>
      <c r="ABG52" s="1818">
        <f t="shared" ref="ABG52" si="8552">-ABG51*$C$52</f>
        <v>-71713027.385371879</v>
      </c>
      <c r="ABI52" s="1818">
        <f t="shared" ref="ABI52" si="8553">-ABI51*$C$52</f>
        <v>-73505853.070006162</v>
      </c>
      <c r="ABK52" s="1818">
        <f t="shared" ref="ABK52" si="8554">-ABK51*$C$52</f>
        <v>-75343499.396756306</v>
      </c>
      <c r="ABM52" s="1818">
        <f t="shared" ref="ABM52" si="8555">-ABM51*$C$52</f>
        <v>-77227086.881675214</v>
      </c>
      <c r="ABO52" s="1818">
        <f t="shared" ref="ABO52" si="8556">-ABO51*$C$52</f>
        <v>-79157764.053717092</v>
      </c>
      <c r="ABQ52" s="1818">
        <f t="shared" ref="ABQ52" si="8557">-ABQ51*$C$52</f>
        <v>-81136708.155060008</v>
      </c>
      <c r="ABS52" s="1818">
        <f t="shared" ref="ABS52" si="8558">-ABS51*$C$52</f>
        <v>-83165125.858936504</v>
      </c>
      <c r="ABU52" s="1818">
        <f t="shared" ref="ABU52" si="8559">-ABU51*$C$52</f>
        <v>-85244254.005409911</v>
      </c>
      <c r="ABW52" s="1818">
        <f t="shared" ref="ABW52" si="8560">-ABW51*$C$52</f>
        <v>-87375360.355545148</v>
      </c>
      <c r="ABY52" s="1818">
        <f t="shared" ref="ABY52" si="8561">-ABY51*$C$52</f>
        <v>-89559744.364433765</v>
      </c>
      <c r="ACA52" s="1818">
        <f t="shared" ref="ACA52" si="8562">-ACA51*$C$52</f>
        <v>-91798737.973544598</v>
      </c>
      <c r="ACC52" s="1818">
        <f t="shared" ref="ACC52" si="8563">-ACC51*$C$52</f>
        <v>-94093706.422883198</v>
      </c>
      <c r="ACE52" s="1818">
        <f t="shared" ref="ACE52" si="8564">-ACE51*$C$52</f>
        <v>-96446049.083455265</v>
      </c>
      <c r="ACG52" s="1818">
        <f t="shared" ref="ACG52" si="8565">-ACG51*$C$52</f>
        <v>-98857200.310541645</v>
      </c>
      <c r="ACI52" s="1818">
        <f t="shared" ref="ACI52" si="8566">-ACI51*$C$52</f>
        <v>-101328630.31830518</v>
      </c>
      <c r="ACK52" s="1818">
        <f t="shared" ref="ACK52" si="8567">-ACK51*$C$52</f>
        <v>-103861846.0762628</v>
      </c>
      <c r="ACM52" s="1818">
        <f t="shared" ref="ACM52" si="8568">-ACM51*$C$52</f>
        <v>-106458392.22816937</v>
      </c>
      <c r="ACO52" s="1818">
        <f t="shared" ref="ACO52" si="8569">-ACO51*$C$52</f>
        <v>-109119852.03387359</v>
      </c>
      <c r="ACQ52" s="1818">
        <f t="shared" ref="ACQ52" si="8570">-ACQ51*$C$52</f>
        <v>-111847848.33472042</v>
      </c>
      <c r="ACS52" s="1818">
        <f t="shared" ref="ACS52" si="8571">-ACS51*$C$52</f>
        <v>-114644044.54308842</v>
      </c>
      <c r="ACU52" s="1818">
        <f t="shared" ref="ACU52" si="8572">-ACU51*$C$52</f>
        <v>-117510145.65666562</v>
      </c>
      <c r="ACW52" s="1818">
        <f t="shared" ref="ACW52" si="8573">-ACW51*$C$52</f>
        <v>-120447899.29808225</v>
      </c>
      <c r="ACY52" s="1818">
        <f t="shared" ref="ACY52" si="8574">-ACY51*$C$52</f>
        <v>-123459096.7805343</v>
      </c>
      <c r="ADA52" s="1818">
        <f t="shared" ref="ADA52" si="8575">-ADA51*$C$52</f>
        <v>-126545574.20004764</v>
      </c>
      <c r="ADC52" s="1818">
        <f t="shared" ref="ADC52" si="8576">-ADC51*$C$52</f>
        <v>-129709213.55504882</v>
      </c>
      <c r="ADE52" s="1818">
        <f t="shared" ref="ADE52" si="8577">-ADE51*$C$52</f>
        <v>-132951943.89392503</v>
      </c>
      <c r="ADG52" s="1818">
        <f t="shared" ref="ADG52" si="8578">-ADG51*$C$52</f>
        <v>-136275742.49127313</v>
      </c>
      <c r="ADI52" s="1818">
        <f t="shared" ref="ADI52" si="8579">-ADI51*$C$52</f>
        <v>-139682636.05355495</v>
      </c>
      <c r="ADK52" s="1818">
        <f t="shared" ref="ADK52" si="8580">-ADK51*$C$52</f>
        <v>-143174701.95489383</v>
      </c>
      <c r="ADM52" s="1818">
        <f t="shared" ref="ADM52" si="8581">-ADM51*$C$52</f>
        <v>-146754069.50376615</v>
      </c>
      <c r="ADO52" s="1818">
        <f t="shared" ref="ADO52" si="8582">-ADO51*$C$52</f>
        <v>-150422921.24136028</v>
      </c>
      <c r="ADQ52" s="1818">
        <f t="shared" ref="ADQ52" si="8583">-ADQ51*$C$52</f>
        <v>-154183494.27239427</v>
      </c>
      <c r="ADS52" s="1818">
        <f t="shared" ref="ADS52" si="8584">-ADS51*$C$52</f>
        <v>-158038081.62920412</v>
      </c>
      <c r="ADU52" s="1818">
        <f t="shared" ref="ADU52" si="8585">-ADU51*$C$52</f>
        <v>-161989033.66993421</v>
      </c>
      <c r="ADW52" s="1818">
        <f t="shared" ref="ADW52" si="8586">-ADW51*$C$52</f>
        <v>-166038759.51168254</v>
      </c>
      <c r="ADY52" s="1818">
        <f t="shared" ref="ADY52" si="8587">-ADY51*$C$52</f>
        <v>-170189728.49947459</v>
      </c>
      <c r="AEA52" s="1818">
        <f t="shared" ref="AEA52" si="8588">-AEA51*$C$52</f>
        <v>-174444471.71196145</v>
      </c>
      <c r="AEC52" s="1818">
        <f t="shared" ref="AEC52" si="8589">-AEC51*$C$52</f>
        <v>-178805583.50476047</v>
      </c>
      <c r="AEE52" s="1818">
        <f t="shared" ref="AEE52" si="8590">-AEE51*$C$52</f>
        <v>-183275723.09237948</v>
      </c>
      <c r="AEG52" s="1818">
        <f t="shared" ref="AEG52" si="8591">-AEG51*$C$52</f>
        <v>-187857616.16968894</v>
      </c>
      <c r="AEI52" s="1818">
        <f t="shared" ref="AEI52" si="8592">-AEI51*$C$52</f>
        <v>-192554056.57393116</v>
      </c>
      <c r="AEK52" s="1818">
        <f t="shared" ref="AEK52" si="8593">-AEK51*$C$52</f>
        <v>-197367907.98827943</v>
      </c>
      <c r="AEM52" s="1818">
        <f t="shared" ref="AEM52" si="8594">-AEM51*$C$52</f>
        <v>-202302105.6879864</v>
      </c>
      <c r="AEO52" s="1818">
        <f t="shared" ref="AEO52" si="8595">-AEO51*$C$52</f>
        <v>-207359658.33018604</v>
      </c>
      <c r="AEQ52" s="1818">
        <f t="shared" ref="AEQ52" si="8596">-AEQ51*$C$52</f>
        <v>-212543649.78844067</v>
      </c>
      <c r="AES52" s="1818">
        <f t="shared" ref="AES52" si="8597">-AES51*$C$52</f>
        <v>-217857241.03315169</v>
      </c>
      <c r="AEU52" s="1818">
        <f t="shared" ref="AEU52" si="8598">-AEU51*$C$52</f>
        <v>-223303672.05898046</v>
      </c>
      <c r="AEW52" s="1818">
        <f t="shared" ref="AEW52" si="8599">-AEW51*$C$52</f>
        <v>-228886263.86045495</v>
      </c>
      <c r="AEY52" s="1818">
        <f t="shared" ref="AEY52" si="8600">-AEY51*$C$52</f>
        <v>-234608420.45696631</v>
      </c>
      <c r="AFA52" s="1818">
        <f t="shared" ref="AFA52" si="8601">-AFA51*$C$52</f>
        <v>-240473630.96839043</v>
      </c>
      <c r="AFC52" s="1818">
        <f t="shared" ref="AFC52" si="8602">-AFC51*$C$52</f>
        <v>-246485471.74260017</v>
      </c>
      <c r="AFE52" s="1818">
        <f t="shared" ref="AFE52" si="8603">-AFE51*$C$52</f>
        <v>-252647608.53616515</v>
      </c>
      <c r="AFG52" s="1818">
        <f t="shared" ref="AFG52" si="8604">-AFG51*$C$52</f>
        <v>-258963798.74956927</v>
      </c>
      <c r="AFI52" s="1818">
        <f t="shared" ref="AFI52" si="8605">-AFI51*$C$52</f>
        <v>-265437893.71830848</v>
      </c>
      <c r="AFK52" s="1818">
        <f t="shared" ref="AFK52" si="8606">-AFK51*$C$52</f>
        <v>-272073841.06126618</v>
      </c>
      <c r="AFM52" s="1818">
        <f t="shared" ref="AFM52" si="8607">-AFM51*$C$52</f>
        <v>-278875687.08779782</v>
      </c>
      <c r="AFO52" s="1818">
        <f t="shared" ref="AFO52" si="8608">-AFO51*$C$52</f>
        <v>-285847579.26499271</v>
      </c>
      <c r="AFQ52" s="1818">
        <f t="shared" ref="AFQ52" si="8609">-AFQ51*$C$52</f>
        <v>-292993768.7466175</v>
      </c>
      <c r="AFS52" s="1818">
        <f t="shared" ref="AFS52" si="8610">-AFS51*$C$52</f>
        <v>-300318612.96528292</v>
      </c>
      <c r="AFU52" s="1818">
        <f t="shared" ref="AFU52" si="8611">-AFU51*$C$52</f>
        <v>-307826578.28941494</v>
      </c>
      <c r="AFW52" s="1818">
        <f t="shared" ref="AFW52" si="8612">-AFW51*$C$52</f>
        <v>-315522242.74665028</v>
      </c>
      <c r="AFY52" s="1818">
        <f t="shared" ref="AFY52" si="8613">-AFY51*$C$52</f>
        <v>-323410298.8153165</v>
      </c>
      <c r="AGA52" s="1818">
        <f t="shared" ref="AGA52" si="8614">-AGA51*$C$52</f>
        <v>-331495556.28569937</v>
      </c>
      <c r="AGC52" s="1818">
        <f t="shared" ref="AGC52" si="8615">-AGC51*$C$52</f>
        <v>-339782945.19284183</v>
      </c>
      <c r="AGE52" s="1818">
        <f t="shared" ref="AGE52" si="8616">-AGE51*$C$52</f>
        <v>-348277518.82266283</v>
      </c>
      <c r="AGG52" s="1818">
        <f t="shared" ref="AGG52" si="8617">-AGG51*$C$52</f>
        <v>-356984456.79322934</v>
      </c>
      <c r="AGI52" s="1818">
        <f t="shared" ref="AGI52" si="8618">-AGI51*$C$52</f>
        <v>-365909068.21306002</v>
      </c>
      <c r="AGK52" s="1818">
        <f t="shared" ref="AGK52" si="8619">-AGK51*$C$52</f>
        <v>-375056794.91838652</v>
      </c>
      <c r="AGM52" s="1818">
        <f t="shared" ref="AGM52" si="8620">-AGM51*$C$52</f>
        <v>-384433214.79134613</v>
      </c>
      <c r="AGO52" s="1818">
        <f t="shared" ref="AGO52" si="8621">-AGO51*$C$52</f>
        <v>-394044045.16112977</v>
      </c>
      <c r="AGQ52" s="1818">
        <f t="shared" ref="AGQ52" si="8622">-AGQ51*$C$52</f>
        <v>-403895146.29015797</v>
      </c>
      <c r="AGS52" s="1818">
        <f t="shared" ref="AGS52" si="8623">-AGS51*$C$52</f>
        <v>-413992524.94741189</v>
      </c>
      <c r="AGU52" s="1818">
        <f t="shared" ref="AGU52" si="8624">-AGU51*$C$52</f>
        <v>-424342338.07109714</v>
      </c>
      <c r="AGW52" s="1818">
        <f t="shared" ref="AGW52" si="8625">-AGW51*$C$52</f>
        <v>-434950896.52287453</v>
      </c>
      <c r="AGY52" s="1818">
        <f t="shared" ref="AGY52" si="8626">-AGY51*$C$52</f>
        <v>-445824668.93594635</v>
      </c>
      <c r="AHA52" s="1818">
        <f t="shared" ref="AHA52" si="8627">-AHA51*$C$52</f>
        <v>-456970285.65934497</v>
      </c>
      <c r="AHC52" s="1818">
        <f t="shared" ref="AHC52" si="8628">-AHC51*$C$52</f>
        <v>-468394542.80082858</v>
      </c>
      <c r="AHE52" s="1818">
        <f t="shared" ref="AHE52" si="8629">-AHE51*$C$52</f>
        <v>-480104406.37084925</v>
      </c>
      <c r="AHG52" s="1818">
        <f t="shared" ref="AHG52" si="8630">-AHG51*$C$52</f>
        <v>-492107016.53012043</v>
      </c>
      <c r="AHI52" s="1818">
        <f t="shared" ref="AHI52" si="8631">-AHI51*$C$52</f>
        <v>-504409691.94337338</v>
      </c>
      <c r="AHK52" s="1818">
        <f t="shared" ref="AHK52" si="8632">-AHK51*$C$52</f>
        <v>-517019934.24195766</v>
      </c>
      <c r="AHM52" s="1818">
        <f t="shared" ref="AHM52" si="8633">-AHM51*$C$52</f>
        <v>-529945432.59800655</v>
      </c>
      <c r="AHO52" s="1818">
        <f t="shared" ref="AHO52" si="8634">-AHO51*$C$52</f>
        <v>-543194068.41295671</v>
      </c>
      <c r="AHQ52" s="1818">
        <f t="shared" ref="AHQ52" si="8635">-AHQ51*$C$52</f>
        <v>-556773920.12328053</v>
      </c>
      <c r="AHS52" s="1818">
        <f t="shared" ref="AHS52" si="8636">-AHS51*$C$52</f>
        <v>-570693268.12636244</v>
      </c>
      <c r="AHU52" s="1818">
        <f t="shared" ref="AHU52" si="8637">-AHU51*$C$52</f>
        <v>-584960599.82952142</v>
      </c>
      <c r="AHW52" s="1818">
        <f t="shared" ref="AHW52" si="8638">-AHW51*$C$52</f>
        <v>-599584614.82525945</v>
      </c>
      <c r="AHY52" s="1818">
        <f t="shared" ref="AHY52" si="8639">-AHY51*$C$52</f>
        <v>-614574230.1958909</v>
      </c>
      <c r="AIA52" s="1818">
        <f t="shared" ref="AIA52" si="8640">-AIA51*$C$52</f>
        <v>-629938585.95078814</v>
      </c>
      <c r="AIC52" s="1818">
        <f t="shared" ref="AIC52" si="8641">-AIC51*$C$52</f>
        <v>-645687050.59955776</v>
      </c>
      <c r="AIE52" s="1818">
        <f t="shared" ref="AIE52" si="8642">-AIE51*$C$52</f>
        <v>-661829226.86454666</v>
      </c>
      <c r="AIG52" s="1818">
        <f t="shared" ref="AIG52" si="8643">-AIG51*$C$52</f>
        <v>-678374957.53616023</v>
      </c>
      <c r="AII52" s="1818">
        <f t="shared" ref="AII52" si="8644">-AII51*$C$52</f>
        <v>-695334331.47456419</v>
      </c>
      <c r="AIK52" s="1818">
        <f t="shared" ref="AIK52" si="8645">-AIK51*$C$52</f>
        <v>-712717689.76142824</v>
      </c>
      <c r="AIM52" s="1818">
        <f t="shared" ref="AIM52" si="8646">-AIM51*$C$52</f>
        <v>-730535632.00546384</v>
      </c>
      <c r="AIO52" s="1818">
        <f t="shared" ref="AIO52" si="8647">-AIO51*$C$52</f>
        <v>-748799022.8056004</v>
      </c>
      <c r="AIQ52" s="1818">
        <f t="shared" ref="AIQ52" si="8648">-AIQ51*$C$52</f>
        <v>-767518998.37574029</v>
      </c>
      <c r="AIS52" s="1818">
        <f t="shared" ref="AIS52" si="8649">-AIS51*$C$52</f>
        <v>-786706973.33513367</v>
      </c>
      <c r="AIU52" s="1818">
        <f t="shared" ref="AIU52" si="8650">-AIU51*$C$52</f>
        <v>-806374647.66851199</v>
      </c>
      <c r="AIW52" s="1818">
        <f t="shared" ref="AIW52" si="8651">-AIW51*$C$52</f>
        <v>-826534013.86022472</v>
      </c>
      <c r="AIY52" s="1818">
        <f t="shared" ref="AIY52" si="8652">-AIY51*$C$52</f>
        <v>-847197364.20673025</v>
      </c>
      <c r="AJA52" s="1818">
        <f t="shared" ref="AJA52" si="8653">-AJA51*$C$52</f>
        <v>-868377298.31189847</v>
      </c>
      <c r="AJC52" s="1818">
        <f t="shared" ref="AJC52" si="8654">-AJC51*$C$52</f>
        <v>-890086730.76969588</v>
      </c>
      <c r="AJE52" s="1818">
        <f t="shared" ref="AJE52" si="8655">-AJE51*$C$52</f>
        <v>-912338899.03893816</v>
      </c>
      <c r="AJG52" s="1818">
        <f t="shared" ref="AJG52" si="8656">-AJG51*$C$52</f>
        <v>-935147371.51491153</v>
      </c>
      <c r="AJI52" s="1818">
        <f t="shared" ref="AJI52" si="8657">-AJI51*$C$52</f>
        <v>-958526055.8027842</v>
      </c>
      <c r="AJK52" s="1818">
        <f t="shared" ref="AJK52" si="8658">-AJK51*$C$52</f>
        <v>-982489207.19785368</v>
      </c>
      <c r="AJM52" s="1818">
        <f t="shared" ref="AJM52" si="8659">-AJM51*$C$52</f>
        <v>-1007051437.3778</v>
      </c>
      <c r="AJO52" s="1818">
        <f t="shared" ref="AJO52" si="8660">-AJO51*$C$52</f>
        <v>-1032227723.3122449</v>
      </c>
      <c r="AJQ52" s="1818">
        <f t="shared" ref="AJQ52" si="8661">-AJQ51*$C$52</f>
        <v>-1058033416.3950509</v>
      </c>
      <c r="AJS52" s="1818">
        <f t="shared" ref="AJS52" si="8662">-AJS51*$C$52</f>
        <v>-1084484251.8049271</v>
      </c>
      <c r="AJU52" s="1818">
        <f t="shared" ref="AJU52" si="8663">-AJU51*$C$52</f>
        <v>-1111596358.1000502</v>
      </c>
      <c r="AJW52" s="1818">
        <f t="shared" ref="AJW52" si="8664">-AJW51*$C$52</f>
        <v>-1139386267.0525513</v>
      </c>
      <c r="AJY52" s="1818">
        <f t="shared" ref="AJY52" si="8665">-AJY51*$C$52</f>
        <v>-1167870923.7288649</v>
      </c>
      <c r="AKA52" s="1818">
        <f t="shared" ref="AKA52" si="8666">-AKA51*$C$52</f>
        <v>-1197067696.8220863</v>
      </c>
      <c r="AKC52" s="1818">
        <f t="shared" ref="AKC52" si="8667">-AKC51*$C$52</f>
        <v>-1226994389.2426383</v>
      </c>
      <c r="AKE52" s="1818">
        <f t="shared" ref="AKE52" si="8668">-AKE51*$C$52</f>
        <v>-1257669248.9737041</v>
      </c>
      <c r="AKG52" s="1818">
        <f t="shared" ref="AKG52" si="8669">-AKG51*$C$52</f>
        <v>-1289110980.1980467</v>
      </c>
      <c r="AKI52" s="1818">
        <f t="shared" ref="AKI52" si="8670">-AKI51*$C$52</f>
        <v>-1321338754.7029977</v>
      </c>
      <c r="AKK52" s="1818">
        <f t="shared" ref="AKK52" si="8671">-AKK51*$C$52</f>
        <v>-1354372223.5705726</v>
      </c>
      <c r="AKM52" s="1818">
        <f t="shared" ref="AKM52" si="8672">-AKM51*$C$52</f>
        <v>-1388231529.1598368</v>
      </c>
      <c r="AKO52" s="1818">
        <f t="shared" ref="AKO52" si="8673">-AKO51*$C$52</f>
        <v>-1422937317.3888326</v>
      </c>
      <c r="AKQ52" s="1818">
        <f t="shared" ref="AKQ52" si="8674">-AKQ51*$C$52</f>
        <v>-1458510750.3235533</v>
      </c>
      <c r="AKS52" s="1818">
        <f t="shared" ref="AKS52" si="8675">-AKS51*$C$52</f>
        <v>-1494973519.0816419</v>
      </c>
      <c r="AKU52" s="1818">
        <f t="shared" ref="AKU52" si="8676">-AKU51*$C$52</f>
        <v>-1532347857.0586829</v>
      </c>
      <c r="AKW52" s="1818">
        <f t="shared" ref="AKW52" si="8677">-AKW51*$C$52</f>
        <v>-1570656553.4851499</v>
      </c>
      <c r="AKY52" s="1818">
        <f t="shared" ref="AKY52" si="8678">-AKY51*$C$52</f>
        <v>-1609922967.3222785</v>
      </c>
      <c r="ALA52" s="1818">
        <f t="shared" ref="ALA52" si="8679">-ALA51*$C$52</f>
        <v>-1650171041.5053353</v>
      </c>
      <c r="ALC52" s="1818">
        <f t="shared" ref="ALC52" si="8680">-ALC51*$C$52</f>
        <v>-1691425317.5429685</v>
      </c>
      <c r="ALE52" s="1818">
        <f t="shared" ref="ALE52" si="8681">-ALE51*$C$52</f>
        <v>-1733710950.4815426</v>
      </c>
      <c r="ALG52" s="1818">
        <f t="shared" ref="ALG52" si="8682">-ALG51*$C$52</f>
        <v>-1777053724.2435811</v>
      </c>
      <c r="ALI52" s="1818">
        <f t="shared" ref="ALI52" si="8683">-ALI51*$C$52</f>
        <v>-1821480067.3496704</v>
      </c>
      <c r="ALK52" s="1818">
        <f t="shared" ref="ALK52" si="8684">-ALK51*$C$52</f>
        <v>-1867017069.033412</v>
      </c>
      <c r="ALM52" s="1818">
        <f t="shared" ref="ALM52" si="8685">-ALM51*$C$52</f>
        <v>-1913692495.7592471</v>
      </c>
      <c r="ALO52" s="1818">
        <f t="shared" ref="ALO52" si="8686">-ALO51*$C$52</f>
        <v>-1961534808.153228</v>
      </c>
      <c r="ALQ52" s="1818">
        <f t="shared" ref="ALQ52" si="8687">-ALQ51*$C$52</f>
        <v>-2010573178.3570585</v>
      </c>
      <c r="ALS52" s="1818">
        <f t="shared" ref="ALS52" si="8688">-ALS51*$C$52</f>
        <v>-2060837507.8159847</v>
      </c>
      <c r="ALU52" s="1818">
        <f t="shared" ref="ALU52" si="8689">-ALU51*$C$52</f>
        <v>-2112358445.5113842</v>
      </c>
      <c r="ALW52" s="1818">
        <f t="shared" ref="ALW52" si="8690">-ALW51*$C$52</f>
        <v>-2165167406.6491685</v>
      </c>
      <c r="ALY52" s="1818">
        <f t="shared" ref="ALY52" si="8691">-ALY51*$C$52</f>
        <v>-2219296591.8153977</v>
      </c>
      <c r="AMA52" s="1818">
        <f t="shared" ref="AMA52" si="8692">-AMA51*$C$52</f>
        <v>-2274779006.6107826</v>
      </c>
      <c r="AMC52" s="1818">
        <f t="shared" ref="AMC52" si="8693">-AMC51*$C$52</f>
        <v>-2331648481.776052</v>
      </c>
      <c r="AME52" s="1818">
        <f t="shared" ref="AME52" si="8694">-AME51*$C$52</f>
        <v>-2389939693.8204532</v>
      </c>
      <c r="AMG52" s="1818">
        <f t="shared" ref="AMG52" si="8695">-AMG51*$C$52</f>
        <v>-2449688186.1659641</v>
      </c>
      <c r="AMI52" s="1818">
        <f t="shared" ref="AMI52" si="8696">-AMI51*$C$52</f>
        <v>-2510930390.8201132</v>
      </c>
      <c r="AMK52" s="1818">
        <f t="shared" ref="AMK52" si="8697">-AMK51*$C$52</f>
        <v>-2573703650.5906157</v>
      </c>
      <c r="AMM52" s="1818">
        <f t="shared" ref="AMM52" si="8698">-AMM51*$C$52</f>
        <v>-2638046241.855381</v>
      </c>
      <c r="AMO52" s="1818">
        <f t="shared" ref="AMO52" si="8699">-AMO51*$C$52</f>
        <v>-2703997397.9017653</v>
      </c>
      <c r="AMQ52" s="1818">
        <f t="shared" ref="AMQ52" si="8700">-AMQ51*$C$52</f>
        <v>-2771597332.8493094</v>
      </c>
      <c r="AMS52" s="1818">
        <f t="shared" ref="AMS52" si="8701">-AMS51*$C$52</f>
        <v>-2840887266.1705418</v>
      </c>
      <c r="AMU52" s="1818">
        <f t="shared" ref="AMU52" si="8702">-AMU51*$C$52</f>
        <v>-2911909447.8248053</v>
      </c>
      <c r="AMW52" s="1818">
        <f t="shared" ref="AMW52" si="8703">-AMW51*$C$52</f>
        <v>-2984707184.0204253</v>
      </c>
      <c r="AMY52" s="1818">
        <f t="shared" ref="AMY52" si="8704">-AMY51*$C$52</f>
        <v>-3059324863.6209359</v>
      </c>
      <c r="ANA52" s="1818">
        <f t="shared" ref="ANA52" si="8705">-ANA51*$C$52</f>
        <v>-3135807985.2114592</v>
      </c>
      <c r="ANC52" s="1818">
        <f t="shared" ref="ANC52" si="8706">-ANC51*$C$52</f>
        <v>-3214203184.8417454</v>
      </c>
      <c r="ANE52" s="1818">
        <f t="shared" ref="ANE52" si="8707">-ANE51*$C$52</f>
        <v>-3294558264.4627886</v>
      </c>
      <c r="ANG52" s="1818">
        <f t="shared" ref="ANG52" si="8708">-ANG51*$C$52</f>
        <v>-3376922221.074358</v>
      </c>
      <c r="ANI52" s="1818">
        <f t="shared" ref="ANI52" si="8709">-ANI51*$C$52</f>
        <v>-3461345276.6012168</v>
      </c>
      <c r="ANK52" s="1818">
        <f t="shared" ref="ANK52" si="8710">-ANK51*$C$52</f>
        <v>-3547878908.5162468</v>
      </c>
      <c r="ANM52" s="1818">
        <f t="shared" ref="ANM52" si="8711">-ANM51*$C$52</f>
        <v>-3636575881.2291527</v>
      </c>
      <c r="ANO52" s="1818">
        <f t="shared" ref="ANO52" si="8712">-ANO51*$C$52</f>
        <v>-3727490278.259881</v>
      </c>
      <c r="ANQ52" s="1818">
        <f t="shared" ref="ANQ52" si="8713">-ANQ51*$C$52</f>
        <v>-3820677535.2163777</v>
      </c>
      <c r="ANS52" s="1818">
        <f t="shared" ref="ANS52" si="8714">-ANS51*$C$52</f>
        <v>-3916194473.596787</v>
      </c>
      <c r="ANU52" s="1818">
        <f t="shared" ref="ANU52" si="8715">-ANU51*$C$52</f>
        <v>-4014099335.4367061</v>
      </c>
      <c r="ANW52" s="1818">
        <f t="shared" ref="ANW52" si="8716">-ANW51*$C$52</f>
        <v>-4114451818.8226233</v>
      </c>
      <c r="ANY52" s="1818">
        <f t="shared" ref="ANY52" si="8717">-ANY51*$C$52</f>
        <v>-4217313114.2931886</v>
      </c>
      <c r="AOA52" s="1818">
        <f t="shared" ref="AOA52" si="8718">-AOA51*$C$52</f>
        <v>-4322745942.1505175</v>
      </c>
      <c r="AOC52" s="1818">
        <f t="shared" ref="AOC52" si="8719">-AOC51*$C$52</f>
        <v>-4430814590.7042799</v>
      </c>
      <c r="AOE52" s="1818">
        <f t="shared" ref="AOE52" si="8720">-AOE51*$C$52</f>
        <v>-4541584955.4718866</v>
      </c>
      <c r="AOG52" s="1818">
        <f t="shared" ref="AOG52" si="8721">-AOG51*$C$52</f>
        <v>-4655124579.3586836</v>
      </c>
      <c r="AOI52" s="1818">
        <f t="shared" ref="AOI52" si="8722">-AOI51*$C$52</f>
        <v>-4771502693.8426504</v>
      </c>
      <c r="AOK52" s="1818">
        <f t="shared" ref="AOK52" si="8723">-AOK51*$C$52</f>
        <v>-4890790261.1887159</v>
      </c>
      <c r="AOM52" s="1818">
        <f t="shared" ref="AOM52" si="8724">-AOM51*$C$52</f>
        <v>-5013060017.7184334</v>
      </c>
      <c r="AOO52" s="1818">
        <f t="shared" ref="AOO52" si="8725">-AOO51*$C$52</f>
        <v>-5138386518.1613941</v>
      </c>
      <c r="AOQ52" s="1818">
        <f t="shared" ref="AOQ52" si="8726">-AOQ51*$C$52</f>
        <v>-5266846181.1154289</v>
      </c>
      <c r="AOS52" s="1818">
        <f t="shared" ref="AOS52" si="8727">-AOS51*$C$52</f>
        <v>-5398517335.6433144</v>
      </c>
      <c r="AOU52" s="1818">
        <f t="shared" ref="AOU52" si="8728">-AOU51*$C$52</f>
        <v>-5533480269.0343971</v>
      </c>
      <c r="AOW52" s="1818">
        <f t="shared" ref="AOW52" si="8729">-AOW51*$C$52</f>
        <v>-5671817275.7602568</v>
      </c>
      <c r="AOY52" s="1818">
        <f t="shared" ref="AOY52" si="8730">-AOY51*$C$52</f>
        <v>-5813612707.6542625</v>
      </c>
      <c r="APA52" s="1818">
        <f t="shared" ref="APA52" si="8731">-APA51*$C$52</f>
        <v>-5958953025.3456182</v>
      </c>
      <c r="APC52" s="1818">
        <f t="shared" ref="APC52" si="8732">-APC51*$C$52</f>
        <v>-6107926850.9792585</v>
      </c>
      <c r="APE52" s="1818">
        <f t="shared" ref="APE52" si="8733">-APE51*$C$52</f>
        <v>-6260625022.2537394</v>
      </c>
      <c r="APG52" s="1818">
        <f t="shared" ref="APG52" si="8734">-APG51*$C$52</f>
        <v>-6417140647.8100824</v>
      </c>
      <c r="API52" s="1818">
        <f t="shared" ref="API52" si="8735">-API51*$C$52</f>
        <v>-6577569164.0053339</v>
      </c>
      <c r="APK52" s="1818">
        <f t="shared" ref="APK52" si="8736">-APK51*$C$52</f>
        <v>-6742008393.1054668</v>
      </c>
      <c r="APM52" s="1818">
        <f t="shared" ref="APM52" si="8737">-APM51*$C$52</f>
        <v>-6910558602.9331026</v>
      </c>
      <c r="APO52" s="1818">
        <f t="shared" ref="APO52" si="8738">-APO51*$C$52</f>
        <v>-7083322568.0064297</v>
      </c>
      <c r="APQ52" s="1818">
        <f t="shared" ref="APQ52" si="8739">-APQ51*$C$52</f>
        <v>-7260405632.2065897</v>
      </c>
      <c r="APS52" s="1818">
        <f t="shared" ref="APS52" si="8740">-APS51*$C$52</f>
        <v>-7441915773.011754</v>
      </c>
      <c r="APU52" s="1818">
        <f t="shared" ref="APU52" si="8741">-APU51*$C$52</f>
        <v>-7627963667.3370476</v>
      </c>
      <c r="APW52" s="1818">
        <f t="shared" ref="APW52" si="8742">-APW51*$C$52</f>
        <v>-7818662759.0204735</v>
      </c>
      <c r="APY52" s="1818">
        <f t="shared" ref="APY52" si="8743">-APY51*$C$52</f>
        <v>-8014129327.995985</v>
      </c>
      <c r="AQA52" s="1818">
        <f t="shared" ref="AQA52" si="8744">-AQA51*$C$52</f>
        <v>-8214482561.1958838</v>
      </c>
      <c r="AQC52" s="1818">
        <f t="shared" ref="AQC52" si="8745">-AQC51*$C$52</f>
        <v>-8419844625.2257805</v>
      </c>
      <c r="AQE52" s="1818">
        <f t="shared" ref="AQE52" si="8746">-AQE51*$C$52</f>
        <v>-8630340740.8564243</v>
      </c>
      <c r="AQG52" s="1818">
        <f t="shared" ref="AQG52" si="8747">-AQG51*$C$52</f>
        <v>-8846099259.3778343</v>
      </c>
      <c r="AQI52" s="1818">
        <f t="shared" ref="AQI52" si="8748">-AQI51*$C$52</f>
        <v>-9067251740.8622799</v>
      </c>
      <c r="AQK52" s="1818">
        <f t="shared" ref="AQK52" si="8749">-AQK51*$C$52</f>
        <v>-9293933034.3838367</v>
      </c>
      <c r="AQM52" s="1818">
        <f t="shared" ref="AQM52" si="8750">-AQM51*$C$52</f>
        <v>-9526281360.2434311</v>
      </c>
      <c r="AQO52" s="1818">
        <f t="shared" ref="AQO52" si="8751">-AQO51*$C$52</f>
        <v>-9764438394.2495155</v>
      </c>
      <c r="AQQ52" s="1818">
        <f t="shared" ref="AQQ52" si="8752">-AQQ51*$C$52</f>
        <v>-10008549354.105753</v>
      </c>
      <c r="AQS52" s="1818">
        <f t="shared" ref="AQS52" si="8753">-AQS51*$C$52</f>
        <v>-10258763087.958395</v>
      </c>
      <c r="AQU52" s="1818">
        <f t="shared" ref="AQU52" si="8754">-AQU51*$C$52</f>
        <v>-10515232165.157354</v>
      </c>
      <c r="AQW52" s="1818">
        <f t="shared" ref="AQW52" si="8755">-AQW51*$C$52</f>
        <v>-10778112969.286287</v>
      </c>
      <c r="AQY52" s="1818">
        <f t="shared" ref="AQY52" si="8756">-AQY51*$C$52</f>
        <v>-11047565793.518444</v>
      </c>
      <c r="ARA52" s="1818">
        <f t="shared" ref="ARA52" si="8757">-ARA51*$C$52</f>
        <v>-11323754938.356403</v>
      </c>
      <c r="ARC52" s="1818">
        <f t="shared" ref="ARC52" si="8758">-ARC51*$C$52</f>
        <v>-11606848811.815313</v>
      </c>
      <c r="ARE52" s="1818">
        <f t="shared" ref="ARE52" si="8759">-ARE51*$C$52</f>
        <v>-11897020032.110695</v>
      </c>
      <c r="ARG52" s="1818">
        <f t="shared" ref="ARG52" si="8760">-ARG51*$C$52</f>
        <v>-12194445532.913462</v>
      </c>
      <c r="ARI52" s="1818">
        <f t="shared" ref="ARI52" si="8761">-ARI51*$C$52</f>
        <v>-12499306671.236298</v>
      </c>
      <c r="ARK52" s="1818">
        <f t="shared" ref="ARK52" si="8762">-ARK51*$C$52</f>
        <v>-12811789338.017204</v>
      </c>
      <c r="ARM52" s="1818">
        <f t="shared" ref="ARM52" si="8763">-ARM51*$C$52</f>
        <v>-13132084071.467634</v>
      </c>
      <c r="ARO52" s="1818">
        <f t="shared" ref="ARO52" si="8764">-ARO51*$C$52</f>
        <v>-13460386173.254324</v>
      </c>
      <c r="ARQ52" s="1818">
        <f t="shared" ref="ARQ52" si="8765">-ARQ51*$C$52</f>
        <v>-13796895827.58568</v>
      </c>
      <c r="ARS52" s="1818">
        <f t="shared" ref="ARS52" si="8766">-ARS51*$C$52</f>
        <v>-14141818223.27532</v>
      </c>
      <c r="ARU52" s="1818">
        <f t="shared" ref="ARU52" si="8767">-ARU51*$C$52</f>
        <v>-14495363678.857203</v>
      </c>
      <c r="ARW52" s="1818">
        <f t="shared" ref="ARW52" si="8768">-ARW51*$C$52</f>
        <v>-14857747770.82863</v>
      </c>
      <c r="ARY52" s="1818">
        <f t="shared" ref="ARY52" si="8769">-ARY51*$C$52</f>
        <v>-15229191465.099344</v>
      </c>
      <c r="ASA52" s="1818">
        <f t="shared" ref="ASA52" si="8770">-ASA51*$C$52</f>
        <v>-15609921251.726826</v>
      </c>
      <c r="ASC52" s="1818">
        <f t="shared" ref="ASC52" si="8771">-ASC51*$C$52</f>
        <v>-16000169283.019995</v>
      </c>
      <c r="ASE52" s="1818">
        <f t="shared" ref="ASE52" si="8772">-ASE51*$C$52</f>
        <v>-16400173515.095493</v>
      </c>
      <c r="ASG52" s="1818">
        <f t="shared" ref="ASG52" si="8773">-ASG51*$C$52</f>
        <v>-16810177852.972879</v>
      </c>
      <c r="ASI52" s="1818">
        <f t="shared" ref="ASI52" si="8774">-ASI51*$C$52</f>
        <v>-17230432299.297199</v>
      </c>
      <c r="ASK52" s="1818">
        <f t="shared" ref="ASK52" si="8775">-ASK51*$C$52</f>
        <v>-17661193106.779629</v>
      </c>
      <c r="ASM52" s="1818">
        <f t="shared" ref="ASM52" si="8776">-ASM51*$C$52</f>
        <v>-18102722934.44912</v>
      </c>
      <c r="ASO52" s="1818">
        <f t="shared" ref="ASO52" si="8777">-ASO51*$C$52</f>
        <v>-18555291007.810345</v>
      </c>
      <c r="ASQ52" s="1818">
        <f t="shared" ref="ASQ52" si="8778">-ASQ51*$C$52</f>
        <v>-19019173283.0056</v>
      </c>
      <c r="ASS52" s="1818">
        <f t="shared" ref="ASS52" si="8779">-ASS51*$C$52</f>
        <v>-19494652615.080738</v>
      </c>
      <c r="ASU52" s="1818">
        <f t="shared" ref="ASU52" si="8780">-ASU51*$C$52</f>
        <v>-19982018930.457756</v>
      </c>
      <c r="ASW52" s="1818">
        <f t="shared" ref="ASW52" si="8781">-ASW51*$C$52</f>
        <v>-20481569403.719196</v>
      </c>
      <c r="ASY52" s="1818">
        <f t="shared" ref="ASY52" si="8782">-ASY51*$C$52</f>
        <v>-20993608638.812176</v>
      </c>
      <c r="ATA52" s="1818">
        <f t="shared" ref="ATA52" si="8783">-ATA51*$C$52</f>
        <v>-21518448854.782478</v>
      </c>
      <c r="ATC52" s="1818">
        <f t="shared" ref="ATC52" si="8784">-ATC51*$C$52</f>
        <v>-22056410076.152039</v>
      </c>
      <c r="ATE52" s="1818">
        <f t="shared" ref="ATE52" si="8785">-ATE51*$C$52</f>
        <v>-22607820328.055836</v>
      </c>
      <c r="ATG52" s="1818">
        <f t="shared" ref="ATG52" si="8786">-ATG51*$C$52</f>
        <v>-23173015836.257229</v>
      </c>
      <c r="ATI52" s="1818">
        <f t="shared" ref="ATI52" si="8787">-ATI51*$C$52</f>
        <v>-23752341232.163658</v>
      </c>
      <c r="ATK52" s="1818">
        <f t="shared" ref="ATK52" si="8788">-ATK51*$C$52</f>
        <v>-24346149762.967747</v>
      </c>
      <c r="ATM52" s="1818">
        <f t="shared" ref="ATM52" si="8789">-ATM51*$C$52</f>
        <v>-24954803507.041939</v>
      </c>
      <c r="ATO52" s="1818">
        <f t="shared" ref="ATO52" si="8790">-ATO51*$C$52</f>
        <v>-25578673594.717983</v>
      </c>
      <c r="ATQ52" s="1818">
        <f t="shared" ref="ATQ52" si="8791">-ATQ51*$C$52</f>
        <v>-26218140434.58593</v>
      </c>
      <c r="ATS52" s="1818">
        <f t="shared" ref="ATS52" si="8792">-ATS51*$C$52</f>
        <v>-26873593945.450577</v>
      </c>
      <c r="ATU52" s="1818">
        <f t="shared" ref="ATU52" si="8793">-ATU51*$C$52</f>
        <v>-27545433794.086838</v>
      </c>
      <c r="ATW52" s="1818">
        <f t="shared" ref="ATW52" si="8794">-ATW51*$C$52</f>
        <v>-28234069638.939007</v>
      </c>
      <c r="ATY52" s="1818">
        <f t="shared" ref="ATY52" si="8795">-ATY51*$C$52</f>
        <v>-28939921379.912479</v>
      </c>
      <c r="AUA52" s="1818">
        <f t="shared" ref="AUA52" si="8796">-AUA51*$C$52</f>
        <v>-29663419414.41029</v>
      </c>
      <c r="AUC52" s="1818">
        <f t="shared" ref="AUC52" si="8797">-AUC51*$C$52</f>
        <v>-30405004899.770546</v>
      </c>
      <c r="AUE52" s="1818">
        <f t="shared" ref="AUE52" si="8798">-AUE51*$C$52</f>
        <v>-31165130022.264809</v>
      </c>
      <c r="AUG52" s="1818">
        <f t="shared" ref="AUG52" si="8799">-AUG51*$C$52</f>
        <v>-31944258272.821426</v>
      </c>
      <c r="AUI52" s="1818">
        <f t="shared" ref="AUI52" si="8800">-AUI51*$C$52</f>
        <v>-32742864729.64196</v>
      </c>
      <c r="AUK52" s="1818">
        <f t="shared" ref="AUK52" si="8801">-AUK51*$C$52</f>
        <v>-33561436347.883007</v>
      </c>
      <c r="AUM52" s="1818">
        <f t="shared" ref="AUM52" si="8802">-AUM51*$C$52</f>
        <v>-34400472256.580078</v>
      </c>
      <c r="AUO52" s="1818">
        <f t="shared" ref="AUO52" si="8803">-AUO51*$C$52</f>
        <v>-35260484062.994576</v>
      </c>
      <c r="AUQ52" s="1818">
        <f t="shared" ref="AUQ52" si="8804">-AUQ51*$C$52</f>
        <v>-36141996164.569435</v>
      </c>
      <c r="AUS52" s="1818">
        <f t="shared" ref="AUS52" si="8805">-AUS51*$C$52</f>
        <v>-37045546068.68367</v>
      </c>
      <c r="AUU52" s="1818">
        <f t="shared" ref="AUU52" si="8806">-AUU51*$C$52</f>
        <v>-37971684720.400757</v>
      </c>
      <c r="AUW52" s="1818">
        <f t="shared" ref="AUW52" si="8807">-AUW51*$C$52</f>
        <v>-38920976838.410774</v>
      </c>
      <c r="AUY52" s="1818">
        <f t="shared" ref="AUY52" si="8808">-AUY51*$C$52</f>
        <v>-39894001259.37104</v>
      </c>
      <c r="AVA52" s="1818">
        <f t="shared" ref="AVA52" si="8809">-AVA51*$C$52</f>
        <v>-40891351290.855316</v>
      </c>
      <c r="AVC52" s="1818">
        <f t="shared" ref="AVC52" si="8810">-AVC51*$C$52</f>
        <v>-41913635073.126694</v>
      </c>
      <c r="AVE52" s="1818">
        <f t="shared" ref="AVE52" si="8811">-AVE51*$C$52</f>
        <v>-42961475949.954857</v>
      </c>
      <c r="AVG52" s="1818">
        <f t="shared" ref="AVG52" si="8812">-AVG51*$C$52</f>
        <v>-44035512848.703728</v>
      </c>
      <c r="AVI52" s="1818">
        <f t="shared" ref="AVI52" si="8813">-AVI51*$C$52</f>
        <v>-45136400669.921318</v>
      </c>
      <c r="AVK52" s="1818">
        <f t="shared" ref="AVK52" si="8814">-AVK51*$C$52</f>
        <v>-46264810686.66935</v>
      </c>
      <c r="AVM52" s="1818">
        <f t="shared" ref="AVM52" si="8815">-AVM51*$C$52</f>
        <v>-47421430953.836082</v>
      </c>
      <c r="AVO52" s="1818">
        <f t="shared" ref="AVO52" si="8816">-AVO51*$C$52</f>
        <v>-48606966727.681984</v>
      </c>
      <c r="AVQ52" s="1818">
        <f t="shared" ref="AVQ52" si="8817">-AVQ51*$C$52</f>
        <v>-49822140895.874031</v>
      </c>
      <c r="AVS52" s="1818">
        <f t="shared" ref="AVS52" si="8818">-AVS51*$C$52</f>
        <v>-51067694418.270874</v>
      </c>
      <c r="AVU52" s="1818">
        <f t="shared" ref="AVU52" si="8819">-AVU51*$C$52</f>
        <v>-52344386778.727638</v>
      </c>
      <c r="AVW52" s="1818">
        <f t="shared" ref="AVW52" si="8820">-AVW51*$C$52</f>
        <v>-53652996448.195824</v>
      </c>
      <c r="AVY52" s="1818">
        <f t="shared" ref="AVY52" si="8821">-AVY51*$C$52</f>
        <v>-54994321359.400711</v>
      </c>
      <c r="AWA52" s="1818">
        <f t="shared" ref="AWA52" si="8822">-AWA51*$C$52</f>
        <v>-56369179393.385727</v>
      </c>
      <c r="AWC52" s="1818">
        <f t="shared" ref="AWC52" si="8823">-AWC51*$C$52</f>
        <v>-57778408878.220367</v>
      </c>
      <c r="AWE52" s="1818">
        <f t="shared" ref="AWE52" si="8824">-AWE51*$C$52</f>
        <v>-59222869100.175873</v>
      </c>
      <c r="AWG52" s="1818">
        <f t="shared" ref="AWG52" si="8825">-AWG51*$C$52</f>
        <v>-60703440827.680267</v>
      </c>
      <c r="AWI52" s="1818">
        <f t="shared" ref="AWI52" si="8826">-AWI51*$C$52</f>
        <v>-62221026848.372269</v>
      </c>
      <c r="AWK52" s="1818">
        <f t="shared" ref="AWK52" si="8827">-AWK51*$C$52</f>
        <v>-63776552519.581573</v>
      </c>
      <c r="AWM52" s="1818">
        <f t="shared" ref="AWM52" si="8828">-AWM51*$C$52</f>
        <v>-65370966332.571106</v>
      </c>
      <c r="AWO52" s="1818">
        <f t="shared" ref="AWO52" si="8829">-AWO51*$C$52</f>
        <v>-67005240490.885376</v>
      </c>
      <c r="AWQ52" s="1818">
        <f t="shared" ref="AWQ52" si="8830">-AWQ51*$C$52</f>
        <v>-68680371503.157501</v>
      </c>
      <c r="AWS52" s="1818">
        <f t="shared" ref="AWS52" si="8831">-AWS51*$C$52</f>
        <v>-70397380790.736435</v>
      </c>
      <c r="AWU52" s="1818">
        <f t="shared" ref="AWU52" si="8832">-AWU51*$C$52</f>
        <v>-72157315310.504837</v>
      </c>
      <c r="AWW52" s="1818">
        <f t="shared" ref="AWW52" si="8833">-AWW51*$C$52</f>
        <v>-73961248193.267456</v>
      </c>
      <c r="AWY52" s="1818">
        <f t="shared" ref="AWY52" si="8834">-AWY51*$C$52</f>
        <v>-75810279398.099136</v>
      </c>
      <c r="AXA52" s="1818">
        <f t="shared" ref="AXA52" si="8835">-AXA51*$C$52</f>
        <v>-77705536383.051605</v>
      </c>
      <c r="AXC52" s="1818">
        <f t="shared" ref="AXC52" si="8836">-AXC51*$C$52</f>
        <v>-79648174792.627884</v>
      </c>
      <c r="AXE52" s="1818">
        <f t="shared" ref="AXE52" si="8837">-AXE51*$C$52</f>
        <v>-81639379162.443573</v>
      </c>
      <c r="AXG52" s="1818">
        <f t="shared" ref="AXG52" si="8838">-AXG51*$C$52</f>
        <v>-83680363641.504654</v>
      </c>
      <c r="AXI52" s="1818">
        <f t="shared" ref="AXI52" si="8839">-AXI51*$C$52</f>
        <v>-85772372732.542267</v>
      </c>
      <c r="AXK52" s="1818">
        <f t="shared" ref="AXK52" si="8840">-AXK51*$C$52</f>
        <v>-87916682050.85582</v>
      </c>
      <c r="AXM52" s="1818">
        <f t="shared" ref="AXM52" si="8841">-AXM51*$C$52</f>
        <v>-90114599102.127213</v>
      </c>
      <c r="AXO52" s="1818">
        <f t="shared" ref="AXO52" si="8842">-AXO51*$C$52</f>
        <v>-92367464079.680389</v>
      </c>
      <c r="AXQ52" s="1818">
        <f t="shared" ref="AXQ52" si="8843">-AXQ51*$C$52</f>
        <v>-94676650681.672394</v>
      </c>
      <c r="AXS52" s="1818">
        <f t="shared" ref="AXS52" si="8844">-AXS51*$C$52</f>
        <v>-97043566948.714188</v>
      </c>
      <c r="AXU52" s="1818">
        <f t="shared" ref="AXU52" si="8845">-AXU51*$C$52</f>
        <v>-99469656122.432037</v>
      </c>
      <c r="AXW52" s="1818">
        <f t="shared" ref="AXW52" si="8846">-AXW51*$C$52</f>
        <v>-101956397525.49283</v>
      </c>
      <c r="AXY52" s="1818">
        <f t="shared" ref="AXY52" si="8847">-AXY51*$C$52</f>
        <v>-104505307463.63014</v>
      </c>
      <c r="AYA52" s="1818">
        <f t="shared" ref="AYA52" si="8848">-AYA51*$C$52</f>
        <v>-107117940150.22089</v>
      </c>
      <c r="AYC52" s="1818">
        <f t="shared" ref="AYC52" si="8849">-AYC51*$C$52</f>
        <v>-109795888653.97639</v>
      </c>
      <c r="AYE52" s="1818">
        <f t="shared" ref="AYE52" si="8850">-AYE51*$C$52</f>
        <v>-112540785870.32579</v>
      </c>
      <c r="AYG52" s="1818">
        <f t="shared" ref="AYG52" si="8851">-AYG51*$C$52</f>
        <v>-115354305517.08392</v>
      </c>
      <c r="AYI52" s="1818">
        <f t="shared" ref="AYI52" si="8852">-AYI51*$C$52</f>
        <v>-118238163155.01102</v>
      </c>
      <c r="AYK52" s="1818">
        <f t="shared" ref="AYK52" si="8853">-AYK51*$C$52</f>
        <v>-121194117233.88628</v>
      </c>
      <c r="AYM52" s="1818">
        <f t="shared" ref="AYM52" si="8854">-AYM51*$C$52</f>
        <v>-124223970164.73343</v>
      </c>
      <c r="AYO52" s="1818">
        <f t="shared" ref="AYO52" si="8855">-AYO51*$C$52</f>
        <v>-127329569418.85176</v>
      </c>
      <c r="AYQ52" s="1818">
        <f t="shared" ref="AYQ52" si="8856">-AYQ51*$C$52</f>
        <v>-130512808654.32304</v>
      </c>
      <c r="AYS52" s="1818">
        <f t="shared" ref="AYS52" si="8857">-AYS51*$C$52</f>
        <v>-133775628870.68111</v>
      </c>
      <c r="AYU52" s="1818">
        <f t="shared" ref="AYU52" si="8858">-AYU51*$C$52</f>
        <v>-137120019592.44812</v>
      </c>
      <c r="AYW52" s="1818">
        <f t="shared" ref="AYW52" si="8859">-AYW51*$C$52</f>
        <v>-140548020082.25931</v>
      </c>
      <c r="AYY52" s="1818">
        <f t="shared" ref="AYY52" si="8860">-AYY51*$C$52</f>
        <v>-144061720584.31577</v>
      </c>
      <c r="AZA52" s="1818">
        <f t="shared" ref="AZA52" si="8861">-AZA51*$C$52</f>
        <v>-147663263598.92365</v>
      </c>
      <c r="AZC52" s="1818">
        <f t="shared" ref="AZC52" si="8862">-AZC51*$C$52</f>
        <v>-151354845188.89673</v>
      </c>
      <c r="AZE52" s="1818">
        <f t="shared" ref="AZE52" si="8863">-AZE51*$C$52</f>
        <v>-155138716318.61914</v>
      </c>
      <c r="AZG52" s="1818">
        <f t="shared" ref="AZG52" si="8864">-AZG51*$C$52</f>
        <v>-159017184226.58459</v>
      </c>
      <c r="AZI52" s="1818">
        <f t="shared" ref="AZI52" si="8865">-AZI51*$C$52</f>
        <v>-162992613832.24921</v>
      </c>
      <c r="AZK52" s="1818">
        <f t="shared" ref="AZK52" si="8866">-AZK51*$C$52</f>
        <v>-167067429178.05542</v>
      </c>
      <c r="AZM52" s="1818">
        <f t="shared" ref="AZM52" si="8867">-AZM51*$C$52</f>
        <v>-171244114907.50681</v>
      </c>
      <c r="AZO52" s="1818">
        <f t="shared" ref="AZO52" si="8868">-AZO51*$C$52</f>
        <v>-175525217780.19446</v>
      </c>
      <c r="AZQ52" s="1818">
        <f t="shared" ref="AZQ52" si="8869">-AZQ51*$C$52</f>
        <v>-179913348224.69931</v>
      </c>
      <c r="AZS52" s="1818">
        <f t="shared" ref="AZS52" si="8870">-AZS51*$C$52</f>
        <v>-184411181930.31677</v>
      </c>
      <c r="AZU52" s="1818">
        <f t="shared" ref="AZU52" si="8871">-AZU51*$C$52</f>
        <v>-189021461478.57468</v>
      </c>
      <c r="AZW52" s="1818">
        <f t="shared" ref="AZW52" si="8872">-AZW51*$C$52</f>
        <v>-193746998015.53903</v>
      </c>
      <c r="AZY52" s="1818">
        <f t="shared" ref="AZY52" si="8873">-AZY51*$C$52</f>
        <v>-198590672965.92749</v>
      </c>
      <c r="BAA52" s="1818">
        <f t="shared" ref="BAA52" si="8874">-BAA51*$C$52</f>
        <v>-203555439790.07565</v>
      </c>
      <c r="BAC52" s="1818">
        <f t="shared" ref="BAC52" si="8875">-BAC51*$C$52</f>
        <v>-208644325784.82751</v>
      </c>
      <c r="BAE52" s="1818">
        <f t="shared" ref="BAE52" si="8876">-BAE51*$C$52</f>
        <v>-213860433929.44818</v>
      </c>
      <c r="BAG52" s="1818">
        <f t="shared" ref="BAG52" si="8877">-BAG51*$C$52</f>
        <v>-219206944777.68436</v>
      </c>
      <c r="BAI52" s="1818">
        <f t="shared" ref="BAI52" si="8878">-BAI51*$C$52</f>
        <v>-224687118397.12643</v>
      </c>
      <c r="BAK52" s="1818">
        <f t="shared" ref="BAK52" si="8879">-BAK51*$C$52</f>
        <v>-230304296357.05457</v>
      </c>
      <c r="BAM52" s="1818">
        <f t="shared" ref="BAM52" si="8880">-BAM51*$C$52</f>
        <v>-236061903765.9809</v>
      </c>
      <c r="BAO52" s="1818">
        <f t="shared" ref="BAO52" si="8881">-BAO51*$C$52</f>
        <v>-241963451360.1304</v>
      </c>
      <c r="BAQ52" s="1818">
        <f t="shared" ref="BAQ52" si="8882">-BAQ51*$C$52</f>
        <v>-248012537644.13364</v>
      </c>
      <c r="BAS52" s="1818">
        <f t="shared" ref="BAS52" si="8883">-BAS51*$C$52</f>
        <v>-254212851085.23697</v>
      </c>
      <c r="BAU52" s="1818">
        <f t="shared" ref="BAU52" si="8884">-BAU51*$C$52</f>
        <v>-260568172362.36786</v>
      </c>
      <c r="BAW52" s="1818">
        <f t="shared" ref="BAW52" si="8885">-BAW51*$C$52</f>
        <v>-267082376671.42703</v>
      </c>
      <c r="BAY52" s="1818">
        <f t="shared" ref="BAY52" si="8886">-BAY51*$C$52</f>
        <v>-273759436088.21268</v>
      </c>
      <c r="BBA52" s="1818">
        <f t="shared" ref="BBA52" si="8887">-BBA51*$C$52</f>
        <v>-280603421990.41797</v>
      </c>
      <c r="BBC52" s="1818">
        <f t="shared" ref="BBC52" si="8888">-BBC51*$C$52</f>
        <v>-287618507540.17841</v>
      </c>
      <c r="BBE52" s="1818">
        <f t="shared" ref="BBE52" si="8889">-BBE51*$C$52</f>
        <v>-294808970228.68286</v>
      </c>
      <c r="BBG52" s="1818">
        <f t="shared" ref="BBG52" si="8890">-BBG51*$C$52</f>
        <v>-302179194484.3999</v>
      </c>
      <c r="BBI52" s="1818">
        <f t="shared" ref="BBI52" si="8891">-BBI51*$C$52</f>
        <v>-309733674346.50989</v>
      </c>
      <c r="BBK52" s="1818">
        <f t="shared" ref="BBK52" si="8892">-BBK51*$C$52</f>
        <v>-317477016205.17261</v>
      </c>
      <c r="BBM52" s="1818">
        <f t="shared" ref="BBM52" si="8893">-BBM51*$C$52</f>
        <v>-325413941610.30188</v>
      </c>
      <c r="BBO52" s="1818">
        <f t="shared" ref="BBO52" si="8894">-BBO51*$C$52</f>
        <v>-333549290150.55939</v>
      </c>
      <c r="BBQ52" s="1818">
        <f t="shared" ref="BBQ52" si="8895">-BBQ51*$C$52</f>
        <v>-341888022404.32336</v>
      </c>
      <c r="BBS52" s="1818">
        <f t="shared" ref="BBS52" si="8896">-BBS51*$C$52</f>
        <v>-350435222964.4314</v>
      </c>
      <c r="BBU52" s="1818">
        <f t="shared" ref="BBU52" si="8897">-BBU51*$C$52</f>
        <v>-359196103538.54218</v>
      </c>
      <c r="BBW52" s="1818">
        <f t="shared" ref="BBW52" si="8898">-BBW51*$C$52</f>
        <v>-368176006127.00568</v>
      </c>
      <c r="BBY52" s="1818">
        <f t="shared" ref="BBY52" si="8899">-BBY51*$C$52</f>
        <v>-377380406280.18079</v>
      </c>
      <c r="BCA52" s="1818">
        <f t="shared" ref="BCA52" si="8900">-BCA51*$C$52</f>
        <v>-386814916437.1853</v>
      </c>
      <c r="BCC52" s="1818">
        <f t="shared" ref="BCC52" si="8901">-BCC51*$C$52</f>
        <v>-396485289348.11493</v>
      </c>
      <c r="BCE52" s="1818">
        <f t="shared" ref="BCE52" si="8902">-BCE51*$C$52</f>
        <v>-406397421581.81775</v>
      </c>
      <c r="BCG52" s="1818">
        <f t="shared" ref="BCG52" si="8903">-BCG51*$C$52</f>
        <v>-416557357121.36316</v>
      </c>
      <c r="BCI52" s="1818">
        <f t="shared" ref="BCI52" si="8904">-BCI51*$C$52</f>
        <v>-426971291049.39722</v>
      </c>
      <c r="BCK52" s="1818">
        <f t="shared" ref="BCK52" si="8905">-BCK51*$C$52</f>
        <v>-437645573325.63208</v>
      </c>
      <c r="BCM52" s="1818">
        <f t="shared" ref="BCM52" si="8906">-BCM51*$C$52</f>
        <v>-448586712658.77283</v>
      </c>
      <c r="BCO52" s="1818">
        <f t="shared" ref="BCO52" si="8907">-BCO51*$C$52</f>
        <v>-459801380475.24213</v>
      </c>
      <c r="BCQ52" s="1818">
        <f t="shared" ref="BCQ52" si="8908">-BCQ51*$C$52</f>
        <v>-471296414987.12317</v>
      </c>
      <c r="BCS52" s="1818">
        <f t="shared" ref="BCS52" si="8909">-BCS51*$C$52</f>
        <v>-483078825361.80121</v>
      </c>
      <c r="BCU52" s="1818">
        <f t="shared" ref="BCU52" si="8910">-BCU51*$C$52</f>
        <v>-495155795995.84619</v>
      </c>
      <c r="BCW52" s="1818">
        <f t="shared" ref="BCW52" si="8911">-BCW51*$C$52</f>
        <v>-507534690895.74231</v>
      </c>
      <c r="BCY52" s="1818">
        <f t="shared" ref="BCY52" si="8912">-BCY51*$C$52</f>
        <v>-520223058168.1358</v>
      </c>
      <c r="BDA52" s="1818">
        <f t="shared" ref="BDA52" si="8913">-BDA51*$C$52</f>
        <v>-533228634622.33917</v>
      </c>
      <c r="BDC52" s="1818">
        <f t="shared" ref="BDC52" si="8914">-BDC51*$C$52</f>
        <v>-546559350487.89758</v>
      </c>
      <c r="BDE52" s="1818">
        <f t="shared" ref="BDE52" si="8915">-BDE51*$C$52</f>
        <v>-560223334250.09497</v>
      </c>
      <c r="BDG52" s="1818">
        <f t="shared" ref="BDG52" si="8916">-BDG51*$C$52</f>
        <v>-574228917606.34729</v>
      </c>
      <c r="BDI52" s="1818">
        <f t="shared" ref="BDI52" si="8917">-BDI51*$C$52</f>
        <v>-588584640546.50598</v>
      </c>
      <c r="BDK52" s="1818">
        <f t="shared" ref="BDK52" si="8918">-BDK51*$C$52</f>
        <v>-603299256560.16858</v>
      </c>
      <c r="BDM52" s="1818">
        <f t="shared" ref="BDM52" si="8919">-BDM51*$C$52</f>
        <v>-618381737974.17273</v>
      </c>
      <c r="BDO52" s="1818">
        <f t="shared" ref="BDO52" si="8920">-BDO51*$C$52</f>
        <v>-633841281423.52698</v>
      </c>
      <c r="BDQ52" s="1818">
        <f t="shared" ref="BDQ52" si="8921">-BDQ51*$C$52</f>
        <v>-649687313459.11511</v>
      </c>
      <c r="BDS52" s="1818">
        <f t="shared" ref="BDS52" si="8922">-BDS51*$C$52</f>
        <v>-665929496295.5929</v>
      </c>
      <c r="BDU52" s="1818">
        <f t="shared" ref="BDU52" si="8923">-BDU51*$C$52</f>
        <v>-682577733702.98267</v>
      </c>
      <c r="BDW52" s="1818">
        <f t="shared" ref="BDW52" si="8924">-BDW51*$C$52</f>
        <v>-699642177045.55713</v>
      </c>
      <c r="BDY52" s="1818">
        <f t="shared" ref="BDY52" si="8925">-BDY51*$C$52</f>
        <v>-717133231471.69604</v>
      </c>
      <c r="BEA52" s="1818">
        <f t="shared" ref="BEA52" si="8926">-BEA51*$C$52</f>
        <v>-735061562258.4884</v>
      </c>
      <c r="BEC52" s="1818">
        <f t="shared" ref="BEC52" si="8927">-BEC51*$C$52</f>
        <v>-753438101314.95056</v>
      </c>
      <c r="BEE52" s="1818">
        <f t="shared" ref="BEE52" si="8928">-BEE51*$C$52</f>
        <v>-772274053847.82422</v>
      </c>
      <c r="BEG52" s="1818">
        <f t="shared" ref="BEG52" si="8929">-BEG51*$C$52</f>
        <v>-791580905194.01978</v>
      </c>
      <c r="BEI52" s="1818">
        <f t="shared" ref="BEI52" si="8930">-BEI51*$C$52</f>
        <v>-811370427823.87024</v>
      </c>
      <c r="BEK52" s="1818">
        <f t="shared" ref="BEK52" si="8931">-BEK51*$C$52</f>
        <v>-831654688519.46692</v>
      </c>
      <c r="BEM52" s="1818">
        <f t="shared" ref="BEM52" si="8932">-BEM51*$C$52</f>
        <v>-852446055732.45349</v>
      </c>
      <c r="BEO52" s="1818">
        <f t="shared" ref="BEO52" si="8933">-BEO51*$C$52</f>
        <v>-873757207125.76477</v>
      </c>
      <c r="BEQ52" s="1818">
        <f t="shared" ref="BEQ52" si="8934">-BEQ51*$C$52</f>
        <v>-895601137303.90881</v>
      </c>
      <c r="BES52" s="1818">
        <f t="shared" ref="BES52" si="8935">-BES51*$C$52</f>
        <v>-917991165736.50647</v>
      </c>
      <c r="BEU52" s="1818">
        <f t="shared" ref="BEU52" si="8936">-BEU51*$C$52</f>
        <v>-940940944879.91907</v>
      </c>
      <c r="BEW52" s="1818">
        <f t="shared" ref="BEW52" si="8937">-BEW51*$C$52</f>
        <v>-964464468501.91699</v>
      </c>
      <c r="BEY52" s="1818">
        <f t="shared" ref="BEY52" si="8938">-BEY51*$C$52</f>
        <v>-988576080214.46484</v>
      </c>
      <c r="BFA52" s="1818">
        <f t="shared" ref="BFA52" si="8939">-BFA51*$C$52</f>
        <v>-1013290482219.8264</v>
      </c>
      <c r="BFC52" s="1818">
        <f t="shared" ref="BFC52" si="8940">-BFC51*$C$52</f>
        <v>-1038622744275.322</v>
      </c>
      <c r="BFE52" s="1818">
        <f t="shared" ref="BFE52" si="8941">-BFE51*$C$52</f>
        <v>-1064588312882.205</v>
      </c>
      <c r="BFG52" s="1818">
        <f t="shared" ref="BFG52" si="8942">-BFG51*$C$52</f>
        <v>-1091203020704.26</v>
      </c>
      <c r="BFI52" s="1818">
        <f t="shared" ref="BFI52" si="8943">-BFI51*$C$52</f>
        <v>-1118483096221.8665</v>
      </c>
      <c r="BFK52" s="1818">
        <f t="shared" ref="BFK52" si="8944">-BFK51*$C$52</f>
        <v>-1146445173627.4131</v>
      </c>
      <c r="BFM52" s="1818">
        <f t="shared" ref="BFM52" si="8945">-BFM51*$C$52</f>
        <v>-1175106302968.0984</v>
      </c>
      <c r="BFO52" s="1818">
        <f t="shared" ref="BFO52" si="8946">-BFO51*$C$52</f>
        <v>-1204483960542.3008</v>
      </c>
      <c r="BFQ52" s="1818">
        <f t="shared" ref="BFQ52" si="8947">-BFQ51*$C$52</f>
        <v>-1234596059555.8582</v>
      </c>
      <c r="BFS52" s="1818">
        <f t="shared" ref="BFS52" si="8948">-BFS51*$C$52</f>
        <v>-1265460961044.7544</v>
      </c>
      <c r="BFU52" s="1818">
        <f t="shared" ref="BFU52" si="8949">-BFU51*$C$52</f>
        <v>-1297097485070.873</v>
      </c>
      <c r="BFW52" s="1818">
        <f t="shared" ref="BFW52" si="8950">-BFW51*$C$52</f>
        <v>-1329524922197.6448</v>
      </c>
      <c r="BFY52" s="1818">
        <f t="shared" ref="BFY52" si="8951">-BFY51*$C$52</f>
        <v>-1362763045252.5857</v>
      </c>
      <c r="BGA52" s="1818">
        <f t="shared" ref="BGA52" si="8952">-BGA51*$C$52</f>
        <v>-1396832121383.9001</v>
      </c>
      <c r="BGC52" s="1818">
        <f t="shared" ref="BGC52" si="8953">-BGC51*$C$52</f>
        <v>-1431752924418.4976</v>
      </c>
      <c r="BGE52" s="1818">
        <f t="shared" ref="BGE52" si="8954">-BGE51*$C$52</f>
        <v>-1467546747528.96</v>
      </c>
      <c r="BGG52" s="1818">
        <f t="shared" ref="BGG52" si="8955">-BGG51*$C$52</f>
        <v>-1504235416217.1838</v>
      </c>
      <c r="BGI52" s="1818">
        <f t="shared" ref="BGI52" si="8956">-BGI51*$C$52</f>
        <v>-1541841301622.6133</v>
      </c>
      <c r="BGK52" s="1818">
        <f t="shared" ref="BGK52" si="8957">-BGK51*$C$52</f>
        <v>-1580387334163.1785</v>
      </c>
      <c r="BGM52" s="1818">
        <f t="shared" ref="BGM52" si="8958">-BGM51*$C$52</f>
        <v>-1619897017517.2578</v>
      </c>
      <c r="BGO52" s="1818">
        <f t="shared" ref="BGO52" si="8959">-BGO51*$C$52</f>
        <v>-1660394442955.1892</v>
      </c>
      <c r="BGQ52" s="1818">
        <f t="shared" ref="BGQ52" si="8960">-BGQ51*$C$52</f>
        <v>-1701904304029.0688</v>
      </c>
      <c r="BGS52" s="1818">
        <f t="shared" ref="BGS52" si="8961">-BGS51*$C$52</f>
        <v>-1744451911629.7954</v>
      </c>
      <c r="BGU52" s="1818">
        <f t="shared" ref="BGU52" si="8962">-BGU51*$C$52</f>
        <v>-1788063209420.54</v>
      </c>
      <c r="BGW52" s="1818">
        <f t="shared" ref="BGW52" si="8963">-BGW51*$C$52</f>
        <v>-1832764789656.0535</v>
      </c>
      <c r="BGY52" s="1818">
        <f t="shared" ref="BGY52" si="8964">-BGY51*$C$52</f>
        <v>-1878583909397.4546</v>
      </c>
      <c r="BHA52" s="1818">
        <f t="shared" ref="BHA52" si="8965">-BHA51*$C$52</f>
        <v>-1925548507132.3909</v>
      </c>
      <c r="BHC52" s="1818">
        <f t="shared" ref="BHC52" si="8966">-BHC51*$C$52</f>
        <v>-1973687219810.7004</v>
      </c>
      <c r="BHE52" s="1818">
        <f t="shared" ref="BHE52" si="8967">-BHE51*$C$52</f>
        <v>-2023029400305.9678</v>
      </c>
      <c r="BHG52" s="1818">
        <f t="shared" ref="BHG52" si="8968">-BHG51*$C$52</f>
        <v>-2073605135313.6167</v>
      </c>
      <c r="BHI52" s="1818">
        <f t="shared" ref="BHI52" si="8969">-BHI51*$C$52</f>
        <v>-2125445263696.457</v>
      </c>
      <c r="BHK52" s="1818">
        <f t="shared" ref="BHK52" si="8970">-BHK51*$C$52</f>
        <v>-2178581395288.8682</v>
      </c>
      <c r="BHM52" s="1818">
        <f t="shared" ref="BHM52" si="8971">-BHM51*$C$52</f>
        <v>-2233045930171.0898</v>
      </c>
      <c r="BHO52" s="1818">
        <f t="shared" ref="BHO52" si="8972">-BHO51*$C$52</f>
        <v>-2288872078425.3667</v>
      </c>
      <c r="BHQ52" s="1818">
        <f t="shared" ref="BHQ52" si="8973">-BHQ51*$C$52</f>
        <v>-2346093880386.0005</v>
      </c>
      <c r="BHS52" s="1818">
        <f t="shared" ref="BHS52" si="8974">-BHS51*$C$52</f>
        <v>-2404746227395.6504</v>
      </c>
      <c r="BHU52" s="1818">
        <f t="shared" ref="BHU52" si="8975">-BHU51*$C$52</f>
        <v>-2464864883080.5415</v>
      </c>
      <c r="BHW52" s="1818">
        <f t="shared" ref="BHW52" si="8976">-BHW51*$C$52</f>
        <v>-2526486505157.5547</v>
      </c>
      <c r="BHY52" s="1818">
        <f t="shared" ref="BHY52" si="8977">-BHY51*$C$52</f>
        <v>-2589648667786.4932</v>
      </c>
      <c r="BIA52" s="1818">
        <f t="shared" ref="BIA52" si="8978">-BIA51*$C$52</f>
        <v>-2654389884481.1553</v>
      </c>
      <c r="BIC52" s="1818">
        <f t="shared" ref="BIC52" si="8979">-BIC51*$C$52</f>
        <v>-2720749631593.1841</v>
      </c>
      <c r="BIE52" s="1818">
        <f t="shared" ref="BIE52" si="8980">-BIE51*$C$52</f>
        <v>-2788768372383.0137</v>
      </c>
      <c r="BIG52" s="1818">
        <f t="shared" ref="BIG52" si="8981">-BIG51*$C$52</f>
        <v>-2858487581692.5889</v>
      </c>
      <c r="BII52" s="1818">
        <f t="shared" ref="BII52" si="8982">-BII51*$C$52</f>
        <v>-2929949771234.9033</v>
      </c>
      <c r="BIK52" s="1818">
        <f t="shared" ref="BIK52" si="8983">-BIK51*$C$52</f>
        <v>-3003198515515.7759</v>
      </c>
      <c r="BIM52" s="1818">
        <f t="shared" ref="BIM52" si="8984">-BIM51*$C$52</f>
        <v>-3078278478403.6699</v>
      </c>
      <c r="BIO52" s="1818">
        <f t="shared" ref="BIO52" si="8985">-BIO51*$C$52</f>
        <v>-3155235440363.7612</v>
      </c>
      <c r="BIQ52" s="1818">
        <f t="shared" ref="BIQ52" si="8986">-BIQ51*$C$52</f>
        <v>-3234116326372.855</v>
      </c>
      <c r="BIS52" s="1818">
        <f t="shared" ref="BIS52" si="8987">-BIS51*$C$52</f>
        <v>-3314969234532.1763</v>
      </c>
      <c r="BIU52" s="1818">
        <f t="shared" ref="BIU52" si="8988">-BIU51*$C$52</f>
        <v>-3397843465395.4805</v>
      </c>
      <c r="BIW52" s="1818">
        <f t="shared" ref="BIW52" si="8989">-BIW51*$C$52</f>
        <v>-3482789552030.3672</v>
      </c>
      <c r="BIY52" s="1818">
        <f t="shared" ref="BIY52" si="8990">-BIY51*$C$52</f>
        <v>-3569859290831.126</v>
      </c>
      <c r="BJA52" s="1818">
        <f t="shared" ref="BJA52" si="8991">-BJA51*$C$52</f>
        <v>-3659105773101.9038</v>
      </c>
      <c r="BJC52" s="1818">
        <f t="shared" ref="BJC52" si="8992">-BJC51*$C$52</f>
        <v>-3750583417429.4512</v>
      </c>
      <c r="BJE52" s="1818">
        <f t="shared" ref="BJE52" si="8993">-BJE51*$C$52</f>
        <v>-3844348002865.187</v>
      </c>
      <c r="BJG52" s="1818">
        <f t="shared" ref="BJG52" si="8994">-BJG51*$C$52</f>
        <v>-3940456702936.8164</v>
      </c>
      <c r="BJI52" s="1818">
        <f t="shared" ref="BJI52" si="8995">-BJI51*$C$52</f>
        <v>-4038968120510.2363</v>
      </c>
      <c r="BJK52" s="1818">
        <f t="shared" ref="BJK52" si="8996">-BJK51*$C$52</f>
        <v>-4139942323522.9917</v>
      </c>
      <c r="BJM52" s="1818">
        <f t="shared" ref="BJM52" si="8997">-BJM51*$C$52</f>
        <v>-4243440881611.0659</v>
      </c>
      <c r="BJO52" s="1818">
        <f t="shared" ref="BJO52" si="8998">-BJO51*$C$52</f>
        <v>-4349526903651.3423</v>
      </c>
      <c r="BJQ52" s="1818">
        <f t="shared" ref="BJQ52" si="8999">-BJQ51*$C$52</f>
        <v>-4458265076242.625</v>
      </c>
      <c r="BJS52" s="1818">
        <f t="shared" ref="BJS52" si="9000">-BJS51*$C$52</f>
        <v>-4569721703148.6904</v>
      </c>
      <c r="BJU52" s="1818">
        <f t="shared" ref="BJU52" si="9001">-BJU51*$C$52</f>
        <v>-4683964745727.4072</v>
      </c>
      <c r="BJW52" s="1818">
        <f t="shared" ref="BJW52" si="9002">-BJW51*$C$52</f>
        <v>-4801063864370.5918</v>
      </c>
      <c r="BJY52" s="1818">
        <f t="shared" ref="BJY52" si="9003">-BJY51*$C$52</f>
        <v>-4921090460979.8564</v>
      </c>
      <c r="BKA52" s="1818">
        <f t="shared" ref="BKA52" si="9004">-BKA51*$C$52</f>
        <v>-5044117722504.3525</v>
      </c>
      <c r="BKC52" s="1818">
        <f t="shared" ref="BKC52" si="9005">-BKC51*$C$52</f>
        <v>-5170220665566.9609</v>
      </c>
      <c r="BKE52" s="1818">
        <f t="shared" ref="BKE52" si="9006">-BKE51*$C$52</f>
        <v>-5299476182206.1348</v>
      </c>
      <c r="BKG52" s="1818">
        <f t="shared" ref="BKG52" si="9007">-BKG51*$C$52</f>
        <v>-5431963086761.2881</v>
      </c>
      <c r="BKI52" s="1818">
        <f t="shared" ref="BKI52" si="9008">-BKI51*$C$52</f>
        <v>-5567762163930.3193</v>
      </c>
      <c r="BKK52" s="1818">
        <f t="shared" ref="BKK52" si="9009">-BKK51*$C$52</f>
        <v>-5706956218028.5771</v>
      </c>
      <c r="BKM52" s="1818">
        <f t="shared" ref="BKM52" si="9010">-BKM51*$C$52</f>
        <v>-5849630123479.291</v>
      </c>
      <c r="BKO52" s="1818">
        <f t="shared" ref="BKO52" si="9011">-BKO51*$C$52</f>
        <v>-5995870876566.2725</v>
      </c>
      <c r="BKQ52" s="1818">
        <f t="shared" ref="BKQ52" si="9012">-BKQ51*$C$52</f>
        <v>-6145767648480.4287</v>
      </c>
      <c r="BKS52" s="1818">
        <f t="shared" ref="BKS52" si="9013">-BKS51*$C$52</f>
        <v>-6299411839692.4385</v>
      </c>
      <c r="BKU52" s="1818">
        <f t="shared" ref="BKU52" si="9014">-BKU51*$C$52</f>
        <v>-6456897135684.749</v>
      </c>
      <c r="BKW52" s="1818">
        <f t="shared" ref="BKW52" si="9015">-BKW51*$C$52</f>
        <v>-6618319564076.8672</v>
      </c>
      <c r="BKY52" s="1818">
        <f t="shared" ref="BKY52" si="9016">-BKY51*$C$52</f>
        <v>-6783777553178.7881</v>
      </c>
      <c r="BLA52" s="1818">
        <f t="shared" ref="BLA52" si="9017">-BLA51*$C$52</f>
        <v>-6953371992008.2568</v>
      </c>
      <c r="BLC52" s="1818">
        <f t="shared" ref="BLC52" si="9018">-BLC51*$C$52</f>
        <v>-7127206291808.4629</v>
      </c>
      <c r="BLE52" s="1818">
        <f t="shared" ref="BLE52" si="9019">-BLE51*$C$52</f>
        <v>-7305386449103.6738</v>
      </c>
      <c r="BLG52" s="1818">
        <f t="shared" ref="BLG52" si="9020">-BLG51*$C$52</f>
        <v>-7488021110331.2646</v>
      </c>
      <c r="BLI52" s="1818">
        <f t="shared" ref="BLI52" si="9021">-BLI51*$C$52</f>
        <v>-7675221638089.5459</v>
      </c>
      <c r="BLK52" s="1818">
        <f t="shared" ref="BLK52" si="9022">-BLK51*$C$52</f>
        <v>-7867102179041.7842</v>
      </c>
      <c r="BLM52" s="1818">
        <f t="shared" ref="BLM52" si="9023">-BLM51*$C$52</f>
        <v>-8063779733517.8281</v>
      </c>
      <c r="BLO52" s="1818">
        <f t="shared" ref="BLO52" si="9024">-BLO51*$C$52</f>
        <v>-8265374226855.7734</v>
      </c>
      <c r="BLQ52" s="1818">
        <f t="shared" ref="BLQ52" si="9025">-BLQ51*$C$52</f>
        <v>-8472008582527.167</v>
      </c>
      <c r="BLS52" s="1818">
        <f t="shared" ref="BLS52" si="9026">-BLS51*$C$52</f>
        <v>-8683808797090.3457</v>
      </c>
      <c r="BLU52" s="1818">
        <f t="shared" ref="BLU52" si="9027">-BLU51*$C$52</f>
        <v>-8900904017017.6035</v>
      </c>
      <c r="BLW52" s="1818">
        <f t="shared" ref="BLW52" si="9028">-BLW51*$C$52</f>
        <v>-9123426617443.043</v>
      </c>
      <c r="BLY52" s="1818">
        <f t="shared" ref="BLY52" si="9029">-BLY51*$C$52</f>
        <v>-9351512282879.1191</v>
      </c>
      <c r="BMA52" s="1818">
        <f t="shared" ref="BMA52" si="9030">-BMA51*$C$52</f>
        <v>-9585300089951.0957</v>
      </c>
      <c r="BMC52" s="1818">
        <f t="shared" ref="BMC52" si="9031">-BMC51*$C$52</f>
        <v>-9824932592199.873</v>
      </c>
      <c r="BME52" s="1818">
        <f t="shared" ref="BME52" si="9032">-BME51*$C$52</f>
        <v>-10070555907004.869</v>
      </c>
      <c r="BMG52" s="1818">
        <f t="shared" ref="BMG52" si="9033">-BMG51*$C$52</f>
        <v>-10322319804679.99</v>
      </c>
      <c r="BMI52" s="1818">
        <f t="shared" ref="BMI52" si="9034">-BMI51*$C$52</f>
        <v>-10580377799796.988</v>
      </c>
      <c r="BMK52" s="1818">
        <f t="shared" ref="BMK52" si="9035">-BMK51*$C$52</f>
        <v>-10844887244791.912</v>
      </c>
      <c r="BMM52" s="1818">
        <f t="shared" ref="BMM52" si="9036">-BMM51*$C$52</f>
        <v>-11116009425911.709</v>
      </c>
      <c r="BMO52" s="1818">
        <f t="shared" ref="BMO52" si="9037">-BMO51*$C$52</f>
        <v>-11393909661559.5</v>
      </c>
      <c r="BMQ52" s="1818">
        <f t="shared" ref="BMQ52" si="9038">-BMQ51*$C$52</f>
        <v>-11678757403098.486</v>
      </c>
      <c r="BMS52" s="1818">
        <f t="shared" ref="BMS52" si="9039">-BMS51*$C$52</f>
        <v>-11970726338175.947</v>
      </c>
      <c r="BMU52" s="1818">
        <f t="shared" ref="BMU52" si="9040">-BMU51*$C$52</f>
        <v>-12269994496630.346</v>
      </c>
      <c r="BMW52" s="1818">
        <f t="shared" ref="BMW52" si="9041">-BMW51*$C$52</f>
        <v>-12576744359046.104</v>
      </c>
      <c r="BMY52" s="1818">
        <f t="shared" ref="BMY52" si="9042">-BMY51*$C$52</f>
        <v>-12891162968022.256</v>
      </c>
      <c r="BNA52" s="1818">
        <f t="shared" ref="BNA52" si="9043">-BNA51*$C$52</f>
        <v>-13213442042222.811</v>
      </c>
      <c r="BNC52" s="1818">
        <f t="shared" ref="BNC52" si="9044">-BNC51*$C$52</f>
        <v>-13543778093278.379</v>
      </c>
      <c r="BNE52" s="1818">
        <f t="shared" ref="BNE52" si="9045">-BNE51*$C$52</f>
        <v>-13882372545610.338</v>
      </c>
      <c r="BNG52" s="1818">
        <f t="shared" ref="BNG52" si="9046">-BNG51*$C$52</f>
        <v>-14229431859250.596</v>
      </c>
      <c r="BNI52" s="1818">
        <f t="shared" ref="BNI52" si="9047">-BNI51*$C$52</f>
        <v>-14585167655731.859</v>
      </c>
      <c r="BNK52" s="1818">
        <f t="shared" ref="BNK52" si="9048">-BNK51*$C$52</f>
        <v>-14949796847125.154</v>
      </c>
      <c r="BNM52" s="1818">
        <f t="shared" ref="BNM52" si="9049">-BNM51*$C$52</f>
        <v>-15323541768303.281</v>
      </c>
      <c r="BNO52" s="1818">
        <f t="shared" ref="BNO52" si="9050">-BNO51*$C$52</f>
        <v>-15706630312510.861</v>
      </c>
      <c r="BNQ52" s="1818">
        <f t="shared" ref="BNQ52" si="9051">-BNQ51*$C$52</f>
        <v>-16099296070323.631</v>
      </c>
      <c r="BNS52" s="1818">
        <f t="shared" ref="BNS52" si="9052">-BNS51*$C$52</f>
        <v>-16501778472081.721</v>
      </c>
      <c r="BNU52" s="1818">
        <f t="shared" ref="BNU52" si="9053">-BNU51*$C$52</f>
        <v>-16914322933883.762</v>
      </c>
      <c r="BNW52" s="1818">
        <f t="shared" ref="BNW52" si="9054">-BNW51*$C$52</f>
        <v>-17337181007230.854</v>
      </c>
      <c r="BNY52" s="1818">
        <f t="shared" ref="BNY52" si="9055">-BNY51*$C$52</f>
        <v>-17770610532411.625</v>
      </c>
      <c r="BOA52" s="1818">
        <f t="shared" ref="BOA52" si="9056">-BOA51*$C$52</f>
        <v>-18214875795721.914</v>
      </c>
      <c r="BOC52" s="1818">
        <f t="shared" ref="BOC52" si="9057">-BOC51*$C$52</f>
        <v>-18670247690614.961</v>
      </c>
      <c r="BOE52" s="1818">
        <f t="shared" ref="BOE52" si="9058">-BOE51*$C$52</f>
        <v>-19137003882880.332</v>
      </c>
      <c r="BOG52" s="1818">
        <f t="shared" ref="BOG52" si="9059">-BOG51*$C$52</f>
        <v>-19615428979952.34</v>
      </c>
      <c r="BOI52" s="1818">
        <f t="shared" ref="BOI52" si="9060">-BOI51*$C$52</f>
        <v>-20105814704451.148</v>
      </c>
      <c r="BOK52" s="1818">
        <f t="shared" ref="BOK52" si="9061">-BOK51*$C$52</f>
        <v>-20608460072062.426</v>
      </c>
      <c r="BOM52" s="1818">
        <f t="shared" ref="BOM52" si="9062">-BOM51*$C$52</f>
        <v>-21123671573863.984</v>
      </c>
      <c r="BOO52" s="1818">
        <f t="shared" ref="BOO52" si="9063">-BOO51*$C$52</f>
        <v>-21651763363210.582</v>
      </c>
      <c r="BOQ52" s="1818">
        <f t="shared" ref="BOQ52" si="9064">-BOQ51*$C$52</f>
        <v>-22193057447290.844</v>
      </c>
      <c r="BOS52" s="1818">
        <f t="shared" ref="BOS52" si="9065">-BOS51*$C$52</f>
        <v>-22747883883473.113</v>
      </c>
      <c r="BOU52" s="1818">
        <f t="shared" ref="BOU52" si="9066">-BOU51*$C$52</f>
        <v>-23316580980559.938</v>
      </c>
      <c r="BOW52" s="1818">
        <f t="shared" ref="BOW52" si="9067">-BOW51*$C$52</f>
        <v>-23899495505073.934</v>
      </c>
      <c r="BOY52" s="1818">
        <f t="shared" ref="BOY52" si="9068">-BOY51*$C$52</f>
        <v>-24496982892700.781</v>
      </c>
      <c r="BPA52" s="1818">
        <f t="shared" ref="BPA52" si="9069">-BPA51*$C$52</f>
        <v>-25109407465018.297</v>
      </c>
      <c r="BPC52" s="1818">
        <f t="shared" ref="BPC52" si="9070">-BPC51*$C$52</f>
        <v>-25737142651643.754</v>
      </c>
      <c r="BPE52" s="1818">
        <f t="shared" ref="BPE52" si="9071">-BPE51*$C$52</f>
        <v>-26380571217934.844</v>
      </c>
      <c r="BPG52" s="1818">
        <f t="shared" ref="BPG52" si="9072">-BPG51*$C$52</f>
        <v>-27040085498383.211</v>
      </c>
      <c r="BPI52" s="1818">
        <f t="shared" ref="BPI52" si="9073">-BPI51*$C$52</f>
        <v>-27716087635842.789</v>
      </c>
      <c r="BPK52" s="1818">
        <f t="shared" ref="BPK52" si="9074">-BPK51*$C$52</f>
        <v>-28408989826738.855</v>
      </c>
      <c r="BPM52" s="1818">
        <f t="shared" ref="BPM52" si="9075">-BPM51*$C$52</f>
        <v>-29119214572407.324</v>
      </c>
      <c r="BPO52" s="1818">
        <f t="shared" ref="BPO52" si="9076">-BPO51*$C$52</f>
        <v>-29847194936717.504</v>
      </c>
      <c r="BPQ52" s="1818">
        <f t="shared" ref="BPQ52" si="9077">-BPQ51*$C$52</f>
        <v>-30593374810135.438</v>
      </c>
      <c r="BPS52" s="1818">
        <f t="shared" ref="BPS52" si="9078">-BPS51*$C$52</f>
        <v>-31358209180388.82</v>
      </c>
      <c r="BPU52" s="1818">
        <f t="shared" ref="BPU52" si="9079">-BPU51*$C$52</f>
        <v>-32142164409898.539</v>
      </c>
      <c r="BPW52" s="1818">
        <f t="shared" ref="BPW52" si="9080">-BPW51*$C$52</f>
        <v>-32945718520146</v>
      </c>
      <c r="BPY52" s="1818">
        <f t="shared" ref="BPY52" si="9081">-BPY51*$C$52</f>
        <v>-33769361483149.648</v>
      </c>
      <c r="BQA52" s="1818">
        <f t="shared" ref="BQA52" si="9082">-BQA51*$C$52</f>
        <v>-34613595520228.387</v>
      </c>
      <c r="BQC52" s="1818">
        <f t="shared" ref="BQC52" si="9083">-BQC51*$C$52</f>
        <v>-35478935408234.094</v>
      </c>
      <c r="BQE52" s="1818">
        <f t="shared" ref="BQE52" si="9084">-BQE51*$C$52</f>
        <v>-36365908793439.945</v>
      </c>
      <c r="BQG52" s="1818">
        <f t="shared" ref="BQG52" si="9085">-BQG51*$C$52</f>
        <v>-37275056513275.938</v>
      </c>
      <c r="BQI52" s="1818">
        <f t="shared" ref="BQI52" si="9086">-BQI51*$C$52</f>
        <v>-38206932926107.836</v>
      </c>
      <c r="BQK52" s="1818">
        <f t="shared" ref="BQK52" si="9087">-BQK51*$C$52</f>
        <v>-39162106249260.531</v>
      </c>
      <c r="BQM52" s="1818">
        <f t="shared" ref="BQM52" si="9088">-BQM51*$C$52</f>
        <v>-40141158905492.039</v>
      </c>
      <c r="BQO52" s="1818">
        <f t="shared" ref="BQO52" si="9089">-BQO51*$C$52</f>
        <v>-41144687878129.336</v>
      </c>
      <c r="BQQ52" s="1818">
        <f t="shared" ref="BQQ52" si="9090">-BQQ51*$C$52</f>
        <v>-42173305075082.563</v>
      </c>
      <c r="BQS52" s="1818">
        <f t="shared" ref="BQS52" si="9091">-BQS51*$C$52</f>
        <v>-43227637701959.625</v>
      </c>
      <c r="BQU52" s="1818">
        <f t="shared" ref="BQU52" si="9092">-BQU51*$C$52</f>
        <v>-44308328644508.609</v>
      </c>
      <c r="BQW52" s="1818">
        <f t="shared" ref="BQW52" si="9093">-BQW51*$C$52</f>
        <v>-45416036860621.32</v>
      </c>
      <c r="BQY52" s="1818">
        <f t="shared" ref="BQY52" si="9094">-BQY51*$C$52</f>
        <v>-46551437782136.852</v>
      </c>
      <c r="BRA52" s="1818">
        <f t="shared" ref="BRA52" si="9095">-BRA51*$C$52</f>
        <v>-47715223726690.266</v>
      </c>
      <c r="BRC52" s="1818">
        <f t="shared" ref="BRC52" si="9096">-BRC51*$C$52</f>
        <v>-48908104319857.516</v>
      </c>
      <c r="BRE52" s="1818">
        <f t="shared" ref="BRE52" si="9097">-BRE51*$C$52</f>
        <v>-50130806927853.945</v>
      </c>
      <c r="BRG52" s="1818">
        <f t="shared" ref="BRG52" si="9098">-BRG51*$C$52</f>
        <v>-51384077101050.289</v>
      </c>
      <c r="BRI52" s="1818">
        <f t="shared" ref="BRI52" si="9099">-BRI51*$C$52</f>
        <v>-52668679028576.539</v>
      </c>
      <c r="BRK52" s="1818">
        <f t="shared" ref="BRK52" si="9100">-BRK51*$C$52</f>
        <v>-53985396004290.945</v>
      </c>
      <c r="BRM52" s="1818">
        <f t="shared" ref="BRM52" si="9101">-BRM51*$C$52</f>
        <v>-55335030904398.211</v>
      </c>
      <c r="BRO52" s="1818">
        <f t="shared" ref="BRO52" si="9102">-BRO51*$C$52</f>
        <v>-56718406677008.164</v>
      </c>
      <c r="BRQ52" s="1818">
        <f t="shared" ref="BRQ52" si="9103">-BRQ51*$C$52</f>
        <v>-58136366843933.359</v>
      </c>
      <c r="BRS52" s="1818">
        <f t="shared" ref="BRS52" si="9104">-BRS51*$C$52</f>
        <v>-59589776015031.688</v>
      </c>
      <c r="BRU52" s="1818">
        <f t="shared" ref="BRU52" si="9105">-BRU51*$C$52</f>
        <v>-61079520415407.477</v>
      </c>
      <c r="BRW52" s="1818">
        <f t="shared" ref="BRW52" si="9106">-BRW51*$C$52</f>
        <v>-62606508425792.656</v>
      </c>
      <c r="BRY52" s="1818">
        <f t="shared" ref="BRY52" si="9107">-BRY51*$C$52</f>
        <v>-64171671136437.469</v>
      </c>
      <c r="BSA52" s="1818">
        <f t="shared" ref="BSA52" si="9108">-BSA51*$C$52</f>
        <v>-65775962914848.398</v>
      </c>
      <c r="BSC52" s="1818">
        <f t="shared" ref="BSC52" si="9109">-BSC51*$C$52</f>
        <v>-67420361987719.602</v>
      </c>
      <c r="BSE52" s="1818">
        <f t="shared" ref="BSE52" si="9110">-BSE51*$C$52</f>
        <v>-69105871037412.586</v>
      </c>
      <c r="BSG52" s="1818">
        <f t="shared" ref="BSG52" si="9111">-BSG51*$C$52</f>
        <v>-70833517813347.891</v>
      </c>
      <c r="BSI52" s="1818">
        <f t="shared" ref="BSI52" si="9112">-BSI51*$C$52</f>
        <v>-72604355758681.578</v>
      </c>
      <c r="BSK52" s="1818">
        <f t="shared" ref="BSK52" si="9113">-BSK51*$C$52</f>
        <v>-74419464652648.609</v>
      </c>
      <c r="BSM52" s="1818">
        <f t="shared" ref="BSM52" si="9114">-BSM51*$C$52</f>
        <v>-76279951268964.813</v>
      </c>
      <c r="BSO52" s="1818">
        <f t="shared" ref="BSO52" si="9115">-BSO51*$C$52</f>
        <v>-78186950050688.922</v>
      </c>
      <c r="BSQ52" s="1818">
        <f t="shared" ref="BSQ52" si="9116">-BSQ51*$C$52</f>
        <v>-80141623801956.141</v>
      </c>
      <c r="BSS52" s="1818">
        <f t="shared" ref="BSS52" si="9117">-BSS51*$C$52</f>
        <v>-82145164397005.031</v>
      </c>
      <c r="BSU52" s="1818">
        <f t="shared" ref="BSU52" si="9118">-BSU51*$C$52</f>
        <v>-84198793506930.156</v>
      </c>
      <c r="BSW52" s="1818">
        <f t="shared" ref="BSW52" si="9119">-BSW51*$C$52</f>
        <v>-86303763344603.406</v>
      </c>
      <c r="BSY52" s="1818">
        <f t="shared" ref="BSY52" si="9120">-BSY51*$C$52</f>
        <v>-88461357428218.484</v>
      </c>
      <c r="BTA52" s="1818">
        <f t="shared" ref="BTA52" si="9121">-BTA51*$C$52</f>
        <v>-90672891363923.938</v>
      </c>
      <c r="BTC52" s="1818">
        <f t="shared" ref="BTC52" si="9122">-BTC51*$C$52</f>
        <v>-92939713648022.031</v>
      </c>
      <c r="BTE52" s="1818">
        <f t="shared" ref="BTE52" si="9123">-BTE51*$C$52</f>
        <v>-95263206489222.578</v>
      </c>
      <c r="BTG52" s="1818">
        <f t="shared" ref="BTG52" si="9124">-BTG51*$C$52</f>
        <v>-97644786651453.141</v>
      </c>
      <c r="BTI52" s="1818">
        <f t="shared" ref="BTI52" si="9125">-BTI51*$C$52</f>
        <v>-100085906317739.45</v>
      </c>
      <c r="BTK52" s="1818">
        <f t="shared" ref="BTK52" si="9126">-BTK51*$C$52</f>
        <v>-102588053975682.94</v>
      </c>
      <c r="BTM52" s="1818">
        <f t="shared" ref="BTM52" si="9127">-BTM51*$C$52</f>
        <v>-105152755325075</v>
      </c>
      <c r="BTO52" s="1818">
        <f t="shared" ref="BTO52" si="9128">-BTO51*$C$52</f>
        <v>-107781574208201.86</v>
      </c>
      <c r="BTQ52" s="1818">
        <f t="shared" ref="BTQ52" si="9129">-BTQ51*$C$52</f>
        <v>-110476113563406.89</v>
      </c>
      <c r="BTS52" s="1818">
        <f t="shared" ref="BTS52" si="9130">-BTS51*$C$52</f>
        <v>-113238016402492.05</v>
      </c>
      <c r="BTU52" s="1818">
        <f t="shared" ref="BTU52" si="9131">-BTU51*$C$52</f>
        <v>-116068966812554.34</v>
      </c>
      <c r="BTW52" s="1818">
        <f t="shared" ref="BTW52" si="9132">-BTW51*$C$52</f>
        <v>-118970690982868.19</v>
      </c>
      <c r="BTY52" s="1818">
        <f t="shared" ref="BTY52" si="9133">-BTY51*$C$52</f>
        <v>-121944958257439.88</v>
      </c>
      <c r="BUA52" s="1818">
        <f t="shared" ref="BUA52" si="9134">-BUA51*$C$52</f>
        <v>-124993582213875.86</v>
      </c>
      <c r="BUC52" s="1818">
        <f t="shared" ref="BUC52" si="9135">-BUC51*$C$52</f>
        <v>-128118421769222.75</v>
      </c>
      <c r="BUE52" s="1818">
        <f t="shared" ref="BUE52" si="9136">-BUE51*$C$52</f>
        <v>-131321382313453.31</v>
      </c>
      <c r="BUG52" s="1818">
        <f t="shared" ref="BUG52" si="9137">-BUG51*$C$52</f>
        <v>-134604416871289.64</v>
      </c>
      <c r="BUI52" s="1818">
        <f t="shared" ref="BUI52" si="9138">-BUI51*$C$52</f>
        <v>-137969527293071.88</v>
      </c>
      <c r="BUK52" s="1818">
        <f t="shared" ref="BUK52" si="9139">-BUK51*$C$52</f>
        <v>-141418765475398.66</v>
      </c>
      <c r="BUM52" s="1818">
        <f t="shared" ref="BUM52" si="9140">-BUM51*$C$52</f>
        <v>-144954234612283.63</v>
      </c>
      <c r="BUO52" s="1818">
        <f t="shared" ref="BUO52" si="9141">-BUO51*$C$52</f>
        <v>-148578090477590.69</v>
      </c>
      <c r="BUQ52" s="1818">
        <f t="shared" ref="BUQ52" si="9142">-BUQ51*$C$52</f>
        <v>-152292542739530.44</v>
      </c>
      <c r="BUS52" s="1818">
        <f t="shared" ref="BUS52" si="9143">-BUS51*$C$52</f>
        <v>-156099856308018.69</v>
      </c>
      <c r="BUU52" s="1818">
        <f t="shared" ref="BUU52" si="9144">-BUU51*$C$52</f>
        <v>-160002352715719.16</v>
      </c>
      <c r="BUW52" s="1818">
        <f t="shared" ref="BUW52" si="9145">-BUW51*$C$52</f>
        <v>-164002411533612.13</v>
      </c>
      <c r="BUY52" s="1818">
        <f t="shared" ref="BUY52" si="9146">-BUY51*$C$52</f>
        <v>-168102471821952.41</v>
      </c>
      <c r="BVA52" s="1818">
        <f t="shared" ref="BVA52" si="9147">-BVA51*$C$52</f>
        <v>-172305033617501.19</v>
      </c>
      <c r="BVC52" s="1818">
        <f t="shared" ref="BVC52" si="9148">-BVC51*$C$52</f>
        <v>-176612659457938.69</v>
      </c>
      <c r="BVE52" s="1818">
        <f t="shared" ref="BVE52" si="9149">-BVE51*$C$52</f>
        <v>-181027975944387.13</v>
      </c>
      <c r="BVG52" s="1818">
        <f t="shared" ref="BVG52" si="9150">-BVG51*$C$52</f>
        <v>-185553675342996.78</v>
      </c>
      <c r="BVI52" s="1818">
        <f t="shared" ref="BVI52" si="9151">-BVI51*$C$52</f>
        <v>-190192517226571.69</v>
      </c>
      <c r="BVK52" s="1818">
        <f t="shared" ref="BVK52" si="9152">-BVK51*$C$52</f>
        <v>-194947330157235.97</v>
      </c>
      <c r="BVM52" s="1818">
        <f t="shared" ref="BVM52" si="9153">-BVM51*$C$52</f>
        <v>-199821013411166.84</v>
      </c>
      <c r="BVO52" s="1818">
        <f t="shared" ref="BVO52" si="9154">-BVO51*$C$52</f>
        <v>-204816538746446</v>
      </c>
      <c r="BVQ52" s="1818">
        <f t="shared" ref="BVQ52" si="9155">-BVQ51*$C$52</f>
        <v>-209936952215107.13</v>
      </c>
      <c r="BVS52" s="1818">
        <f t="shared" ref="BVS52" si="9156">-BVS51*$C$52</f>
        <v>-215185376020484.78</v>
      </c>
      <c r="BVU52" s="1818">
        <f t="shared" ref="BVU52" si="9157">-BVU51*$C$52</f>
        <v>-220565010420996.88</v>
      </c>
      <c r="BVW52" s="1818">
        <f t="shared" ref="BVW52" si="9158">-BVW51*$C$52</f>
        <v>-226079135681521.78</v>
      </c>
      <c r="BVY52" s="1818">
        <f t="shared" ref="BVY52" si="9159">-BVY51*$C$52</f>
        <v>-231731114073559.81</v>
      </c>
      <c r="BWA52" s="1818">
        <f t="shared" ref="BWA52" si="9160">-BWA51*$C$52</f>
        <v>-237524391925398.78</v>
      </c>
      <c r="BWC52" s="1818">
        <f t="shared" ref="BWC52" si="9161">-BWC51*$C$52</f>
        <v>-243462501723533.72</v>
      </c>
      <c r="BWE52" s="1818">
        <f t="shared" ref="BWE52" si="9162">-BWE51*$C$52</f>
        <v>-249549064266622.03</v>
      </c>
      <c r="BWG52" s="1818">
        <f t="shared" ref="BWG52" si="9163">-BWG51*$C$52</f>
        <v>-255787790873287.56</v>
      </c>
      <c r="BWI52" s="1818">
        <f t="shared" ref="BWI52" si="9164">-BWI51*$C$52</f>
        <v>-262182485645119.72</v>
      </c>
      <c r="BWK52" s="1818">
        <f t="shared" ref="BWK52" si="9165">-BWK51*$C$52</f>
        <v>-268737047786247.69</v>
      </c>
      <c r="BWM52" s="1818">
        <f t="shared" ref="BWM52" si="9166">-BWM51*$C$52</f>
        <v>-275455473980903.84</v>
      </c>
      <c r="BWO52" s="1818">
        <f t="shared" ref="BWO52" si="9167">-BWO51*$C$52</f>
        <v>-282341860830426.44</v>
      </c>
      <c r="BWQ52" s="1818">
        <f t="shared" ref="BWQ52" si="9168">-BWQ51*$C$52</f>
        <v>-289400407351187.06</v>
      </c>
      <c r="BWS52" s="1818">
        <f t="shared" ref="BWS52" si="9169">-BWS51*$C$52</f>
        <v>-296635417534966.69</v>
      </c>
      <c r="BWU52" s="1818">
        <f t="shared" ref="BWU52" si="9170">-BWU51*$C$52</f>
        <v>-304051302973340.81</v>
      </c>
      <c r="BWW52" s="1818">
        <f t="shared" ref="BWW52" si="9171">-BWW51*$C$52</f>
        <v>-311652585547674.31</v>
      </c>
      <c r="BWY52" s="1818">
        <f t="shared" ref="BWY52" si="9172">-BWY51*$C$52</f>
        <v>-319443900186366.13</v>
      </c>
      <c r="BXA52" s="1818">
        <f t="shared" ref="BXA52" si="9173">-BXA51*$C$52</f>
        <v>-327429997691025.25</v>
      </c>
      <c r="BXC52" s="1818">
        <f t="shared" ref="BXC52" si="9174">-BXC51*$C$52</f>
        <v>-335615747633300.88</v>
      </c>
      <c r="BXE52" s="1818">
        <f t="shared" ref="BXE52" si="9175">-BXE51*$C$52</f>
        <v>-344006141324133.38</v>
      </c>
      <c r="BXG52" s="1818">
        <f t="shared" ref="BXG52" si="9176">-BXG51*$C$52</f>
        <v>-352606294857236.69</v>
      </c>
      <c r="BXI52" s="1818">
        <f t="shared" ref="BXI52" si="9177">-BXI51*$C$52</f>
        <v>-361421452228667.56</v>
      </c>
      <c r="BXK52" s="1818">
        <f t="shared" ref="BXK52" si="9178">-BXK51*$C$52</f>
        <v>-370456988534384.25</v>
      </c>
      <c r="BXM52" s="1818">
        <f t="shared" ref="BXM52" si="9179">-BXM51*$C$52</f>
        <v>-379718413247743.81</v>
      </c>
      <c r="BXO52" s="1818">
        <f t="shared" ref="BXO52" si="9180">-BXO51*$C$52</f>
        <v>-389211373578937.38</v>
      </c>
      <c r="BXQ52" s="1818">
        <f t="shared" ref="BXQ52" si="9181">-BXQ51*$C$52</f>
        <v>-398941657918410.75</v>
      </c>
      <c r="BXS52" s="1818">
        <f t="shared" ref="BXS52" si="9182">-BXS51*$C$52</f>
        <v>-408915199366371</v>
      </c>
      <c r="BXU52" s="1818">
        <f t="shared" ref="BXU52" si="9183">-BXU51*$C$52</f>
        <v>-419138079350530.25</v>
      </c>
      <c r="BXW52" s="1818">
        <f t="shared" ref="BXW52" si="9184">-BXW51*$C$52</f>
        <v>-429616531334293.5</v>
      </c>
      <c r="BXY52" s="1818">
        <f t="shared" ref="BXY52" si="9185">-BXY51*$C$52</f>
        <v>-440356944617650.81</v>
      </c>
      <c r="BYA52" s="1818">
        <f t="shared" ref="BYA52" si="9186">-BYA51*$C$52</f>
        <v>-451365868233092.06</v>
      </c>
      <c r="BYC52" s="1818">
        <f t="shared" ref="BYC52" si="9187">-BYC51*$C$52</f>
        <v>-462650014938919.31</v>
      </c>
      <c r="BYE52" s="1818">
        <f t="shared" ref="BYE52" si="9188">-BYE51*$C$52</f>
        <v>-474216265312392.25</v>
      </c>
      <c r="BYG52" s="1818">
        <f t="shared" ref="BYG52" si="9189">-BYG51*$C$52</f>
        <v>-486071671945202</v>
      </c>
      <c r="BYI52" s="1818">
        <f t="shared" ref="BYI52" si="9190">-BYI51*$C$52</f>
        <v>-498223463743832</v>
      </c>
      <c r="BYK52" s="1818">
        <f t="shared" ref="BYK52" si="9191">-BYK51*$C$52</f>
        <v>-510679050337427.75</v>
      </c>
      <c r="BYM52" s="1818">
        <f t="shared" ref="BYM52" si="9192">-BYM51*$C$52</f>
        <v>-523446026595863.38</v>
      </c>
      <c r="BYO52" s="1818">
        <f t="shared" ref="BYO52" si="9193">-BYO51*$C$52</f>
        <v>-536532177260759.94</v>
      </c>
      <c r="BYQ52" s="1818">
        <f t="shared" ref="BYQ52" si="9194">-BYQ51*$C$52</f>
        <v>-549945481692278.88</v>
      </c>
      <c r="BYS52" s="1818">
        <f t="shared" ref="BYS52" si="9195">-BYS51*$C$52</f>
        <v>-563694118734585.75</v>
      </c>
      <c r="BYU52" s="1818">
        <f t="shared" ref="BYU52" si="9196">-BYU51*$C$52</f>
        <v>-577786471702950.38</v>
      </c>
      <c r="BYW52" s="1818">
        <f t="shared" ref="BYW52" si="9197">-BYW51*$C$52</f>
        <v>-592231133495524.13</v>
      </c>
      <c r="BYY52" s="1818">
        <f t="shared" ref="BYY52" si="9198">-BYY51*$C$52</f>
        <v>-607036911832912.13</v>
      </c>
      <c r="BZA52" s="1818">
        <f t="shared" ref="BZA52" si="9199">-BZA51*$C$52</f>
        <v>-622212834628734.88</v>
      </c>
      <c r="BZC52" s="1818">
        <f t="shared" ref="BZC52" si="9200">-BZC51*$C$52</f>
        <v>-637768155494453.25</v>
      </c>
      <c r="BZE52" s="1818">
        <f t="shared" ref="BZE52" si="9201">-BZE51*$C$52</f>
        <v>-653712359381814.5</v>
      </c>
      <c r="BZG52" s="1818">
        <f t="shared" ref="BZG52" si="9202">-BZG51*$C$52</f>
        <v>-670055168366359.75</v>
      </c>
      <c r="BZI52" s="1818">
        <f t="shared" ref="BZI52" si="9203">-BZI51*$C$52</f>
        <v>-686806547575518.63</v>
      </c>
      <c r="BZK52" s="1818">
        <f t="shared" ref="BZK52" si="9204">-BZK51*$C$52</f>
        <v>-703976711264906.5</v>
      </c>
      <c r="BZM52" s="1818">
        <f t="shared" ref="BZM52" si="9205">-BZM51*$C$52</f>
        <v>-721576129046529.13</v>
      </c>
      <c r="BZO52" s="1818">
        <f t="shared" ref="BZO52" si="9206">-BZO51*$C$52</f>
        <v>-739615532272692.25</v>
      </c>
      <c r="BZQ52" s="1818">
        <f t="shared" ref="BZQ52" si="9207">-BZQ51*$C$52</f>
        <v>-758105920579509.5</v>
      </c>
      <c r="BZS52" s="1818">
        <f t="shared" ref="BZS52" si="9208">-BZS51*$C$52</f>
        <v>-777058568593997.13</v>
      </c>
      <c r="BZU52" s="1818">
        <f t="shared" ref="BZU52" si="9209">-BZU51*$C$52</f>
        <v>-796485032808847</v>
      </c>
      <c r="BZW52" s="1818">
        <f t="shared" ref="BZW52" si="9210">-BZW51*$C$52</f>
        <v>-816397158629068.13</v>
      </c>
      <c r="BZY52" s="1818">
        <f t="shared" ref="BZY52" si="9211">-BZY51*$C$52</f>
        <v>-836807087594794.75</v>
      </c>
      <c r="CAA52" s="1818">
        <f t="shared" ref="CAA52" si="9212">-CAA51*$C$52</f>
        <v>-857727264784664.5</v>
      </c>
      <c r="CAC52" s="1818">
        <f t="shared" ref="CAC52" si="9213">-CAC51*$C$52</f>
        <v>-879170446404281</v>
      </c>
      <c r="CAE52" s="1818">
        <f t="shared" ref="CAE52" si="9214">-CAE51*$C$52</f>
        <v>-901149707564388</v>
      </c>
      <c r="CAG52" s="1818">
        <f t="shared" ref="CAG52" si="9215">-CAG51*$C$52</f>
        <v>-923678450253497.63</v>
      </c>
      <c r="CAI52" s="1818">
        <f t="shared" ref="CAI52" si="9216">-CAI51*$C$52</f>
        <v>-946770411509835</v>
      </c>
      <c r="CAK52" s="1818">
        <f t="shared" ref="CAK52" si="9217">-CAK51*$C$52</f>
        <v>-970439671797580.75</v>
      </c>
      <c r="CAM52" s="1818">
        <f t="shared" ref="CAM52" si="9218">-CAM51*$C$52</f>
        <v>-994700663592520.13</v>
      </c>
      <c r="CAO52" s="1818">
        <f t="shared" ref="CAO52" si="9219">-CAO51*$C$52</f>
        <v>-1019568180182333</v>
      </c>
      <c r="CAQ52" s="1818">
        <f t="shared" ref="CAQ52" si="9220">-CAQ51*$C$52</f>
        <v>-1045057384686891.3</v>
      </c>
      <c r="CAS52" s="1818">
        <f t="shared" ref="CAS52" si="9221">-CAS51*$C$52</f>
        <v>-1071183819304063.5</v>
      </c>
      <c r="CAU52" s="1818">
        <f t="shared" ref="CAU52" si="9222">-CAU51*$C$52</f>
        <v>-1097963414786665</v>
      </c>
      <c r="CAW52" s="1818">
        <f t="shared" ref="CAW52" si="9223">-CAW51*$C$52</f>
        <v>-1125412500156331.5</v>
      </c>
      <c r="CAY52" s="1818">
        <f t="shared" ref="CAY52" si="9224">-CAY51*$C$52</f>
        <v>-1153547812660239.8</v>
      </c>
      <c r="CBA52" s="1818">
        <f t="shared" ref="CBA52" si="9225">-CBA51*$C$52</f>
        <v>-1182386507976745.8</v>
      </c>
      <c r="CBC52" s="1818">
        <f t="shared" ref="CBC52" si="9226">-CBC51*$C$52</f>
        <v>-1211946170676164.3</v>
      </c>
      <c r="CBE52" s="1818">
        <f t="shared" ref="CBE52" si="9227">-CBE51*$C$52</f>
        <v>-1242244824943068.3</v>
      </c>
      <c r="CBG52" s="1818">
        <f t="shared" ref="CBG52" si="9228">-CBG51*$C$52</f>
        <v>-1273300945566644.8</v>
      </c>
      <c r="CBI52" s="1818">
        <f t="shared" ref="CBI52" si="9229">-CBI51*$C$52</f>
        <v>-1305133469205810.8</v>
      </c>
      <c r="CBK52" s="1818">
        <f t="shared" ref="CBK52" si="9230">-CBK51*$C$52</f>
        <v>-1337761805935956</v>
      </c>
      <c r="CBM52" s="1818">
        <f t="shared" ref="CBM52" si="9231">-CBM51*$C$52</f>
        <v>-1371205851084354.8</v>
      </c>
      <c r="CBO52" s="1818">
        <f t="shared" ref="CBO52" si="9232">-CBO51*$C$52</f>
        <v>-1405485997361463.5</v>
      </c>
      <c r="CBQ52" s="1818">
        <f t="shared" ref="CBQ52" si="9233">-CBQ51*$C$52</f>
        <v>-1440623147295500</v>
      </c>
      <c r="CBS52" s="1818">
        <f t="shared" ref="CBS52" si="9234">-CBS51*$C$52</f>
        <v>-1476638725977887.3</v>
      </c>
      <c r="CBU52" s="1818">
        <f t="shared" ref="CBU52" si="9235">-CBU51*$C$52</f>
        <v>-1513554694127334.3</v>
      </c>
      <c r="CBW52" s="1818">
        <f t="shared" ref="CBW52" si="9236">-CBW51*$C$52</f>
        <v>-1551393561480517.5</v>
      </c>
      <c r="CBY52" s="1818">
        <f t="shared" ref="CBY52" si="9237">-CBY51*$C$52</f>
        <v>-1590178400517530.3</v>
      </c>
      <c r="CCA52" s="1818">
        <f t="shared" ref="CCA52" si="9238">-CCA51*$C$52</f>
        <v>-1629932860530468.3</v>
      </c>
      <c r="CCC52" s="1818">
        <f t="shared" ref="CCC52" si="9239">-CCC51*$C$52</f>
        <v>-1670681182043729.8</v>
      </c>
      <c r="CCE52" s="1818">
        <f t="shared" ref="CCE52" si="9240">-CCE51*$C$52</f>
        <v>-1712448211594822.8</v>
      </c>
      <c r="CCG52" s="1818">
        <f t="shared" ref="CCG52" si="9241">-CCG51*$C$52</f>
        <v>-1755259416884693.3</v>
      </c>
      <c r="CCI52" s="1818">
        <f t="shared" ref="CCI52" si="9242">-CCI51*$C$52</f>
        <v>-1799140902306810.5</v>
      </c>
      <c r="CCK52" s="1818">
        <f t="shared" ref="CCK52" si="9243">-CCK51*$C$52</f>
        <v>-1844119424864480.5</v>
      </c>
      <c r="CCM52" s="1818">
        <f t="shared" ref="CCM52" si="9244">-CCM51*$C$52</f>
        <v>-1890222410486092.3</v>
      </c>
      <c r="CCO52" s="1818">
        <f t="shared" ref="CCO52" si="9245">-CCO51*$C$52</f>
        <v>-1937477970748244.5</v>
      </c>
      <c r="CCQ52" s="1818">
        <f t="shared" ref="CCQ52" si="9246">-CCQ51*$C$52</f>
        <v>-1985914920016950.5</v>
      </c>
      <c r="CCS52" s="1818">
        <f t="shared" ref="CCS52" si="9247">-CCS51*$C$52</f>
        <v>-2035562793017374</v>
      </c>
      <c r="CCU52" s="1818">
        <f t="shared" ref="CCU52" si="9248">-CCU51*$C$52</f>
        <v>-2086451862842808.3</v>
      </c>
      <c r="CCW52" s="1818">
        <f t="shared" ref="CCW52" si="9249">-CCW51*$C$52</f>
        <v>-2138613159413878.3</v>
      </c>
      <c r="CCY52" s="1818">
        <f t="shared" ref="CCY52" si="9250">-CCY51*$C$52</f>
        <v>-2192078488399225</v>
      </c>
      <c r="CDA52" s="1818">
        <f t="shared" ref="CDA52" si="9251">-CDA51*$C$52</f>
        <v>-2246880450609205.5</v>
      </c>
      <c r="CDC52" s="1818">
        <f t="shared" ref="CDC52" si="9252">-CDC51*$C$52</f>
        <v>-2303052461874435.5</v>
      </c>
      <c r="CDE52" s="1818">
        <f t="shared" ref="CDE52" si="9253">-CDE51*$C$52</f>
        <v>-2360628773421296</v>
      </c>
      <c r="CDG52" s="1818">
        <f t="shared" ref="CDG52" si="9254">-CDG51*$C$52</f>
        <v>-2419644492756828</v>
      </c>
      <c r="CDI52" s="1818">
        <f t="shared" ref="CDI52" si="9255">-CDI51*$C$52</f>
        <v>-2480135605075748.5</v>
      </c>
      <c r="CDK52" s="1818">
        <f t="shared" ref="CDK52" si="9256">-CDK51*$C$52</f>
        <v>-2542138995202642</v>
      </c>
      <c r="CDM52" s="1818">
        <f t="shared" ref="CDM52" si="9257">-CDM51*$C$52</f>
        <v>-2605692470082708</v>
      </c>
      <c r="CDO52" s="1818">
        <f t="shared" ref="CDO52" si="9258">-CDO51*$C$52</f>
        <v>-2670834781834775.5</v>
      </c>
      <c r="CDQ52" s="1818">
        <f t="shared" ref="CDQ52" si="9259">-CDQ51*$C$52</f>
        <v>-2737605651380644.5</v>
      </c>
      <c r="CDS52" s="1818">
        <f t="shared" ref="CDS52" si="9260">-CDS51*$C$52</f>
        <v>-2806045792665160.5</v>
      </c>
      <c r="CDU52" s="1818">
        <f t="shared" ref="CDU52" si="9261">-CDU51*$C$52</f>
        <v>-2876196937481789.5</v>
      </c>
      <c r="CDW52" s="1818">
        <f t="shared" ref="CDW52" si="9262">-CDW51*$C$52</f>
        <v>-2948101860918834</v>
      </c>
      <c r="CDY52" s="1818">
        <f t="shared" ref="CDY52" si="9263">-CDY51*$C$52</f>
        <v>-3021804407441804.5</v>
      </c>
      <c r="CEA52" s="1818">
        <f t="shared" ref="CEA52" si="9264">-CEA51*$C$52</f>
        <v>-3097349517627849.5</v>
      </c>
      <c r="CEC52" s="1818">
        <f t="shared" ref="CEC52" si="9265">-CEC51*$C$52</f>
        <v>-3174783255568545.5</v>
      </c>
      <c r="CEE52" s="1818">
        <f t="shared" ref="CEE52" si="9266">-CEE51*$C$52</f>
        <v>-3254152836957759</v>
      </c>
      <c r="CEG52" s="1818">
        <f t="shared" ref="CEG52" si="9267">-CEG51*$C$52</f>
        <v>-3335506657881702.5</v>
      </c>
      <c r="CEI52" s="1818">
        <f t="shared" ref="CEI52" si="9268">-CEI51*$C$52</f>
        <v>-3418894324328745</v>
      </c>
      <c r="CEK52" s="1818">
        <f t="shared" ref="CEK52" si="9269">-CEK51*$C$52</f>
        <v>-3504366682436963.5</v>
      </c>
      <c r="CEM52" s="1818">
        <f t="shared" ref="CEM52" si="9270">-CEM51*$C$52</f>
        <v>-3591975849497887.5</v>
      </c>
      <c r="CEO52" s="1818">
        <f t="shared" ref="CEO52" si="9271">-CEO51*$C$52</f>
        <v>-3681775245735334.5</v>
      </c>
      <c r="CEQ52" s="1818">
        <f t="shared" ref="CEQ52" si="9272">-CEQ51*$C$52</f>
        <v>-3773819626878717.5</v>
      </c>
      <c r="CES52" s="1818">
        <f t="shared" ref="CES52" si="9273">-CES51*$C$52</f>
        <v>-3868165117550685</v>
      </c>
      <c r="CEU52" s="1818">
        <f t="shared" ref="CEU52" si="9274">-CEU51*$C$52</f>
        <v>-3964869245489452</v>
      </c>
      <c r="CEW52" s="1818">
        <f t="shared" ref="CEW52" si="9275">-CEW51*$C$52</f>
        <v>-4063990976626688</v>
      </c>
      <c r="CEY52" s="1818">
        <f t="shared" ref="CEY52" si="9276">-CEY51*$C$52</f>
        <v>-4165590751042355</v>
      </c>
      <c r="CFA52" s="1818">
        <f t="shared" ref="CFA52" si="9277">-CFA51*$C$52</f>
        <v>-4269730519818413.5</v>
      </c>
      <c r="CFC52" s="1818">
        <f t="shared" ref="CFC52" si="9278">-CFC51*$C$52</f>
        <v>-4376473782813873.5</v>
      </c>
      <c r="CFE52" s="1818">
        <f t="shared" ref="CFE52" si="9279">-CFE51*$C$52</f>
        <v>-4485885627384220</v>
      </c>
      <c r="CFG52" s="1818">
        <f t="shared" ref="CFG52" si="9280">-CFG51*$C$52</f>
        <v>-4598032768068825</v>
      </c>
      <c r="CFI52" s="1818">
        <f t="shared" ref="CFI52" si="9281">-CFI51*$C$52</f>
        <v>-4712983587270545</v>
      </c>
      <c r="CFK52" s="1818">
        <f t="shared" ref="CFK52" si="9282">-CFK51*$C$52</f>
        <v>-4830808176952308</v>
      </c>
      <c r="CFM52" s="1818">
        <f t="shared" ref="CFM52" si="9283">-CFM51*$C$52</f>
        <v>-4951578381376115</v>
      </c>
      <c r="CFO52" s="1818">
        <f t="shared" ref="CFO52" si="9284">-CFO51*$C$52</f>
        <v>-5075367840910517</v>
      </c>
      <c r="CFQ52" s="1818">
        <f t="shared" ref="CFQ52" si="9285">-CFQ51*$C$52</f>
        <v>-5202252036933279</v>
      </c>
      <c r="CFS52" s="1818">
        <f t="shared" ref="CFS52" si="9286">-CFS51*$C$52</f>
        <v>-5332308337856611</v>
      </c>
      <c r="CFU52" s="1818">
        <f t="shared" ref="CFU52" si="9287">-CFU51*$C$52</f>
        <v>-5465616046303026</v>
      </c>
      <c r="CFW52" s="1818">
        <f t="shared" ref="CFW52" si="9288">-CFW51*$C$52</f>
        <v>-5602256447460601</v>
      </c>
      <c r="CFY52" s="1818">
        <f t="shared" ref="CFY52" si="9289">-CFY51*$C$52</f>
        <v>-5742312858647116</v>
      </c>
      <c r="CGA52" s="1818">
        <f t="shared" ref="CGA52" si="9290">-CGA51*$C$52</f>
        <v>-5885870680113293</v>
      </c>
      <c r="CGC52" s="1818">
        <f t="shared" ref="CGC52" si="9291">-CGC51*$C$52</f>
        <v>-6033017447116125</v>
      </c>
      <c r="CGE52" s="1818">
        <f t="shared" ref="CGE52" si="9292">-CGE51*$C$52</f>
        <v>-6183842883294028</v>
      </c>
      <c r="CGG52" s="1818">
        <f t="shared" ref="CGG52" si="9293">-CGG51*$C$52</f>
        <v>-6338438955376378</v>
      </c>
      <c r="CGI52" s="1818">
        <f t="shared" ref="CGI52" si="9294">-CGI51*$C$52</f>
        <v>-6496899929260787</v>
      </c>
      <c r="CGK52" s="1818">
        <f t="shared" ref="CGK52" si="9295">-CGK51*$C$52</f>
        <v>-6659322427492306</v>
      </c>
      <c r="CGM52" s="1818">
        <f t="shared" ref="CGM52" si="9296">-CGM51*$C$52</f>
        <v>-6825805488179613</v>
      </c>
      <c r="CGO52" s="1818">
        <f t="shared" ref="CGO52" si="9297">-CGO51*$C$52</f>
        <v>-6996450625384103</v>
      </c>
      <c r="CGQ52" s="1818">
        <f t="shared" ref="CGQ52" si="9298">-CGQ51*$C$52</f>
        <v>-7171361891018705</v>
      </c>
      <c r="CGS52" s="1818">
        <f t="shared" ref="CGS52" si="9299">-CGS51*$C$52</f>
        <v>-7350645938294172</v>
      </c>
      <c r="CGU52" s="1818">
        <f t="shared" ref="CGU52" si="9300">-CGU51*$C$52</f>
        <v>-7534412086751526</v>
      </c>
      <c r="CGW52" s="1818">
        <f t="shared" ref="CGW52" si="9301">-CGW51*$C$52</f>
        <v>-7722772388920313</v>
      </c>
      <c r="CGY52" s="1818">
        <f t="shared" ref="CGY52" si="9302">-CGY51*$C$52</f>
        <v>-7915841698643320</v>
      </c>
      <c r="CHA52" s="1818">
        <f t="shared" ref="CHA52" si="9303">-CHA51*$C$52</f>
        <v>-8113737741109402</v>
      </c>
      <c r="CHC52" s="1818">
        <f t="shared" ref="CHC52" si="9304">-CHC51*$C$52</f>
        <v>-8316581184637136</v>
      </c>
      <c r="CHE52" s="1818">
        <f t="shared" ref="CHE52" si="9305">-CHE51*$C$52</f>
        <v>-8524495714253064</v>
      </c>
      <c r="CHG52" s="1818">
        <f t="shared" ref="CHG52" si="9306">-CHG51*$C$52</f>
        <v>-8737608107109390</v>
      </c>
      <c r="CHI52" s="1818">
        <f t="shared" ref="CHI52" si="9307">-CHI51*$C$52</f>
        <v>-8956048309787124</v>
      </c>
      <c r="CHK52" s="1818">
        <f t="shared" ref="CHK52" si="9308">-CHK51*$C$52</f>
        <v>-9179949517531802</v>
      </c>
      <c r="CHM52" s="1818">
        <f t="shared" ref="CHM52" si="9309">-CHM51*$C$52</f>
        <v>-9409448255470096</v>
      </c>
      <c r="CHO52" s="1818">
        <f t="shared" ref="CHO52" si="9310">-CHO51*$C$52</f>
        <v>-9644684461856848</v>
      </c>
      <c r="CHQ52" s="1818">
        <f t="shared" ref="CHQ52" si="9311">-CHQ51*$C$52</f>
        <v>-9885801573403268</v>
      </c>
      <c r="CHS52" s="1818">
        <f t="shared" ref="CHS52" si="9312">-CHS51*$C$52</f>
        <v>-1.0132946612738348E+16</v>
      </c>
      <c r="CHU52" s="1818">
        <f t="shared" ref="CHU52" si="9313">-CHU51*$C$52</f>
        <v>-1.0386270278056806E+16</v>
      </c>
      <c r="CHW52" s="1818">
        <f t="shared" ref="CHW52" si="9314">-CHW51*$C$52</f>
        <v>-1.0645927035008226E+16</v>
      </c>
      <c r="CHY52" s="1818">
        <f t="shared" ref="CHY52" si="9315">-CHY51*$C$52</f>
        <v>-1.091207521088343E+16</v>
      </c>
      <c r="CIA52" s="1818">
        <f t="shared" ref="CIA52" si="9316">-CIA51*$C$52</f>
        <v>-1.1184877091155514E+16</v>
      </c>
      <c r="CIC52" s="1818">
        <f t="shared" ref="CIC52" si="9317">-CIC51*$C$52</f>
        <v>-1.14644990184344E+16</v>
      </c>
      <c r="CIE52" s="1818">
        <f t="shared" ref="CIE52" si="9318">-CIE51*$C$52</f>
        <v>-1.1751111493895258E+16</v>
      </c>
      <c r="CIG52" s="1818">
        <f t="shared" ref="CIG52" si="9319">-CIG51*$C$52</f>
        <v>-1.2044889281242638E+16</v>
      </c>
      <c r="CII52" s="1818">
        <f t="shared" ref="CII52" si="9320">-CII51*$C$52</f>
        <v>-1.2346011513273702E+16</v>
      </c>
      <c r="CIK52" s="1818">
        <f t="shared" ref="CIK52" si="9321">-CIK51*$C$52</f>
        <v>-1.2654661801105544E+16</v>
      </c>
      <c r="CIM52" s="1818">
        <f t="shared" ref="CIM52" si="9322">-CIM51*$C$52</f>
        <v>-1.2971028346133182E+16</v>
      </c>
      <c r="CIO52" s="1818">
        <f t="shared" ref="CIO52" si="9323">-CIO51*$C$52</f>
        <v>-1.329530405478651E+16</v>
      </c>
      <c r="CIQ52" s="1818">
        <f t="shared" ref="CIQ52" si="9324">-CIQ51*$C$52</f>
        <v>-1.3627686656156172E+16</v>
      </c>
      <c r="CIS52" s="1818">
        <f t="shared" ref="CIS52" si="9325">-CIS51*$C$52</f>
        <v>-1.3968378822560076E+16</v>
      </c>
      <c r="CIU52" s="1818">
        <f t="shared" ref="CIU52" si="9326">-CIU51*$C$52</f>
        <v>-1.4317588293124076E+16</v>
      </c>
      <c r="CIW52" s="1818">
        <f t="shared" ref="CIW52" si="9327">-CIW51*$C$52</f>
        <v>-1.4675528000452176E+16</v>
      </c>
      <c r="CIY52" s="1818">
        <f t="shared" ref="CIY52" si="9328">-CIY51*$C$52</f>
        <v>-1.504241620046348E+16</v>
      </c>
      <c r="CJA52" s="1818">
        <f t="shared" ref="CJA52" si="9329">-CJA51*$C$52</f>
        <v>-1.5418476605475066E+16</v>
      </c>
      <c r="CJC52" s="1818">
        <f t="shared" ref="CJC52" si="9330">-CJC51*$C$52</f>
        <v>-1.5803938520611942E+16</v>
      </c>
      <c r="CJE52" s="1818">
        <f t="shared" ref="CJE52" si="9331">-CJE51*$C$52</f>
        <v>-1.619903698362724E+16</v>
      </c>
      <c r="CJG52" s="1818">
        <f t="shared" ref="CJG52" si="9332">-CJG51*$C$52</f>
        <v>-1.660401290821792E+16</v>
      </c>
      <c r="CJI52" s="1818">
        <f t="shared" ref="CJI52" si="9333">-CJI51*$C$52</f>
        <v>-1.7019113230923366E+16</v>
      </c>
      <c r="CJK52" s="1818">
        <f t="shared" ref="CJK52" si="9334">-CJK51*$C$52</f>
        <v>-1.7444591061696448E+16</v>
      </c>
      <c r="CJM52" s="1818">
        <f t="shared" ref="CJM52" si="9335">-CJM51*$C$52</f>
        <v>-1.7880705838238858E+16</v>
      </c>
      <c r="CJO52" s="1818">
        <f t="shared" ref="CJO52" si="9336">-CJO51*$C$52</f>
        <v>-1.8327723484194828E+16</v>
      </c>
      <c r="CJQ52" s="1818">
        <f t="shared" ref="CJQ52" si="9337">-CJQ51*$C$52</f>
        <v>-1.8785916571299696E+16</v>
      </c>
      <c r="CJS52" s="1818">
        <f t="shared" ref="CJS52" si="9338">-CJS51*$C$52</f>
        <v>-1.9255564485582188E+16</v>
      </c>
      <c r="CJU52" s="1818">
        <f t="shared" ref="CJU52" si="9339">-CJU51*$C$52</f>
        <v>-1.973695359772174E+16</v>
      </c>
      <c r="CJW52" s="1818">
        <f t="shared" ref="CJW52" si="9340">-CJW51*$C$52</f>
        <v>-2.023037743766478E+16</v>
      </c>
      <c r="CJY52" s="1818">
        <f t="shared" ref="CJY52" si="9341">-CJY51*$C$52</f>
        <v>-2.0736136873606396E+16</v>
      </c>
      <c r="CKA52" s="1818">
        <f t="shared" ref="CKA52" si="9342">-CKA51*$C$52</f>
        <v>-2.1254540295446556E+16</v>
      </c>
      <c r="CKC52" s="1818">
        <f t="shared" ref="CKC52" si="9343">-CKC51*$C$52</f>
        <v>-2.178590380283272E+16</v>
      </c>
      <c r="CKE52" s="1818">
        <f t="shared" ref="CKE52" si="9344">-CKE51*$C$52</f>
        <v>-2.2330551397903536E+16</v>
      </c>
      <c r="CKG52" s="1818">
        <f t="shared" ref="CKG52" si="9345">-CKG51*$C$52</f>
        <v>-2.2888815182851124E+16</v>
      </c>
      <c r="CKI52" s="1818">
        <f t="shared" ref="CKI52" si="9346">-CKI51*$C$52</f>
        <v>-2.34610355624224E+16</v>
      </c>
      <c r="CKK52" s="1818">
        <f t="shared" ref="CKK52" si="9347">-CKK51*$C$52</f>
        <v>-2.4047561451482956E+16</v>
      </c>
      <c r="CKM52" s="1818">
        <f t="shared" ref="CKM52" si="9348">-CKM51*$C$52</f>
        <v>-2.4648750487770028E+16</v>
      </c>
      <c r="CKO52" s="1818">
        <f t="shared" ref="CKO52" si="9349">-CKO51*$C$52</f>
        <v>-2.5264969249964276E+16</v>
      </c>
      <c r="CKQ52" s="1818">
        <f t="shared" ref="CKQ52" si="9350">-CKQ51*$C$52</f>
        <v>-2.589659348121338E+16</v>
      </c>
      <c r="CKS52" s="1818">
        <f t="shared" ref="CKS52" si="9351">-CKS51*$C$52</f>
        <v>-2.6544008318243712E+16</v>
      </c>
      <c r="CKU52" s="1818">
        <f t="shared" ref="CKU52" si="9352">-CKU51*$C$52</f>
        <v>-2.7207608526199804E+16</v>
      </c>
      <c r="CKW52" s="1818">
        <f t="shared" ref="CKW52" si="9353">-CKW51*$C$52</f>
        <v>-2.7887798739354796E+16</v>
      </c>
      <c r="CKY52" s="1818">
        <f t="shared" ref="CKY52" si="9354">-CKY51*$C$52</f>
        <v>-2.8584993707838664E+16</v>
      </c>
      <c r="CLA52" s="1818">
        <f t="shared" ref="CLA52" si="9355">-CLA51*$C$52</f>
        <v>-2.9299618550534628E+16</v>
      </c>
      <c r="CLC52" s="1818">
        <f t="shared" ref="CLC52" si="9356">-CLC51*$C$52</f>
        <v>-3.0032109014297992E+16</v>
      </c>
      <c r="CLE52" s="1818">
        <f t="shared" ref="CLE52" si="9357">-CLE51*$C$52</f>
        <v>-3.078291173965544E+16</v>
      </c>
      <c r="CLG52" s="1818">
        <f t="shared" ref="CLG52" si="9358">-CLG51*$C$52</f>
        <v>-3.1552484533146824E+16</v>
      </c>
      <c r="CLI52" s="1818">
        <f t="shared" ref="CLI52" si="9359">-CLI51*$C$52</f>
        <v>-3.2341296646475492E+16</v>
      </c>
      <c r="CLK52" s="1818">
        <f t="shared" ref="CLK52" si="9360">-CLK51*$C$52</f>
        <v>-3.3149829062637376E+16</v>
      </c>
      <c r="CLM52" s="1818">
        <f t="shared" ref="CLM52" si="9361">-CLM51*$C$52</f>
        <v>-3.3978574789203308E+16</v>
      </c>
      <c r="CLO52" s="1818">
        <f t="shared" ref="CLO52" si="9362">-CLO51*$C$52</f>
        <v>-3.4828039158933388E+16</v>
      </c>
      <c r="CLQ52" s="1818">
        <f t="shared" ref="CLQ52" si="9363">-CLQ51*$C$52</f>
        <v>-3.569874013790672E+16</v>
      </c>
      <c r="CLS52" s="1818">
        <f t="shared" ref="CLS52" si="9364">-CLS51*$C$52</f>
        <v>-3.6591208641354384E+16</v>
      </c>
      <c r="CLU52" s="1818">
        <f t="shared" ref="CLU52" si="9365">-CLU51*$C$52</f>
        <v>-3.750598885738824E+16</v>
      </c>
      <c r="CLW52" s="1818">
        <f t="shared" ref="CLW52" si="9366">-CLW51*$C$52</f>
        <v>-3.8443638578822944E+16</v>
      </c>
      <c r="CLY52" s="1818">
        <f t="shared" ref="CLY52" si="9367">-CLY51*$C$52</f>
        <v>-3.9404729543293512E+16</v>
      </c>
      <c r="CMA52" s="1818">
        <f t="shared" ref="CMA52" si="9368">-CMA51*$C$52</f>
        <v>-4.0389847781875848E+16</v>
      </c>
      <c r="CMC52" s="1818">
        <f t="shared" ref="CMC52" si="9369">-CMC51*$C$52</f>
        <v>-4.1399593976422744E+16</v>
      </c>
      <c r="CME52" s="1818">
        <f t="shared" ref="CME52" si="9370">-CME51*$C$52</f>
        <v>-4.2434583825833312E+16</v>
      </c>
      <c r="CMG52" s="1818">
        <f t="shared" ref="CMG52" si="9371">-CMG51*$C$52</f>
        <v>-4.3495448421479144E+16</v>
      </c>
      <c r="CMI52" s="1818">
        <f t="shared" ref="CMI52" si="9372">-CMI51*$C$52</f>
        <v>-4.458283463201612E+16</v>
      </c>
      <c r="CMK52" s="1818">
        <f t="shared" ref="CMK52" si="9373">-CMK51*$C$52</f>
        <v>-4.569740549781652E+16</v>
      </c>
      <c r="CMM52" s="1818">
        <f t="shared" ref="CMM52" si="9374">-CMM51*$C$52</f>
        <v>-4.6839840635261928E+16</v>
      </c>
      <c r="CMO52" s="1818">
        <f t="shared" ref="CMO52" si="9375">-CMO51*$C$52</f>
        <v>-4.8010836651143472E+16</v>
      </c>
      <c r="CMQ52" s="1818">
        <f t="shared" ref="CMQ52" si="9376">-CMQ51*$C$52</f>
        <v>-4.9211107567422056E+16</v>
      </c>
      <c r="CMS52" s="1818">
        <f t="shared" ref="CMS52" si="9377">-CMS51*$C$52</f>
        <v>-5.04413852566076E+16</v>
      </c>
      <c r="CMU52" s="1818">
        <f t="shared" ref="CMU52" si="9378">-CMU51*$C$52</f>
        <v>-5.1702419888022784E+16</v>
      </c>
      <c r="CMW52" s="1818">
        <f t="shared" ref="CMW52" si="9379">-CMW51*$C$52</f>
        <v>-5.2994980385223352E+16</v>
      </c>
      <c r="CMY52" s="1818">
        <f t="shared" ref="CMY52" si="9380">-CMY51*$C$52</f>
        <v>-5.4319854894853928E+16</v>
      </c>
      <c r="CNA52" s="1818">
        <f t="shared" ref="CNA52" si="9381">-CNA51*$C$52</f>
        <v>-5.5677851267225272E+16</v>
      </c>
      <c r="CNC52" s="1818">
        <f t="shared" ref="CNC52" si="9382">-CNC51*$C$52</f>
        <v>-5.7069797548905896E+16</v>
      </c>
      <c r="CNE52" s="1818">
        <f t="shared" ref="CNE52" si="9383">-CNE51*$C$52</f>
        <v>-5.8496542487628536E+16</v>
      </c>
      <c r="CNG52" s="1818">
        <f t="shared" ref="CNG52" si="9384">-CNG51*$C$52</f>
        <v>-5.9958956049819248E+16</v>
      </c>
      <c r="CNI52" s="1818">
        <f t="shared" ref="CNI52" si="9385">-CNI51*$C$52</f>
        <v>-6.145792995106472E+16</v>
      </c>
      <c r="CNK52" s="1818">
        <f t="shared" ref="CNK52" si="9386">-CNK51*$C$52</f>
        <v>-6.2994378199841336E+16</v>
      </c>
      <c r="CNM52" s="1818">
        <f t="shared" ref="CNM52" si="9387">-CNM51*$C$52</f>
        <v>-6.456923765483736E+16</v>
      </c>
      <c r="CNO52" s="1818">
        <f t="shared" ref="CNO52" si="9388">-CNO51*$C$52</f>
        <v>-6.6183468596208288E+16</v>
      </c>
      <c r="CNQ52" s="1818">
        <f t="shared" ref="CNQ52" si="9389">-CNQ51*$C$52</f>
        <v>-6.7838055311113488E+16</v>
      </c>
      <c r="CNS52" s="1818">
        <f t="shared" ref="CNS52" si="9390">-CNS51*$C$52</f>
        <v>-6.953400669389132E+16</v>
      </c>
      <c r="CNU52" s="1818">
        <f t="shared" ref="CNU52" si="9391">-CNU51*$C$52</f>
        <v>-7.12723568612386E+16</v>
      </c>
      <c r="CNW52" s="1818">
        <f t="shared" ref="CNW52" si="9392">-CNW51*$C$52</f>
        <v>-7.3054165782769552E+16</v>
      </c>
      <c r="CNY52" s="1818">
        <f t="shared" ref="CNY52" si="9393">-CNY51*$C$52</f>
        <v>-7.4880519927338784E+16</v>
      </c>
      <c r="COA52" s="1818">
        <f t="shared" ref="COA52" si="9394">-COA51*$C$52</f>
        <v>-7.675253292552224E+16</v>
      </c>
      <c r="COC52" s="1818">
        <f t="shared" ref="COC52" si="9395">-COC51*$C$52</f>
        <v>-7.8671346248660288E+16</v>
      </c>
      <c r="COE52" s="1818">
        <f t="shared" ref="COE52" si="9396">-COE51*$C$52</f>
        <v>-8.0638129904876784E+16</v>
      </c>
      <c r="COG52" s="1818">
        <f t="shared" ref="COG52" si="9397">-COG51*$C$52</f>
        <v>-8.2654083152498704E+16</v>
      </c>
      <c r="COI52" s="1818">
        <f t="shared" ref="COI52" si="9398">-COI51*$C$52</f>
        <v>-8.4720435231311168E+16</v>
      </c>
      <c r="COK52" s="1818">
        <f t="shared" ref="COK52" si="9399">-COK51*$C$52</f>
        <v>-8.6838446112093936E+16</v>
      </c>
      <c r="COM52" s="1818">
        <f t="shared" ref="COM52" si="9400">-COM51*$C$52</f>
        <v>-8.9009407264896272E+16</v>
      </c>
      <c r="COO52" s="1818">
        <f t="shared" ref="COO52" si="9401">-COO51*$C$52</f>
        <v>-9.1234642446518672E+16</v>
      </c>
      <c r="COQ52" s="1818">
        <f t="shared" ref="COQ52" si="9402">-COQ51*$C$52</f>
        <v>-9.3515508507681632E+16</v>
      </c>
      <c r="COS52" s="1818">
        <f t="shared" ref="COS52" si="9403">-COS51*$C$52</f>
        <v>-9.5853396220373664E+16</v>
      </c>
      <c r="COU52" s="1818">
        <f t="shared" ref="COU52" si="9404">-COU51*$C$52</f>
        <v>-9.8249731125882992E+16</v>
      </c>
      <c r="COW52" s="1818">
        <f t="shared" ref="COW52" si="9405">-COW51*$C$52</f>
        <v>-1.0070597440403006E+17</v>
      </c>
      <c r="COY52" s="1818">
        <f t="shared" ref="COY52" si="9406">-COY51*$C$52</f>
        <v>-1.032236237641308E+17</v>
      </c>
      <c r="CPA52" s="1818">
        <f t="shared" ref="CPA52" si="9407">-CPA51*$C$52</f>
        <v>-1.0580421435823406E+17</v>
      </c>
      <c r="CPC52" s="1818">
        <f t="shared" ref="CPC52" si="9408">-CPC51*$C$52</f>
        <v>-1.084493197171899E+17</v>
      </c>
      <c r="CPE52" s="1818">
        <f t="shared" ref="CPE52" si="9409">-CPE51*$C$52</f>
        <v>-1.1116055271011965E+17</v>
      </c>
      <c r="CPG52" s="1818">
        <f t="shared" ref="CPG52" si="9410">-CPG51*$C$52</f>
        <v>-1.1393956652787262E+17</v>
      </c>
      <c r="CPI52" s="1818">
        <f t="shared" ref="CPI52" si="9411">-CPI51*$C$52</f>
        <v>-1.1678805569106942E+17</v>
      </c>
      <c r="CPK52" s="1818">
        <f t="shared" ref="CPK52" si="9412">-CPK51*$C$52</f>
        <v>-1.1970775708334614E+17</v>
      </c>
      <c r="CPM52" s="1818">
        <f t="shared" ref="CPM52" si="9413">-CPM51*$C$52</f>
        <v>-1.2270045101042979E+17</v>
      </c>
      <c r="CPO52" s="1818">
        <f t="shared" ref="CPO52" si="9414">-CPO51*$C$52</f>
        <v>-1.2576796228569053E+17</v>
      </c>
      <c r="CPQ52" s="1818">
        <f t="shared" ref="CPQ52" si="9415">-CPQ51*$C$52</f>
        <v>-1.2891216134283278E+17</v>
      </c>
      <c r="CPS52" s="1818">
        <f t="shared" ref="CPS52" si="9416">-CPS51*$C$52</f>
        <v>-1.321349653764036E+17</v>
      </c>
      <c r="CPU52" s="1818">
        <f t="shared" ref="CPU52" si="9417">-CPU51*$C$52</f>
        <v>-1.3543833951081368E+17</v>
      </c>
      <c r="CPW52" s="1818">
        <f t="shared" ref="CPW52" si="9418">-CPW51*$C$52</f>
        <v>-1.3882429799858402E+17</v>
      </c>
      <c r="CPY52" s="1818">
        <f t="shared" ref="CPY52" si="9419">-CPY51*$C$52</f>
        <v>-1.4229490544854861E+17</v>
      </c>
      <c r="CQA52" s="1818">
        <f t="shared" ref="CQA52" si="9420">-CQA51*$C$52</f>
        <v>-1.458522780847623E+17</v>
      </c>
      <c r="CQC52" s="1818">
        <f t="shared" ref="CQC52" si="9421">-CQC51*$C$52</f>
        <v>-1.4949858503688134E+17</v>
      </c>
      <c r="CQE52" s="1818">
        <f t="shared" ref="CQE52" si="9422">-CQE51*$C$52</f>
        <v>-1.5323604966280336E+17</v>
      </c>
      <c r="CQG52" s="1818">
        <f t="shared" ref="CQG52" si="9423">-CQG51*$C$52</f>
        <v>-1.5706695090437344E+17</v>
      </c>
      <c r="CQI52" s="1818">
        <f t="shared" ref="CQI52" si="9424">-CQI51*$C$52</f>
        <v>-1.6099362467698275E+17</v>
      </c>
      <c r="CQK52" s="1818">
        <f t="shared" ref="CQK52" si="9425">-CQK51*$C$52</f>
        <v>-1.650184652939073E+17</v>
      </c>
      <c r="CQM52" s="1818">
        <f t="shared" ref="CQM52" si="9426">-CQM51*$C$52</f>
        <v>-1.6914392692625498E+17</v>
      </c>
      <c r="CQO52" s="1818">
        <f t="shared" ref="CQO52" si="9427">-CQO51*$C$52</f>
        <v>-1.7337252509941133E+17</v>
      </c>
      <c r="CQQ52" s="1818">
        <f t="shared" ref="CQQ52" si="9428">-CQQ51*$C$52</f>
        <v>-1.7770683822689661E+17</v>
      </c>
      <c r="CQS52" s="1818">
        <f t="shared" ref="CQS52" si="9429">-CQS51*$C$52</f>
        <v>-1.8214950918256899E+17</v>
      </c>
      <c r="CQU52" s="1818">
        <f t="shared" ref="CQU52" si="9430">-CQU51*$C$52</f>
        <v>-1.8670324691213322E+17</v>
      </c>
      <c r="CQW52" s="1818">
        <f t="shared" ref="CQW52" si="9431">-CQW51*$C$52</f>
        <v>-1.9137082808493654E+17</v>
      </c>
      <c r="CQY52" s="1818">
        <f t="shared" ref="CQY52" si="9432">-CQY51*$C$52</f>
        <v>-1.9615509878705994E+17</v>
      </c>
      <c r="CRA52" s="1818">
        <f t="shared" ref="CRA52" si="9433">-CRA51*$C$52</f>
        <v>-2.0105897625673642E+17</v>
      </c>
      <c r="CRC52" s="1818">
        <f t="shared" ref="CRC52" si="9434">-CRC51*$C$52</f>
        <v>-2.0608545066315482E+17</v>
      </c>
      <c r="CRE52" s="1818">
        <f t="shared" ref="CRE52" si="9435">-CRE51*$C$52</f>
        <v>-2.1123758692973366E+17</v>
      </c>
      <c r="CRG52" s="1818">
        <f t="shared" ref="CRG52" si="9436">-CRG51*$C$52</f>
        <v>-2.1651852660297699E+17</v>
      </c>
      <c r="CRI52" s="1818">
        <f t="shared" ref="CRI52" si="9437">-CRI51*$C$52</f>
        <v>-2.2193148976805139E+17</v>
      </c>
      <c r="CRK52" s="1818">
        <f t="shared" ref="CRK52" si="9438">-CRK51*$C$52</f>
        <v>-2.2747977701225267E+17</v>
      </c>
      <c r="CRM52" s="1818">
        <f t="shared" ref="CRM52" si="9439">-CRM51*$C$52</f>
        <v>-2.3316677143755898E+17</v>
      </c>
      <c r="CRO52" s="1818">
        <f t="shared" ref="CRO52" si="9440">-CRO51*$C$52</f>
        <v>-2.3899594072349792E+17</v>
      </c>
      <c r="CRQ52" s="1818">
        <f t="shared" ref="CRQ52" si="9441">-CRQ51*$C$52</f>
        <v>-2.4497083924158534E+17</v>
      </c>
      <c r="CRS52" s="1818">
        <f t="shared" ref="CRS52" si="9442">-CRS51*$C$52</f>
        <v>-2.5109511022262496E+17</v>
      </c>
      <c r="CRU52" s="1818">
        <f t="shared" ref="CRU52" si="9443">-CRU51*$C$52</f>
        <v>-2.5737248797819056E+17</v>
      </c>
      <c r="CRW52" s="1818">
        <f t="shared" ref="CRW52" si="9444">-CRW51*$C$52</f>
        <v>-2.6380680017764531E+17</v>
      </c>
      <c r="CRY52" s="1818">
        <f t="shared" ref="CRY52" si="9445">-CRY51*$C$52</f>
        <v>-2.7040197018208643E+17</v>
      </c>
      <c r="CSA52" s="1818">
        <f t="shared" ref="CSA52" si="9446">-CSA51*$C$52</f>
        <v>-2.7716201943663856E+17</v>
      </c>
      <c r="CSC52" s="1818">
        <f t="shared" ref="CSC52" si="9447">-CSC51*$C$52</f>
        <v>-2.840910699225545E+17</v>
      </c>
      <c r="CSE52" s="1818">
        <f t="shared" ref="CSE52" si="9448">-CSE51*$C$52</f>
        <v>-2.911933466706183E+17</v>
      </c>
      <c r="CSG52" s="1818">
        <f t="shared" ref="CSG52" si="9449">-CSG51*$C$52</f>
        <v>-2.9847318033738374E+17</v>
      </c>
      <c r="CSI52" s="1818">
        <f t="shared" ref="CSI52" si="9450">-CSI51*$C$52</f>
        <v>-3.059350098458183E+17</v>
      </c>
      <c r="CSK52" s="1818">
        <f t="shared" ref="CSK52" si="9451">-CSK51*$C$52</f>
        <v>-3.1358338509196371E+17</v>
      </c>
      <c r="CSM52" s="1818">
        <f t="shared" ref="CSM52" si="9452">-CSM51*$C$52</f>
        <v>-3.2142296971926278E+17</v>
      </c>
      <c r="CSO52" s="1818">
        <f t="shared" ref="CSO52" si="9453">-CSO51*$C$52</f>
        <v>-3.2945854396224435E+17</v>
      </c>
      <c r="CSQ52" s="1818">
        <f t="shared" ref="CSQ52" si="9454">-CSQ51*$C$52</f>
        <v>-3.3769500756130042E+17</v>
      </c>
      <c r="CSS52" s="1818">
        <f t="shared" ref="CSS52" si="9455">-CSS51*$C$52</f>
        <v>-3.4613738275033293E+17</v>
      </c>
      <c r="CSU52" s="1818">
        <f t="shared" ref="CSU52" si="9456">-CSU51*$C$52</f>
        <v>-3.547908173190912E+17</v>
      </c>
      <c r="CSW52" s="1818">
        <f t="shared" ref="CSW52" si="9457">-CSW51*$C$52</f>
        <v>-3.6366058775206848E+17</v>
      </c>
      <c r="CSY52" s="1818">
        <f t="shared" ref="CSY52" si="9458">-CSY51*$C$52</f>
        <v>-3.7275210244587014E+17</v>
      </c>
      <c r="CTA52" s="1818">
        <f t="shared" ref="CTA52" si="9459">-CTA51*$C$52</f>
        <v>-3.820709050070169E+17</v>
      </c>
      <c r="CTC52" s="1818">
        <f t="shared" ref="CTC52" si="9460">-CTC51*$C$52</f>
        <v>-3.9162267763219226E+17</v>
      </c>
      <c r="CTE52" s="1818">
        <f t="shared" ref="CTE52" si="9461">-CTE51*$C$52</f>
        <v>-4.0141324457299706E+17</v>
      </c>
      <c r="CTG52" s="1818">
        <f t="shared" ref="CTG52" si="9462">-CTG51*$C$52</f>
        <v>-4.1144857568732192E+17</v>
      </c>
      <c r="CTI52" s="1818">
        <f t="shared" ref="CTI52" si="9463">-CTI51*$C$52</f>
        <v>-4.2173479007950496E+17</v>
      </c>
      <c r="CTK52" s="1818">
        <f t="shared" ref="CTK52" si="9464">-CTK51*$C$52</f>
        <v>-4.3227815983149254E+17</v>
      </c>
      <c r="CTM52" s="1818">
        <f t="shared" ref="CTM52" si="9465">-CTM51*$C$52</f>
        <v>-4.4308511382727981E+17</v>
      </c>
      <c r="CTO52" s="1818">
        <f t="shared" ref="CTO52" si="9466">-CTO51*$C$52</f>
        <v>-4.5416224167296179E+17</v>
      </c>
      <c r="CTQ52" s="1818">
        <f t="shared" ref="CTQ52" si="9467">-CTQ51*$C$52</f>
        <v>-4.6551629771478579E+17</v>
      </c>
      <c r="CTS52" s="1818">
        <f t="shared" ref="CTS52" si="9468">-CTS51*$C$52</f>
        <v>-4.7715420515765542E+17</v>
      </c>
      <c r="CTU52" s="1818">
        <f t="shared" ref="CTU52" si="9469">-CTU51*$C$52</f>
        <v>-4.8908306028659674E+17</v>
      </c>
      <c r="CTW52" s="1818">
        <f t="shared" ref="CTW52" si="9470">-CTW51*$C$52</f>
        <v>-5.013101367937616E+17</v>
      </c>
      <c r="CTY52" s="1818">
        <f t="shared" ref="CTY52" si="9471">-CTY51*$C$52</f>
        <v>-5.1384289021360557E+17</v>
      </c>
      <c r="CUA52" s="1818">
        <f t="shared" ref="CUA52" si="9472">-CUA51*$C$52</f>
        <v>-5.2668896246894566E+17</v>
      </c>
      <c r="CUC52" s="1818">
        <f t="shared" ref="CUC52" si="9473">-CUC51*$C$52</f>
        <v>-5.3985618653066925E+17</v>
      </c>
      <c r="CUE52" s="1818">
        <f t="shared" ref="CUE52" si="9474">-CUE51*$C$52</f>
        <v>-5.5335259119393594E+17</v>
      </c>
      <c r="CUG52" s="1818">
        <f t="shared" ref="CUG52" si="9475">-CUG51*$C$52</f>
        <v>-5.6718640597378426E+17</v>
      </c>
      <c r="CUI52" s="1818">
        <f t="shared" ref="CUI52" si="9476">-CUI51*$C$52</f>
        <v>-5.8136606612312883E+17</v>
      </c>
      <c r="CUK52" s="1818">
        <f t="shared" ref="CUK52" si="9477">-CUK51*$C$52</f>
        <v>-5.9590021777620698E+17</v>
      </c>
      <c r="CUM52" s="1818">
        <f t="shared" ref="CUM52" si="9478">-CUM51*$C$52</f>
        <v>-6.107977232206121E+17</v>
      </c>
      <c r="CUO52" s="1818">
        <f t="shared" ref="CUO52" si="9479">-CUO51*$C$52</f>
        <v>-6.260676663011273E+17</v>
      </c>
      <c r="CUQ52" s="1818">
        <f t="shared" ref="CUQ52" si="9480">-CUQ51*$C$52</f>
        <v>-6.4171935795865536E+17</v>
      </c>
      <c r="CUS52" s="1818">
        <f t="shared" ref="CUS52" si="9481">-CUS51*$C$52</f>
        <v>-6.5776234190762163E+17</v>
      </c>
      <c r="CUU52" s="1818">
        <f t="shared" ref="CUU52" si="9482">-CUU51*$C$52</f>
        <v>-6.7420640045531213E+17</v>
      </c>
      <c r="CUW52" s="1818">
        <f t="shared" ref="CUW52" si="9483">-CUW51*$C$52</f>
        <v>-6.9106156046669491E+17</v>
      </c>
      <c r="CUY52" s="1818">
        <f t="shared" ref="CUY52" si="9484">-CUY51*$C$52</f>
        <v>-7.0833809947836224E+17</v>
      </c>
      <c r="CVA52" s="1818">
        <f t="shared" ref="CVA52" si="9485">-CVA51*$C$52</f>
        <v>-7.2604655196532122E+17</v>
      </c>
      <c r="CVC52" s="1818">
        <f t="shared" ref="CVC52" si="9486">-CVC51*$C$52</f>
        <v>-7.4419771576445414E+17</v>
      </c>
      <c r="CVE52" s="1818">
        <f t="shared" ref="CVE52" si="9487">-CVE51*$C$52</f>
        <v>-7.6280265865856538E+17</v>
      </c>
      <c r="CVG52" s="1818">
        <f t="shared" ref="CVG52" si="9488">-CVG51*$C$52</f>
        <v>-7.818727251250295E+17</v>
      </c>
      <c r="CVI52" s="1818">
        <f t="shared" ref="CVI52" si="9489">-CVI51*$C$52</f>
        <v>-8.014195432531552E+17</v>
      </c>
      <c r="CVK52" s="1818">
        <f t="shared" ref="CVK52" si="9490">-CVK51*$C$52</f>
        <v>-8.2145503183448397E+17</v>
      </c>
      <c r="CVM52" s="1818">
        <f t="shared" ref="CVM52" si="9491">-CVM51*$C$52</f>
        <v>-8.4199140763034598E+17</v>
      </c>
      <c r="CVO52" s="1818">
        <f t="shared" ref="CVO52" si="9492">-CVO51*$C$52</f>
        <v>-8.6304119282110451E+17</v>
      </c>
      <c r="CVQ52" s="1818">
        <f t="shared" ref="CVQ52" si="9493">-CVQ51*$C$52</f>
        <v>-8.84617222641632E+17</v>
      </c>
      <c r="CVS52" s="1818">
        <f t="shared" ref="CVS52" si="9494">-CVS51*$C$52</f>
        <v>-9.067326532076727E+17</v>
      </c>
      <c r="CVU52" s="1818">
        <f t="shared" ref="CVU52" si="9495">-CVU51*$C$52</f>
        <v>-9.2940096953786445E+17</v>
      </c>
      <c r="CVW52" s="1818">
        <f t="shared" ref="CVW52" si="9496">-CVW51*$C$52</f>
        <v>-9.5263599377631104E+17</v>
      </c>
      <c r="CVY52" s="1818">
        <f t="shared" ref="CVY52" si="9497">-CVY51*$C$52</f>
        <v>-9.7645189362071872E+17</v>
      </c>
      <c r="CWA52" s="1818">
        <f t="shared" ref="CWA52" si="9498">-CWA51*$C$52</f>
        <v>-1.0008631909612366E+18</v>
      </c>
      <c r="CWC52" s="1818">
        <f t="shared" ref="CWC52" si="9499">-CWC51*$C$52</f>
        <v>-1.0258847707352675E+18</v>
      </c>
      <c r="CWE52" s="1818">
        <f t="shared" ref="CWE52" si="9500">-CWE51*$C$52</f>
        <v>-1.051531890003649E+18</v>
      </c>
      <c r="CWG52" s="1818">
        <f t="shared" ref="CWG52" si="9501">-CWG51*$C$52</f>
        <v>-1.0778201872537402E+18</v>
      </c>
      <c r="CWI52" s="1818">
        <f t="shared" ref="CWI52" si="9502">-CWI51*$C$52</f>
        <v>-1.1047656919350835E+18</v>
      </c>
      <c r="CWK52" s="1818">
        <f t="shared" ref="CWK52" si="9503">-CWK51*$C$52</f>
        <v>-1.1323848342334605E+18</v>
      </c>
      <c r="CWM52" s="1818">
        <f t="shared" ref="CWM52" si="9504">-CWM51*$C$52</f>
        <v>-1.1606944550892969E+18</v>
      </c>
      <c r="CWO52" s="1818">
        <f t="shared" ref="CWO52" si="9505">-CWO51*$C$52</f>
        <v>-1.1897118164665293E+18</v>
      </c>
      <c r="CWQ52" s="1818">
        <f t="shared" ref="CWQ52" si="9506">-CWQ51*$C$52</f>
        <v>-1.2194546118781924E+18</v>
      </c>
      <c r="CWS52" s="1818">
        <f t="shared" ref="CWS52" si="9507">-CWS51*$C$52</f>
        <v>-1.249940977175147E+18</v>
      </c>
      <c r="CWU52" s="1818">
        <f t="shared" ref="CWU52" si="9508">-CWU51*$C$52</f>
        <v>-1.2811895016045256E+18</v>
      </c>
      <c r="CWW52" s="1818">
        <f t="shared" ref="CWW52" si="9509">-CWW51*$C$52</f>
        <v>-1.3132192391446387E+18</v>
      </c>
      <c r="CWY52" s="1818">
        <f t="shared" ref="CWY52" si="9510">-CWY51*$C$52</f>
        <v>-1.3460497201232545E+18</v>
      </c>
      <c r="CXA52" s="1818">
        <f t="shared" ref="CXA52" si="9511">-CXA51*$C$52</f>
        <v>-1.3797009631263357E+18</v>
      </c>
      <c r="CXC52" s="1818">
        <f t="shared" ref="CXC52" si="9512">-CXC51*$C$52</f>
        <v>-1.4141934872044941E+18</v>
      </c>
      <c r="CXE52" s="1818">
        <f t="shared" ref="CXE52" si="9513">-CXE51*$C$52</f>
        <v>-1.4495483243846062E+18</v>
      </c>
      <c r="CXG52" s="1818">
        <f t="shared" ref="CXG52" si="9514">-CXG51*$C$52</f>
        <v>-1.4857870324942213E+18</v>
      </c>
      <c r="CXI52" s="1818">
        <f t="shared" ref="CXI52" si="9515">-CXI51*$C$52</f>
        <v>-1.5229317083065766E+18</v>
      </c>
      <c r="CXK52" s="1818">
        <f t="shared" ref="CXK52" si="9516">-CXK51*$C$52</f>
        <v>-1.561005001014241E+18</v>
      </c>
      <c r="CXM52" s="1818">
        <f t="shared" ref="CXM52" si="9517">-CXM51*$C$52</f>
        <v>-1.6000301260395968E+18</v>
      </c>
      <c r="CXO52" s="1818">
        <f t="shared" ref="CXO52" si="9518">-CXO51*$C$52</f>
        <v>-1.6400308791905866E+18</v>
      </c>
      <c r="CXQ52" s="1818">
        <f t="shared" ref="CXQ52" si="9519">-CXQ51*$C$52</f>
        <v>-1.6810316511703511E+18</v>
      </c>
      <c r="CXS52" s="1818">
        <f t="shared" ref="CXS52" si="9520">-CXS51*$C$52</f>
        <v>-1.7230574424496097E+18</v>
      </c>
      <c r="CXU52" s="1818">
        <f t="shared" ref="CXU52" si="9521">-CXU51*$C$52</f>
        <v>-1.7661338785108498E+18</v>
      </c>
      <c r="CXW52" s="1818">
        <f t="shared" ref="CXW52" si="9522">-CXW51*$C$52</f>
        <v>-1.810287225473621E+18</v>
      </c>
      <c r="CXY52" s="1818">
        <f t="shared" ref="CXY52" si="9523">-CXY51*$C$52</f>
        <v>-1.8555444061104614E+18</v>
      </c>
      <c r="CYA52" s="1818">
        <f t="shared" ref="CYA52" si="9524">-CYA51*$C$52</f>
        <v>-1.9019330162632228E+18</v>
      </c>
      <c r="CYC52" s="1818">
        <f t="shared" ref="CYC52" si="9525">-CYC51*$C$52</f>
        <v>-1.9494813416698033E+18</v>
      </c>
      <c r="CYE52" s="1818">
        <f t="shared" ref="CYE52" si="9526">-CYE51*$C$52</f>
        <v>-1.9982183752115482E+18</v>
      </c>
      <c r="CYG52" s="1818">
        <f t="shared" ref="CYG52" si="9527">-CYG51*$C$52</f>
        <v>-2.0481738345918367E+18</v>
      </c>
      <c r="CYI52" s="1818">
        <f t="shared" ref="CYI52" si="9528">-CYI51*$C$52</f>
        <v>-2.0993781804566323E+18</v>
      </c>
      <c r="CYK52" s="1818">
        <f t="shared" ref="CYK52" si="9529">-CYK51*$C$52</f>
        <v>-2.1518626349680479E+18</v>
      </c>
      <c r="CYM52" s="1818">
        <f t="shared" ref="CYM52" si="9530">-CYM51*$C$52</f>
        <v>-2.205659200842249E+18</v>
      </c>
      <c r="CYO52" s="1818">
        <f t="shared" ref="CYO52" si="9531">-CYO51*$C$52</f>
        <v>-2.260800680863305E+18</v>
      </c>
      <c r="CYQ52" s="1818">
        <f t="shared" ref="CYQ52" si="9532">-CYQ51*$C$52</f>
        <v>-2.3173206978848876E+18</v>
      </c>
      <c r="CYS52" s="1818">
        <f t="shared" ref="CYS52" si="9533">-CYS51*$C$52</f>
        <v>-2.3752537153320095E+18</v>
      </c>
      <c r="CYU52" s="1818">
        <f t="shared" ref="CYU52" si="9534">-CYU51*$C$52</f>
        <v>-2.4346350582153093E+18</v>
      </c>
      <c r="CYW52" s="1818">
        <f t="shared" ref="CYW52" si="9535">-CYW51*$C$52</f>
        <v>-2.4955009346706918E+18</v>
      </c>
      <c r="CYY52" s="1818">
        <f t="shared" ref="CYY52" si="9536">-CYY51*$C$52</f>
        <v>-2.5578884580374589E+18</v>
      </c>
      <c r="CZA52" s="1818">
        <f t="shared" ref="CZA52" si="9537">-CZA51*$C$52</f>
        <v>-2.6218356694883953E+18</v>
      </c>
      <c r="CZC52" s="1818">
        <f t="shared" ref="CZC52" si="9538">-CZC51*$C$52</f>
        <v>-2.6873815612256051E+18</v>
      </c>
      <c r="CZE52" s="1818">
        <f t="shared" ref="CZE52" si="9539">-CZE51*$C$52</f>
        <v>-2.7545661002562452E+18</v>
      </c>
      <c r="CZG52" s="1818">
        <f t="shared" ref="CZG52" si="9540">-CZG51*$C$52</f>
        <v>-2.8234302527626511E+18</v>
      </c>
      <c r="CZI52" s="1818">
        <f t="shared" ref="CZI52" si="9541">-CZI51*$C$52</f>
        <v>-2.8940160090817172E+18</v>
      </c>
      <c r="CZK52" s="1818">
        <f t="shared" ref="CZK52" si="9542">-CZK51*$C$52</f>
        <v>-2.9663664093087601E+18</v>
      </c>
      <c r="CZM52" s="1818">
        <f t="shared" ref="CZM52" si="9543">-CZM51*$C$52</f>
        <v>-3.0405255695414789E+18</v>
      </c>
      <c r="CZO52" s="1818">
        <f t="shared" ref="CZO52" si="9544">-CZO51*$C$52</f>
        <v>-3.1165387087800156E+18</v>
      </c>
      <c r="CZQ52" s="1818">
        <f t="shared" ref="CZQ52" si="9545">-CZQ51*$C$52</f>
        <v>-3.1944521764995159E+18</v>
      </c>
      <c r="CZS52" s="1818">
        <f t="shared" ref="CZS52" si="9546">-CZS51*$C$52</f>
        <v>-3.2743134809120036E+18</v>
      </c>
      <c r="CZU52" s="1818">
        <f t="shared" ref="CZU52" si="9547">-CZU51*$C$52</f>
        <v>-3.3561713179348035E+18</v>
      </c>
      <c r="CZW52" s="1818">
        <f t="shared" ref="CZW52" si="9548">-CZW51*$C$52</f>
        <v>-3.4400756008831734E+18</v>
      </c>
      <c r="CZY52" s="1818">
        <f t="shared" ref="CZY52" si="9549">-CZY51*$C$52</f>
        <v>-3.5260774909052524E+18</v>
      </c>
      <c r="DAA52" s="1818">
        <f t="shared" ref="DAA52" si="9550">-DAA51*$C$52</f>
        <v>-3.6142294281778831E+18</v>
      </c>
      <c r="DAC52" s="1818">
        <f t="shared" ref="DAC52" si="9551">-DAC51*$C$52</f>
        <v>-3.7045851638823301E+18</v>
      </c>
      <c r="DAE52" s="1818">
        <f t="shared" ref="DAE52" si="9552">-DAE51*$C$52</f>
        <v>-3.7971997929793879E+18</v>
      </c>
      <c r="DAG52" s="1818">
        <f t="shared" ref="DAG52" si="9553">-DAG51*$C$52</f>
        <v>-3.8921297878038723E+18</v>
      </c>
      <c r="DAI52" s="1818">
        <f t="shared" ref="DAI52" si="9554">-DAI51*$C$52</f>
        <v>-3.9894330324989686E+18</v>
      </c>
      <c r="DAK52" s="1818">
        <f t="shared" ref="DAK52" si="9555">-DAK51*$C$52</f>
        <v>-4.0891688583114424E+18</v>
      </c>
      <c r="DAM52" s="1818">
        <f t="shared" ref="DAM52" si="9556">-DAM51*$C$52</f>
        <v>-4.1913980797692283E+18</v>
      </c>
      <c r="DAO52" s="1818">
        <f t="shared" ref="DAO52" si="9557">-DAO51*$C$52</f>
        <v>-4.2961830317634586E+18</v>
      </c>
      <c r="DAQ52" s="1818">
        <f t="shared" ref="DAQ52" si="9558">-DAQ51*$C$52</f>
        <v>-4.4035876075575444E+18</v>
      </c>
      <c r="DAS52" s="1818">
        <f t="shared" ref="DAS52" si="9559">-DAS51*$C$52</f>
        <v>-4.5136772977464827E+18</v>
      </c>
      <c r="DAU52" s="1818">
        <f t="shared" ref="DAU52" si="9560">-DAU51*$C$52</f>
        <v>-4.6265192301901445E+18</v>
      </c>
      <c r="DAW52" s="1818">
        <f t="shared" ref="DAW52" si="9561">-DAW51*$C$52</f>
        <v>-4.742182210944898E+18</v>
      </c>
      <c r="DAY52" s="1818">
        <f t="shared" ref="DAY52" si="9562">-DAY51*$C$52</f>
        <v>-4.8607367662185206E+18</v>
      </c>
      <c r="DBA52" s="1818">
        <f t="shared" ref="DBA52" si="9563">-DBA51*$C$52</f>
        <v>-4.9822551853739827E+18</v>
      </c>
      <c r="DBC52" s="1818">
        <f t="shared" ref="DBC52" si="9564">-DBC51*$C$52</f>
        <v>-5.1068115650083318E+18</v>
      </c>
      <c r="DBE52" s="1818">
        <f t="shared" ref="DBE52" si="9565">-DBE51*$C$52</f>
        <v>-5.2344818541335398E+18</v>
      </c>
      <c r="DBG52" s="1818">
        <f t="shared" ref="DBG52" si="9566">-DBG51*$C$52</f>
        <v>-5.3653439004868782E+18</v>
      </c>
      <c r="DBI52" s="1818">
        <f t="shared" ref="DBI52" si="9567">-DBI51*$C$52</f>
        <v>-5.4994774979990497E+18</v>
      </c>
      <c r="DBK52" s="1818">
        <f t="shared" ref="DBK52" si="9568">-DBK51*$C$52</f>
        <v>-5.6369644354490255E+18</v>
      </c>
      <c r="DBM52" s="1818">
        <f t="shared" ref="DBM52" si="9569">-DBM51*$C$52</f>
        <v>-5.7778885463352504E+18</v>
      </c>
      <c r="DBO52" s="1818">
        <f t="shared" ref="DBO52" si="9570">-DBO51*$C$52</f>
        <v>-5.9223357599936307E+18</v>
      </c>
      <c r="DBQ52" s="1818">
        <f t="shared" ref="DBQ52" si="9571">-DBQ51*$C$52</f>
        <v>-6.070394153993471E+18</v>
      </c>
      <c r="DBS52" s="1818">
        <f t="shared" ref="DBS52" si="9572">-DBS51*$C$52</f>
        <v>-6.2221540078433075E+18</v>
      </c>
      <c r="DBU52" s="1818">
        <f t="shared" ref="DBU52" si="9573">-DBU51*$C$52</f>
        <v>-6.3777078580393892E+18</v>
      </c>
      <c r="DBW52" s="1818">
        <f t="shared" ref="DBW52" si="9574">-DBW51*$C$52</f>
        <v>-6.5371505544903731E+18</v>
      </c>
      <c r="DBY52" s="1818">
        <f t="shared" ref="DBY52" si="9575">-DBY51*$C$52</f>
        <v>-6.7005793183526318E+18</v>
      </c>
      <c r="DCA52" s="1818">
        <f t="shared" ref="DCA52" si="9576">-DCA51*$C$52</f>
        <v>-6.868093801311447E+18</v>
      </c>
      <c r="DCC52" s="1818">
        <f t="shared" ref="DCC52" si="9577">-DCC51*$C$52</f>
        <v>-7.039796146344233E+18</v>
      </c>
      <c r="DCE52" s="1818">
        <f t="shared" ref="DCE52" si="9578">-DCE51*$C$52</f>
        <v>-7.2157910500028385E+18</v>
      </c>
      <c r="DCG52" s="1818">
        <f t="shared" ref="DCG52" si="9579">-DCG51*$C$52</f>
        <v>-7.3961858262529085E+18</v>
      </c>
      <c r="DCI52" s="1818">
        <f t="shared" ref="DCI52" si="9580">-DCI51*$C$52</f>
        <v>-7.5810904719092306E+18</v>
      </c>
      <c r="DCK52" s="1818">
        <f t="shared" ref="DCK52" si="9581">-DCK51*$C$52</f>
        <v>-7.7706177337069609E+18</v>
      </c>
      <c r="DCM52" s="1818">
        <f t="shared" ref="DCM52" si="9582">-DCM51*$C$52</f>
        <v>-7.9648831770496338E+18</v>
      </c>
      <c r="DCO52" s="1818">
        <f t="shared" ref="DCO52" si="9583">-DCO51*$C$52</f>
        <v>-8.1640052564758743E+18</v>
      </c>
      <c r="DCQ52" s="1818">
        <f t="shared" ref="DCQ52" si="9584">-DCQ51*$C$52</f>
        <v>-8.3681053878877706E+18</v>
      </c>
      <c r="DCS52" s="1818">
        <f t="shared" ref="DCS52" si="9585">-DCS51*$C$52</f>
        <v>-8.5773080225849641E+18</v>
      </c>
      <c r="DCU52" s="1818">
        <f t="shared" ref="DCU52" si="9586">-DCU51*$C$52</f>
        <v>-8.7917407231495875E+18</v>
      </c>
      <c r="DCW52" s="1818">
        <f t="shared" ref="DCW52" si="9587">-DCW51*$C$52</f>
        <v>-9.0115342412283259E+18</v>
      </c>
      <c r="DCY52" s="1818">
        <f t="shared" ref="DCY52" si="9588">-DCY51*$C$52</f>
        <v>-9.2368225972590326E+18</v>
      </c>
      <c r="DDA52" s="1818">
        <f t="shared" ref="DDA52" si="9589">-DDA51*$C$52</f>
        <v>-9.467743162190508E+18</v>
      </c>
      <c r="DDC52" s="1818">
        <f t="shared" ref="DDC52" si="9590">-DDC51*$C$52</f>
        <v>-9.70443674124527E+18</v>
      </c>
      <c r="DDE52" s="1818">
        <f t="shared" ref="DDE52" si="9591">-DDE51*$C$52</f>
        <v>-9.9470476597764014E+18</v>
      </c>
      <c r="DDG52" s="1818">
        <f t="shared" ref="DDG52" si="9592">-DDG51*$C$52</f>
        <v>-1.019572385127081E+19</v>
      </c>
      <c r="DDI52" s="1818">
        <f t="shared" ref="DDI52" si="9593">-DDI51*$C$52</f>
        <v>-1.045061694755258E+19</v>
      </c>
      <c r="DDK52" s="1818">
        <f t="shared" ref="DDK52" si="9594">-DDK51*$C$52</f>
        <v>-1.0711882371241392E+19</v>
      </c>
      <c r="DDM52" s="1818">
        <f t="shared" ref="DDM52" si="9595">-DDM51*$C$52</f>
        <v>-1.0979679430522425E+19</v>
      </c>
      <c r="DDO52" s="1818">
        <f t="shared" ref="DDO52" si="9596">-DDO51*$C$52</f>
        <v>-1.1254171416285485E+19</v>
      </c>
      <c r="DDQ52" s="1818">
        <f t="shared" ref="DDQ52" si="9597">-DDQ51*$C$52</f>
        <v>-1.1535525701692621E+19</v>
      </c>
      <c r="DDS52" s="1818">
        <f t="shared" ref="DDS52" si="9598">-DDS51*$C$52</f>
        <v>-1.1823913844234934E+19</v>
      </c>
      <c r="DDU52" s="1818">
        <f t="shared" ref="DDU52" si="9599">-DDU51*$C$52</f>
        <v>-1.2119511690340807E+19</v>
      </c>
      <c r="DDW52" s="1818">
        <f t="shared" ref="DDW52" si="9600">-DDW51*$C$52</f>
        <v>-1.2422499482599326E+19</v>
      </c>
      <c r="DDY52" s="1818">
        <f t="shared" ref="DDY52" si="9601">-DDY51*$C$52</f>
        <v>-1.2733061969664307E+19</v>
      </c>
      <c r="DEA52" s="1818">
        <f t="shared" ref="DEA52" si="9602">-DEA51*$C$52</f>
        <v>-1.3051388518905913E+19</v>
      </c>
      <c r="DEC52" s="1818">
        <f t="shared" ref="DEC52" si="9603">-DEC51*$C$52</f>
        <v>-1.337767323187856E+19</v>
      </c>
      <c r="DEE52" s="1818">
        <f t="shared" ref="DEE52" si="9604">-DEE51*$C$52</f>
        <v>-1.3712115062675522E+19</v>
      </c>
      <c r="DEG52" s="1818">
        <f t="shared" ref="DEG52" si="9605">-DEG51*$C$52</f>
        <v>-1.4054917939242408E+19</v>
      </c>
      <c r="DEI52" s="1818">
        <f t="shared" ref="DEI52" si="9606">-DEI51*$C$52</f>
        <v>-1.4406290887723467E+19</v>
      </c>
      <c r="DEK52" s="1818">
        <f t="shared" ref="DEK52" si="9607">-DEK51*$C$52</f>
        <v>-1.4766448159916552E+19</v>
      </c>
      <c r="DEM52" s="1818">
        <f t="shared" ref="DEM52" si="9608">-DEM51*$C$52</f>
        <v>-1.5135609363914465E+19</v>
      </c>
      <c r="DEO52" s="1818">
        <f t="shared" ref="DEO52" si="9609">-DEO51*$C$52</f>
        <v>-1.5513999598012326E+19</v>
      </c>
      <c r="DEQ52" s="1818">
        <f t="shared" ref="DEQ52" si="9610">-DEQ51*$C$52</f>
        <v>-1.5901849587962632E+19</v>
      </c>
      <c r="DES52" s="1818">
        <f t="shared" ref="DES52" si="9611">-DES51*$C$52</f>
        <v>-1.6299395827661697E+19</v>
      </c>
      <c r="DEU52" s="1818">
        <f t="shared" ref="DEU52" si="9612">-DEU51*$C$52</f>
        <v>-1.6706880723353238E+19</v>
      </c>
      <c r="DEW52" s="1818">
        <f t="shared" ref="DEW52" si="9613">-DEW51*$C$52</f>
        <v>-1.7124552741437067E+19</v>
      </c>
      <c r="DEY52" s="1818">
        <f t="shared" ref="DEY52" si="9614">-DEY51*$C$52</f>
        <v>-1.7552666559972993E+19</v>
      </c>
      <c r="DFA52" s="1818">
        <f t="shared" ref="DFA52" si="9615">-DFA51*$C$52</f>
        <v>-1.7991483223972317E+19</v>
      </c>
      <c r="DFC52" s="1818">
        <f t="shared" ref="DFC52" si="9616">-DFC51*$C$52</f>
        <v>-1.8441270304571623E+19</v>
      </c>
      <c r="DFE52" s="1818">
        <f t="shared" ref="DFE52" si="9617">-DFE51*$C$52</f>
        <v>-1.8902302062185914E+19</v>
      </c>
      <c r="DFG52" s="1818">
        <f t="shared" ref="DFG52" si="9618">-DFG51*$C$52</f>
        <v>-1.937485961374056E+19</v>
      </c>
      <c r="DFI52" s="1818">
        <f t="shared" ref="DFI52" si="9619">-DFI51*$C$52</f>
        <v>-1.9859231104084074E+19</v>
      </c>
      <c r="DFK52" s="1818">
        <f t="shared" ref="DFK52" si="9620">-DFK51*$C$52</f>
        <v>-2.0355711881686176E+19</v>
      </c>
      <c r="DFM52" s="1818">
        <f t="shared" ref="DFM52" si="9621">-DFM51*$C$52</f>
        <v>-2.0864604678728327E+19</v>
      </c>
      <c r="DFO52" s="1818">
        <f t="shared" ref="DFO52" si="9622">-DFO51*$C$52</f>
        <v>-2.1386219795696534E+19</v>
      </c>
      <c r="DFQ52" s="1818">
        <f t="shared" ref="DFQ52" si="9623">-DFQ51*$C$52</f>
        <v>-2.1920875290588946E+19</v>
      </c>
      <c r="DFS52" s="1818">
        <f t="shared" ref="DFS52" si="9624">-DFS51*$C$52</f>
        <v>-2.246889717285367E+19</v>
      </c>
      <c r="DFU52" s="1818">
        <f t="shared" ref="DFU52" si="9625">-DFU51*$C$52</f>
        <v>-2.3030619602175009E+19</v>
      </c>
      <c r="DFW52" s="1818">
        <f t="shared" ref="DFW52" si="9626">-DFW51*$C$52</f>
        <v>-2.3606385092229382E+19</v>
      </c>
      <c r="DFY52" s="1818">
        <f t="shared" ref="DFY52" si="9627">-DFY51*$C$52</f>
        <v>-2.4196544719535116E+19</v>
      </c>
      <c r="DGA52" s="1818">
        <f t="shared" ref="DGA52" si="9628">-DGA51*$C$52</f>
        <v>-2.4801458337523491E+19</v>
      </c>
      <c r="DGC52" s="1818">
        <f t="shared" ref="DGC52" si="9629">-DGC51*$C$52</f>
        <v>-2.5421494795961577E+19</v>
      </c>
      <c r="DGE52" s="1818">
        <f t="shared" ref="DGE52" si="9630">-DGE51*$C$52</f>
        <v>-2.6057032165860614E+19</v>
      </c>
      <c r="DGG52" s="1818">
        <f t="shared" ref="DGG52" si="9631">-DGG51*$C$52</f>
        <v>-2.6708457970007126E+19</v>
      </c>
      <c r="DGI52" s="1818">
        <f t="shared" ref="DGI52" si="9632">-DGI51*$C$52</f>
        <v>-2.7376169419257303E+19</v>
      </c>
      <c r="DGK52" s="1818">
        <f t="shared" ref="DGK52" si="9633">-DGK51*$C$52</f>
        <v>-2.8060573654738735E+19</v>
      </c>
      <c r="DGM52" s="1818">
        <f t="shared" ref="DGM52" si="9634">-DGM51*$C$52</f>
        <v>-2.8762087996107203E+19</v>
      </c>
      <c r="DGO52" s="1818">
        <f t="shared" ref="DGO52" si="9635">-DGO51*$C$52</f>
        <v>-2.9481140196009882E+19</v>
      </c>
      <c r="DGQ52" s="1818">
        <f t="shared" ref="DGQ52" si="9636">-DGQ51*$C$52</f>
        <v>-3.0218168700910125E+19</v>
      </c>
      <c r="DGS52" s="1818">
        <f t="shared" ref="DGS52" si="9637">-DGS51*$C$52</f>
        <v>-3.0973622918432874E+19</v>
      </c>
      <c r="DGU52" s="1818">
        <f t="shared" ref="DGU52" si="9638">-DGU51*$C$52</f>
        <v>-3.1747963491393692E+19</v>
      </c>
      <c r="DGW52" s="1818">
        <f t="shared" ref="DGW52" si="9639">-DGW51*$C$52</f>
        <v>-3.254166257867853E+19</v>
      </c>
      <c r="DGY52" s="1818">
        <f t="shared" ref="DGY52" si="9640">-DGY51*$C$52</f>
        <v>-3.3355204143145488E+19</v>
      </c>
      <c r="DHA52" s="1818">
        <f t="shared" ref="DHA52" si="9641">-DHA51*$C$52</f>
        <v>-3.4189084246724125E+19</v>
      </c>
      <c r="DHC52" s="1818">
        <f t="shared" ref="DHC52" si="9642">-DHC51*$C$52</f>
        <v>-3.5043811352892223E+19</v>
      </c>
      <c r="DHE52" s="1818">
        <f t="shared" ref="DHE52" si="9643">-DHE51*$C$52</f>
        <v>-3.5919906636714525E+19</v>
      </c>
      <c r="DHG52" s="1818">
        <f t="shared" ref="DHG52" si="9644">-DHG51*$C$52</f>
        <v>-3.6817904302632387E+19</v>
      </c>
      <c r="DHI52" s="1818">
        <f t="shared" ref="DHI52" si="9645">-DHI51*$C$52</f>
        <v>-3.773835191019819E+19</v>
      </c>
      <c r="DHK52" s="1818">
        <f t="shared" ref="DHK52" si="9646">-DHK51*$C$52</f>
        <v>-3.868181070795314E+19</v>
      </c>
      <c r="DHM52" s="1818">
        <f t="shared" ref="DHM52" si="9647">-DHM51*$C$52</f>
        <v>-3.9648855975651967E+19</v>
      </c>
      <c r="DHO52" s="1818">
        <f t="shared" ref="DHO52" si="9648">-DHO51*$C$52</f>
        <v>-4.0640077375043265E+19</v>
      </c>
      <c r="DHQ52" s="1818">
        <f t="shared" ref="DHQ52" si="9649">-DHQ51*$C$52</f>
        <v>-4.165607930941934E+19</v>
      </c>
      <c r="DHS52" s="1818">
        <f t="shared" ref="DHS52" si="9650">-DHS51*$C$52</f>
        <v>-4.2697481292154823E+19</v>
      </c>
      <c r="DHU52" s="1818">
        <f t="shared" ref="DHU52" si="9651">-DHU51*$C$52</f>
        <v>-4.3764918324458693E+19</v>
      </c>
      <c r="DHW52" s="1818">
        <f t="shared" ref="DHW52" si="9652">-DHW51*$C$52</f>
        <v>-4.4859041282570158E+19</v>
      </c>
      <c r="DHY52" s="1818">
        <f t="shared" ref="DHY52" si="9653">-DHY51*$C$52</f>
        <v>-4.5980517314634408E+19</v>
      </c>
      <c r="DIA52" s="1818">
        <f t="shared" ref="DIA52" si="9654">-DIA51*$C$52</f>
        <v>-4.7130030247500268E+19</v>
      </c>
      <c r="DIC52" s="1818">
        <f t="shared" ref="DIC52" si="9655">-DIC51*$C$52</f>
        <v>-4.8308281003687772E+19</v>
      </c>
      <c r="DIE52" s="1818">
        <f t="shared" ref="DIE52" si="9656">-DIE51*$C$52</f>
        <v>-4.9515988028779962E+19</v>
      </c>
      <c r="DIG52" s="1818">
        <f t="shared" ref="DIG52" si="9657">-DIG51*$C$52</f>
        <v>-5.0753887729499455E+19</v>
      </c>
      <c r="DII52" s="1818">
        <f t="shared" ref="DII52" si="9658">-DII51*$C$52</f>
        <v>-5.2022734922736935E+19</v>
      </c>
      <c r="DIK52" s="1818">
        <f t="shared" ref="DIK52" si="9659">-DIK51*$C$52</f>
        <v>-5.332330329580535E+19</v>
      </c>
      <c r="DIM52" s="1818">
        <f t="shared" ref="DIM52" si="9660">-DIM51*$C$52</f>
        <v>-5.4656385878200476E+19</v>
      </c>
      <c r="DIO52" s="1818">
        <f t="shared" ref="DIO52" si="9661">-DIO51*$C$52</f>
        <v>-5.602279552515548E+19</v>
      </c>
      <c r="DIQ52" s="1818">
        <f t="shared" ref="DIQ52" si="9662">-DIQ51*$C$52</f>
        <v>-5.7423365413284364E+19</v>
      </c>
      <c r="DIS52" s="1818">
        <f t="shared" ref="DIS52" si="9663">-DIS51*$C$52</f>
        <v>-5.8858949548616466E+19</v>
      </c>
      <c r="DIU52" s="1818">
        <f t="shared" ref="DIU52" si="9664">-DIU51*$C$52</f>
        <v>-6.0330423287331873E+19</v>
      </c>
      <c r="DIW52" s="1818">
        <f t="shared" ref="DIW52" si="9665">-DIW51*$C$52</f>
        <v>-6.1838683869515162E+19</v>
      </c>
      <c r="DIY52" s="1818">
        <f t="shared" ref="DIY52" si="9666">-DIY51*$C$52</f>
        <v>-6.3384650966253036E+19</v>
      </c>
      <c r="DJA52" s="1818">
        <f t="shared" ref="DJA52" si="9667">-DJA51*$C$52</f>
        <v>-6.4969267240409358E+19</v>
      </c>
      <c r="DJC52" s="1818">
        <f t="shared" ref="DJC52" si="9668">-DJC51*$C$52</f>
        <v>-6.6593498921419588E+19</v>
      </c>
      <c r="DJE52" s="1818">
        <f t="shared" ref="DJE52" si="9669">-DJE51*$C$52</f>
        <v>-6.8258336394455073E+19</v>
      </c>
      <c r="DJG52" s="1818">
        <f t="shared" ref="DJG52" si="9670">-DJG51*$C$52</f>
        <v>-6.9964794804316447E+19</v>
      </c>
      <c r="DJI52" s="1818">
        <f t="shared" ref="DJI52" si="9671">-DJI51*$C$52</f>
        <v>-7.1713914674424349E+19</v>
      </c>
      <c r="DJK52" s="1818">
        <f t="shared" ref="DJK52" si="9672">-DJK51*$C$52</f>
        <v>-7.350676254128495E+19</v>
      </c>
      <c r="DJM52" s="1818">
        <f t="shared" ref="DJM52" si="9673">-DJM51*$C$52</f>
        <v>-7.5344431604817068E+19</v>
      </c>
      <c r="DJO52" s="1818">
        <f t="shared" ref="DJO52" si="9674">-DJO51*$C$52</f>
        <v>-7.7228042394937491E+19</v>
      </c>
      <c r="DJQ52" s="1818">
        <f t="shared" ref="DJQ52" si="9675">-DJQ51*$C$52</f>
        <v>-7.9158743454810915E+19</v>
      </c>
      <c r="DJS52" s="1818">
        <f t="shared" ref="DJS52" si="9676">-DJS51*$C$52</f>
        <v>-8.1137712041181184E+19</v>
      </c>
      <c r="DJU52" s="1818">
        <f t="shared" ref="DJU52" si="9677">-DJU51*$C$52</f>
        <v>-8.3166154842210714E+19</v>
      </c>
      <c r="DJW52" s="1818">
        <f t="shared" ref="DJW52" si="9678">-DJW51*$C$52</f>
        <v>-8.5245308713265971E+19</v>
      </c>
      <c r="DJY52" s="1818">
        <f t="shared" ref="DJY52" si="9679">-DJY51*$C$52</f>
        <v>-8.7376441431097606E+19</v>
      </c>
      <c r="DKA52" s="1818">
        <f t="shared" ref="DKA52" si="9680">-DKA51*$C$52</f>
        <v>-8.956085246687504E+19</v>
      </c>
      <c r="DKC52" s="1818">
        <f t="shared" ref="DKC52" si="9681">-DKC51*$C$52</f>
        <v>-9.1799873778546901E+19</v>
      </c>
      <c r="DKE52" s="1818">
        <f t="shared" ref="DKE52" si="9682">-DKE51*$C$52</f>
        <v>-9.409487062301057E+19</v>
      </c>
      <c r="DKG52" s="1818">
        <f t="shared" ref="DKG52" si="9683">-DKG51*$C$52</f>
        <v>-9.6447242388585824E+19</v>
      </c>
      <c r="DKI52" s="1818">
        <f t="shared" ref="DKI52" si="9684">-DKI51*$C$52</f>
        <v>-9.8858423448300454E+19</v>
      </c>
      <c r="DKK52" s="1818">
        <f t="shared" ref="DKK52" si="9685">-DKK51*$C$52</f>
        <v>-1.0132988403450796E+20</v>
      </c>
      <c r="DKM52" s="1818">
        <f t="shared" ref="DKM52" si="9686">-DKM51*$C$52</f>
        <v>-1.0386313113537066E+20</v>
      </c>
      <c r="DKO52" s="1818">
        <f t="shared" ref="DKO52" si="9687">-DKO51*$C$52</f>
        <v>-1.0645970941375491E+20</v>
      </c>
      <c r="DKQ52" s="1818">
        <f t="shared" ref="DKQ52" si="9688">-DKQ51*$C$52</f>
        <v>-1.0912120214909878E+20</v>
      </c>
      <c r="DKS52" s="1818">
        <f t="shared" ref="DKS52" si="9689">-DKS51*$C$52</f>
        <v>-1.1184923220282624E+20</v>
      </c>
      <c r="DKU52" s="1818">
        <f t="shared" ref="DKU52" si="9690">-DKU51*$C$52</f>
        <v>-1.1464546300789688E+20</v>
      </c>
      <c r="DKW52" s="1818">
        <f t="shared" ref="DKW52" si="9691">-DKW51*$C$52</f>
        <v>-1.1751159958309429E+20</v>
      </c>
      <c r="DKY52" s="1818">
        <f t="shared" ref="DKY52" si="9692">-DKY51*$C$52</f>
        <v>-1.2044938957267164E+20</v>
      </c>
      <c r="DLA52" s="1818">
        <f t="shared" ref="DLA52" si="9693">-DLA51*$C$52</f>
        <v>-1.2346062431198842E+20</v>
      </c>
      <c r="DLC52" s="1818">
        <f t="shared" ref="DLC52" si="9694">-DLC51*$C$52</f>
        <v>-1.2654713991978811E+20</v>
      </c>
      <c r="DLE52" s="1818">
        <f t="shared" ref="DLE52" si="9695">-DLE51*$C$52</f>
        <v>-1.297108184177828E+20</v>
      </c>
      <c r="DLG52" s="1818">
        <f t="shared" ref="DLG52" si="9696">-DLG51*$C$52</f>
        <v>-1.3295358887822736E+20</v>
      </c>
      <c r="DLI52" s="1818">
        <f t="shared" ref="DLI52" si="9697">-DLI51*$C$52</f>
        <v>-1.3627742860018303E+20</v>
      </c>
      <c r="DLK52" s="1818">
        <f t="shared" ref="DLK52" si="9698">-DLK51*$C$52</f>
        <v>-1.3968436431518759E+20</v>
      </c>
      <c r="DLM52" s="1818">
        <f t="shared" ref="DLM52" si="9699">-DLM51*$C$52</f>
        <v>-1.4317647342306727E+20</v>
      </c>
      <c r="DLO52" s="1818">
        <f t="shared" ref="DLO52" si="9700">-DLO51*$C$52</f>
        <v>-1.4675588525864393E+20</v>
      </c>
      <c r="DLQ52" s="1818">
        <f t="shared" ref="DLQ52" si="9701">-DLQ51*$C$52</f>
        <v>-1.5042478239011003E+20</v>
      </c>
      <c r="DLS52" s="1818">
        <f t="shared" ref="DLS52" si="9702">-DLS51*$C$52</f>
        <v>-1.5418540194986276E+20</v>
      </c>
      <c r="DLU52" s="1818">
        <f t="shared" ref="DLU52" si="9703">-DLU51*$C$52</f>
        <v>-1.5804003699860931E+20</v>
      </c>
      <c r="DLW52" s="1818">
        <f t="shared" ref="DLW52" si="9704">-DLW51*$C$52</f>
        <v>-1.6199103792357451E+20</v>
      </c>
      <c r="DLY52" s="1818">
        <f t="shared" ref="DLY52" si="9705">-DLY51*$C$52</f>
        <v>-1.6604081387166387E+20</v>
      </c>
      <c r="DMA52" s="1818">
        <f t="shared" ref="DMA52" si="9706">-DMA51*$C$52</f>
        <v>-1.7019183421845547E+20</v>
      </c>
      <c r="DMC52" s="1818">
        <f t="shared" ref="DMC52" si="9707">-DMC51*$C$52</f>
        <v>-1.7444663007391685E+20</v>
      </c>
      <c r="DME52" s="1818">
        <f t="shared" ref="DME52" si="9708">-DME51*$C$52</f>
        <v>-1.7880779582576476E+20</v>
      </c>
      <c r="DMG52" s="1818">
        <f t="shared" ref="DMG52" si="9709">-DMG51*$C$52</f>
        <v>-1.8327799072140886E+20</v>
      </c>
      <c r="DMI52" s="1818">
        <f t="shared" ref="DMI52" si="9710">-DMI51*$C$52</f>
        <v>-1.8785994048944407E+20</v>
      </c>
      <c r="DMK52" s="1818">
        <f t="shared" ref="DMK52" si="9711">-DMK51*$C$52</f>
        <v>-1.9255643900168015E+20</v>
      </c>
      <c r="DMM52" s="1818">
        <f t="shared" ref="DMM52" si="9712">-DMM51*$C$52</f>
        <v>-1.9737034997672215E+20</v>
      </c>
      <c r="DMO52" s="1818">
        <f t="shared" ref="DMO52" si="9713">-DMO51*$C$52</f>
        <v>-2.0230460872614019E+20</v>
      </c>
      <c r="DMQ52" s="1818">
        <f t="shared" ref="DMQ52" si="9714">-DMQ51*$C$52</f>
        <v>-2.0736222394429368E+20</v>
      </c>
      <c r="DMS52" s="1818">
        <f t="shared" ref="DMS52" si="9715">-DMS51*$C$52</f>
        <v>-2.1254627954290101E+20</v>
      </c>
      <c r="DMU52" s="1818">
        <f t="shared" ref="DMU52" si="9716">-DMU51*$C$52</f>
        <v>-2.1785993653147353E+20</v>
      </c>
      <c r="DMW52" s="1818">
        <f t="shared" ref="DMW52" si="9717">-DMW51*$C$52</f>
        <v>-2.2330643494476035E+20</v>
      </c>
      <c r="DMY52" s="1818">
        <f t="shared" ref="DMY52" si="9718">-DMY51*$C$52</f>
        <v>-2.2888909581837933E+20</v>
      </c>
      <c r="DNA52" s="1818">
        <f t="shared" ref="DNA52" si="9719">-DNA51*$C$52</f>
        <v>-2.3461132321383878E+20</v>
      </c>
      <c r="DNC52" s="1818">
        <f t="shared" ref="DNC52" si="9720">-DNC51*$C$52</f>
        <v>-2.4047660629418472E+20</v>
      </c>
      <c r="DNE52" s="1818">
        <f t="shared" ref="DNE52" si="9721">-DNE51*$C$52</f>
        <v>-2.4648852145153933E+20</v>
      </c>
      <c r="DNG52" s="1818">
        <f t="shared" ref="DNG52" si="9722">-DNG51*$C$52</f>
        <v>-2.5265073448782781E+20</v>
      </c>
      <c r="DNI52" s="1818">
        <f t="shared" ref="DNI52" si="9723">-DNI51*$C$52</f>
        <v>-2.5896700285002347E+20</v>
      </c>
      <c r="DNK52" s="1818">
        <f t="shared" ref="DNK52" si="9724">-DNK51*$C$52</f>
        <v>-2.6544117792127405E+20</v>
      </c>
      <c r="DNM52" s="1818">
        <f t="shared" ref="DNM52" si="9725">-DNM51*$C$52</f>
        <v>-2.7207720736930588E+20</v>
      </c>
      <c r="DNO52" s="1818">
        <f t="shared" ref="DNO52" si="9726">-DNO51*$C$52</f>
        <v>-2.7887913755353851E+20</v>
      </c>
      <c r="DNQ52" s="1818">
        <f t="shared" ref="DNQ52" si="9727">-DNQ51*$C$52</f>
        <v>-2.8585111599237697E+20</v>
      </c>
      <c r="DNS52" s="1818">
        <f t="shared" ref="DNS52" si="9728">-DNS51*$C$52</f>
        <v>-2.9299739389218636E+20</v>
      </c>
      <c r="DNU52" s="1818">
        <f t="shared" ref="DNU52" si="9729">-DNU51*$C$52</f>
        <v>-3.0032232873949102E+20</v>
      </c>
      <c r="DNW52" s="1818">
        <f t="shared" ref="DNW52" si="9730">-DNW51*$C$52</f>
        <v>-3.0783038695797824E+20</v>
      </c>
      <c r="DNY52" s="1818">
        <f t="shared" ref="DNY52" si="9731">-DNY51*$C$52</f>
        <v>-3.1552614663192766E+20</v>
      </c>
      <c r="DOA52" s="1818">
        <f t="shared" ref="DOA52" si="9732">-DOA51*$C$52</f>
        <v>-3.234143002977258E+20</v>
      </c>
      <c r="DOC52" s="1818">
        <f t="shared" ref="DOC52" si="9733">-DOC51*$C$52</f>
        <v>-3.314996578051689E+20</v>
      </c>
      <c r="DOE52" s="1818">
        <f t="shared" ref="DOE52" si="9734">-DOE51*$C$52</f>
        <v>-3.3978714925029812E+20</v>
      </c>
      <c r="DOG52" s="1818">
        <f t="shared" ref="DOG52" si="9735">-DOG51*$C$52</f>
        <v>-3.4828182798155553E+20</v>
      </c>
      <c r="DOI52" s="1818">
        <f t="shared" ref="DOI52" si="9736">-DOI51*$C$52</f>
        <v>-3.5698887368109438E+20</v>
      </c>
      <c r="DOK52" s="1818">
        <f t="shared" ref="DOK52" si="9737">-DOK51*$C$52</f>
        <v>-3.6591359552312168E+20</v>
      </c>
      <c r="DOM52" s="1818">
        <f t="shared" ref="DOM52" si="9738">-DOM51*$C$52</f>
        <v>-3.7506143541119969E+20</v>
      </c>
      <c r="DOO52" s="1818">
        <f t="shared" ref="DOO52" si="9739">-DOO51*$C$52</f>
        <v>-3.8443797129647967E+20</v>
      </c>
      <c r="DOQ52" s="1818">
        <f t="shared" ref="DOQ52" si="9740">-DOQ51*$C$52</f>
        <v>-3.9404892057889164E+20</v>
      </c>
      <c r="DOS52" s="1818">
        <f t="shared" ref="DOS52" si="9741">-DOS51*$C$52</f>
        <v>-4.0390014359336393E+20</v>
      </c>
      <c r="DOU52" s="1818">
        <f t="shared" ref="DOU52" si="9742">-DOU51*$C$52</f>
        <v>-4.1399764718319796E+20</v>
      </c>
      <c r="DOW52" s="1818">
        <f t="shared" ref="DOW52" si="9743">-DOW51*$C$52</f>
        <v>-4.2434758836277785E+20</v>
      </c>
      <c r="DOY52" s="1818">
        <f t="shared" ref="DOY52" si="9744">-DOY51*$C$52</f>
        <v>-4.3495627807184729E+20</v>
      </c>
      <c r="DPA52" s="1818">
        <f t="shared" ref="DPA52" si="9745">-DPA51*$C$52</f>
        <v>-4.4583018502364345E+20</v>
      </c>
      <c r="DPC52" s="1818">
        <f t="shared" ref="DPC52" si="9746">-DPC51*$C$52</f>
        <v>-4.5697593964923447E+20</v>
      </c>
      <c r="DPE52" s="1818">
        <f t="shared" ref="DPE52" si="9747">-DPE51*$C$52</f>
        <v>-4.6840033814046527E+20</v>
      </c>
      <c r="DPG52" s="1818">
        <f t="shared" ref="DPG52" si="9748">-DPG51*$C$52</f>
        <v>-4.8011034659397684E+20</v>
      </c>
      <c r="DPI52" s="1818">
        <f t="shared" ref="DPI52" si="9749">-DPI51*$C$52</f>
        <v>-4.9211310525882624E+20</v>
      </c>
      <c r="DPK52" s="1818">
        <f t="shared" ref="DPK52" si="9750">-DPK51*$C$52</f>
        <v>-5.0441593289029688E+20</v>
      </c>
      <c r="DPM52" s="1818">
        <f t="shared" ref="DPM52" si="9751">-DPM51*$C$52</f>
        <v>-5.1702633121255424E+20</v>
      </c>
      <c r="DPO52" s="1818">
        <f t="shared" ref="DPO52" si="9752">-DPO51*$C$52</f>
        <v>-5.2995198949286806E+20</v>
      </c>
      <c r="DPQ52" s="1818">
        <f t="shared" ref="DPQ52" si="9753">-DPQ51*$C$52</f>
        <v>-5.4320078923018974E+20</v>
      </c>
      <c r="DPS52" s="1818">
        <f t="shared" ref="DPS52" si="9754">-DPS51*$C$52</f>
        <v>-5.5678080896094444E+20</v>
      </c>
      <c r="DPU52" s="1818">
        <f t="shared" ref="DPU52" si="9755">-DPU51*$C$52</f>
        <v>-5.7070032918496798E+20</v>
      </c>
      <c r="DPW52" s="1818">
        <f t="shared" ref="DPW52" si="9756">-DPW51*$C$52</f>
        <v>-5.8496783741459215E+20</v>
      </c>
      <c r="DPY52" s="1818">
        <f t="shared" ref="DPY52" si="9757">-DPY51*$C$52</f>
        <v>-5.9959203334995693E+20</v>
      </c>
      <c r="DQA52" s="1818">
        <f t="shared" ref="DQA52" si="9758">-DQA51*$C$52</f>
        <v>-6.1458183418370576E+20</v>
      </c>
      <c r="DQC52" s="1818">
        <f t="shared" ref="DQC52" si="9759">-DQC51*$C$52</f>
        <v>-6.299463800382984E+20</v>
      </c>
      <c r="DQE52" s="1818">
        <f t="shared" ref="DQE52" si="9760">-DQE51*$C$52</f>
        <v>-6.4569503953925584E+20</v>
      </c>
      <c r="DQG52" s="1818">
        <f t="shared" ref="DQG52" si="9761">-DQG51*$C$52</f>
        <v>-6.618374155277372E+20</v>
      </c>
      <c r="DQI52" s="1818">
        <f t="shared" ref="DQI52" si="9762">-DQI51*$C$52</f>
        <v>-6.7838335091593052E+20</v>
      </c>
      <c r="DQK52" s="1818">
        <f t="shared" ref="DQK52" si="9763">-DQK51*$C$52</f>
        <v>-6.9534293468882875E+20</v>
      </c>
      <c r="DQM52" s="1818">
        <f t="shared" ref="DQM52" si="9764">-DQM51*$C$52</f>
        <v>-7.1272650805604935E+20</v>
      </c>
      <c r="DQO52" s="1818">
        <f t="shared" ref="DQO52" si="9765">-DQO51*$C$52</f>
        <v>-7.3054467075745055E+20</v>
      </c>
      <c r="DQQ52" s="1818">
        <f t="shared" ref="DQQ52" si="9766">-DQQ51*$C$52</f>
        <v>-7.4880828752638679E+20</v>
      </c>
      <c r="DQS52" s="1818">
        <f t="shared" ref="DQS52" si="9767">-DQS51*$C$52</f>
        <v>-7.6752849471454642E+20</v>
      </c>
      <c r="DQU52" s="1818">
        <f t="shared" ref="DQU52" si="9768">-DQU51*$C$52</f>
        <v>-7.8671670708241E+20</v>
      </c>
      <c r="DQW52" s="1818">
        <f t="shared" ref="DQW52" si="9769">-DQW51*$C$52</f>
        <v>-8.0638462475947016E+20</v>
      </c>
      <c r="DQY52" s="1818">
        <f t="shared" ref="DQY52" si="9770">-DQY51*$C$52</f>
        <v>-8.2654424037845683E+20</v>
      </c>
      <c r="DRA52" s="1818">
        <f t="shared" ref="DRA52" si="9771">-DRA51*$C$52</f>
        <v>-8.4720784638791818E+20</v>
      </c>
      <c r="DRC52" s="1818">
        <f t="shared" ref="DRC52" si="9772">-DRC51*$C$52</f>
        <v>-8.6838804254761602E+20</v>
      </c>
      <c r="DRE52" s="1818">
        <f t="shared" ref="DRE52" si="9773">-DRE51*$C$52</f>
        <v>-8.9009774361130631E+20</v>
      </c>
      <c r="DRG52" s="1818">
        <f t="shared" ref="DRG52" si="9774">-DRG51*$C$52</f>
        <v>-9.1235018720158889E+20</v>
      </c>
      <c r="DRI52" s="1818">
        <f t="shared" ref="DRI52" si="9775">-DRI51*$C$52</f>
        <v>-9.3515894188162849E+20</v>
      </c>
      <c r="DRK52" s="1818">
        <f t="shared" ref="DRK52" si="9776">-DRK51*$C$52</f>
        <v>-9.585379154286691E+20</v>
      </c>
      <c r="DRM52" s="1818">
        <f t="shared" ref="DRM52" si="9777">-DRM51*$C$52</f>
        <v>-9.8250136331438575E+20</v>
      </c>
      <c r="DRO52" s="1818">
        <f t="shared" ref="DRO52" si="9778">-DRO51*$C$52</f>
        <v>-1.0070638973972452E+21</v>
      </c>
      <c r="DRQ52" s="1818">
        <f t="shared" ref="DRQ52" si="9779">-DRQ51*$C$52</f>
        <v>-1.0322404948321763E+21</v>
      </c>
      <c r="DRS52" s="1818">
        <f t="shared" ref="DRS52" si="9780">-DRS51*$C$52</f>
        <v>-1.0580465072029806E+21</v>
      </c>
      <c r="DRU52" s="1818">
        <f t="shared" ref="DRU52" si="9781">-DRU51*$C$52</f>
        <v>-1.084497669883055E+21</v>
      </c>
      <c r="DRW52" s="1818">
        <f t="shared" ref="DRW52" si="9782">-DRW51*$C$52</f>
        <v>-1.1116101116301313E+21</v>
      </c>
      <c r="DRY52" s="1818">
        <f t="shared" ref="DRY52" si="9783">-DRY51*$C$52</f>
        <v>-1.1394003644208845E+21</v>
      </c>
      <c r="DSA52" s="1818">
        <f t="shared" ref="DSA52" si="9784">-DSA51*$C$52</f>
        <v>-1.1678853735314065E+21</v>
      </c>
      <c r="DSC52" s="1818">
        <f t="shared" ref="DSC52" si="9785">-DSC51*$C$52</f>
        <v>-1.1970825078696916E+21</v>
      </c>
      <c r="DSE52" s="1818">
        <f t="shared" ref="DSE52" si="9786">-DSE51*$C$52</f>
        <v>-1.2270095705664337E+21</v>
      </c>
      <c r="DSG52" s="1818">
        <f t="shared" ref="DSG52" si="9787">-DSG51*$C$52</f>
        <v>-1.2576848098305945E+21</v>
      </c>
      <c r="DSI52" s="1818">
        <f t="shared" ref="DSI52" si="9788">-DSI51*$C$52</f>
        <v>-1.2891269300763592E+21</v>
      </c>
      <c r="DSK52" s="1818">
        <f t="shared" ref="DSK52" si="9789">-DSK51*$C$52</f>
        <v>-1.3213551033282682E+21</v>
      </c>
      <c r="DSM52" s="1818">
        <f t="shared" ref="DSM52" si="9790">-DSM51*$C$52</f>
        <v>-1.3543889809114747E+21</v>
      </c>
      <c r="DSO52" s="1818">
        <f t="shared" ref="DSO52" si="9791">-DSO51*$C$52</f>
        <v>-1.3882487054342614E+21</v>
      </c>
      <c r="DSQ52" s="1818">
        <f t="shared" ref="DSQ52" si="9792">-DSQ51*$C$52</f>
        <v>-1.4229549230701179E+21</v>
      </c>
      <c r="DSS52" s="1818">
        <f t="shared" ref="DSS52" si="9793">-DSS51*$C$52</f>
        <v>-1.4585287961468708E+21</v>
      </c>
      <c r="DSU52" s="1818">
        <f t="shared" ref="DSU52" si="9794">-DSU51*$C$52</f>
        <v>-1.4949920160505423E+21</v>
      </c>
      <c r="DSW52" s="1818">
        <f t="shared" ref="DSW52" si="9795">-DSW51*$C$52</f>
        <v>-1.5323668164518058E+21</v>
      </c>
      <c r="DSY52" s="1818">
        <f t="shared" ref="DSY52" si="9796">-DSY51*$C$52</f>
        <v>-1.5706759868631008E+21</v>
      </c>
      <c r="DTA52" s="1818">
        <f t="shared" ref="DTA52" si="9797">-DTA51*$C$52</f>
        <v>-1.6099428865346781E+21</v>
      </c>
      <c r="DTC52" s="1818">
        <f t="shared" ref="DTC52" si="9798">-DTC51*$C$52</f>
        <v>-1.6501914586980449E+21</v>
      </c>
      <c r="DTE52" s="1818">
        <f t="shared" ref="DTE52" si="9799">-DTE51*$C$52</f>
        <v>-1.6914462451654957E+21</v>
      </c>
      <c r="DTG52" s="1818">
        <f t="shared" ref="DTG52" si="9800">-DTG51*$C$52</f>
        <v>-1.7337324012946331E+21</v>
      </c>
      <c r="DTI52" s="1818">
        <f t="shared" ref="DTI52" si="9801">-DTI51*$C$52</f>
        <v>-1.7770757113269988E+21</v>
      </c>
      <c r="DTK52" s="1818">
        <f t="shared" ref="DTK52" si="9802">-DTK51*$C$52</f>
        <v>-1.8215026041101736E+21</v>
      </c>
      <c r="DTM52" s="1818">
        <f t="shared" ref="DTM52" si="9803">-DTM51*$C$52</f>
        <v>-1.8670401692129278E+21</v>
      </c>
      <c r="DTO52" s="1818">
        <f t="shared" ref="DTO52" si="9804">-DTO51*$C$52</f>
        <v>-1.9137161734432508E+21</v>
      </c>
      <c r="DTQ52" s="1818">
        <f t="shared" ref="DTQ52" si="9805">-DTQ51*$C$52</f>
        <v>-1.9615590777793319E+21</v>
      </c>
      <c r="DTS52" s="1818">
        <f t="shared" ref="DTS52" si="9806">-DTS51*$C$52</f>
        <v>-2.0105980547238149E+21</v>
      </c>
      <c r="DTU52" s="1818">
        <f t="shared" ref="DTU52" si="9807">-DTU51*$C$52</f>
        <v>-2.0608630060919101E+21</v>
      </c>
      <c r="DTW52" s="1818">
        <f t="shared" ref="DTW52" si="9808">-DTW51*$C$52</f>
        <v>-2.1123845812442075E+21</v>
      </c>
      <c r="DTY52" s="1818">
        <f t="shared" ref="DTY52" si="9809">-DTY51*$C$52</f>
        <v>-2.1651941957753126E+21</v>
      </c>
      <c r="DUA52" s="1818">
        <f t="shared" ref="DUA52" si="9810">-DUA51*$C$52</f>
        <v>-2.2193240506696951E+21</v>
      </c>
      <c r="DUC52" s="1818">
        <f t="shared" ref="DUC52" si="9811">-DUC51*$C$52</f>
        <v>-2.2748071519364372E+21</v>
      </c>
      <c r="DUE52" s="1818">
        <f t="shared" ref="DUE52" si="9812">-DUE51*$C$52</f>
        <v>-2.3316773307348479E+21</v>
      </c>
      <c r="DUG52" s="1818">
        <f t="shared" ref="DUG52" si="9813">-DUG51*$C$52</f>
        <v>-2.3899692640032187E+21</v>
      </c>
      <c r="DUI52" s="1818">
        <f t="shared" ref="DUI52" si="9814">-DUI51*$C$52</f>
        <v>-2.4497184956032987E+21</v>
      </c>
      <c r="DUK52" s="1818">
        <f t="shared" ref="DUK52" si="9815">-DUK51*$C$52</f>
        <v>-2.5109614579933811E+21</v>
      </c>
      <c r="DUM52" s="1818">
        <f t="shared" ref="DUM52" si="9816">-DUM51*$C$52</f>
        <v>-2.5737354944432151E+21</v>
      </c>
      <c r="DUO52" s="1818">
        <f t="shared" ref="DUO52" si="9817">-DUO51*$C$52</f>
        <v>-2.6380788818042951E+21</v>
      </c>
      <c r="DUQ52" s="1818">
        <f t="shared" ref="DUQ52" si="9818">-DUQ51*$C$52</f>
        <v>-2.704030853849402E+21</v>
      </c>
      <c r="DUS52" s="1818">
        <f t="shared" ref="DUS52" si="9819">-DUS51*$C$52</f>
        <v>-2.7716316251956367E+21</v>
      </c>
      <c r="DUU52" s="1818">
        <f t="shared" ref="DUU52" si="9820">-DUU51*$C$52</f>
        <v>-2.8409224158255272E+21</v>
      </c>
      <c r="DUW52" s="1818">
        <f t="shared" ref="DUW52" si="9821">-DUW51*$C$52</f>
        <v>-2.9119454762211654E+21</v>
      </c>
      <c r="DUY52" s="1818">
        <f t="shared" ref="DUY52" si="9822">-DUY51*$C$52</f>
        <v>-2.9847441131266942E+21</v>
      </c>
      <c r="DVA52" s="1818">
        <f t="shared" ref="DVA52" si="9823">-DVA51*$C$52</f>
        <v>-3.059362715954861E+21</v>
      </c>
      <c r="DVC52" s="1818">
        <f t="shared" ref="DVC52" si="9824">-DVC51*$C$52</f>
        <v>-3.1358467838537326E+21</v>
      </c>
      <c r="DVE52" s="1818">
        <f t="shared" ref="DVE52" si="9825">-DVE51*$C$52</f>
        <v>-3.2142429534500757E+21</v>
      </c>
      <c r="DVG52" s="1818">
        <f t="shared" ref="DVG52" si="9826">-DVG51*$C$52</f>
        <v>-3.2945990272863274E+21</v>
      </c>
      <c r="DVI52" s="1818">
        <f t="shared" ref="DVI52" si="9827">-DVI51*$C$52</f>
        <v>-3.3769640029684855E+21</v>
      </c>
      <c r="DVK52" s="1818">
        <f t="shared" ref="DVK52" si="9828">-DVK51*$C$52</f>
        <v>-3.4613881030426975E+21</v>
      </c>
      <c r="DVM52" s="1818">
        <f t="shared" ref="DVM52" si="9829">-DVM51*$C$52</f>
        <v>-3.5479228056187647E+21</v>
      </c>
      <c r="DVO52" s="1818">
        <f t="shared" ref="DVO52" si="9830">-DVO51*$C$52</f>
        <v>-3.6366208757592333E+21</v>
      </c>
      <c r="DVQ52" s="1818">
        <f t="shared" ref="DVQ52" si="9831">-DVQ51*$C$52</f>
        <v>-3.727536397653214E+21</v>
      </c>
      <c r="DVS52" s="1818">
        <f t="shared" ref="DVS52" si="9832">-DVS51*$C$52</f>
        <v>-3.8207248075945442E+21</v>
      </c>
      <c r="DVU52" s="1818">
        <f t="shared" ref="DVU52" si="9833">-DVU51*$C$52</f>
        <v>-3.9162429277844076E+21</v>
      </c>
      <c r="DVW52" s="1818">
        <f t="shared" ref="DVW52" si="9834">-DVW51*$C$52</f>
        <v>-4.0141490009790176E+21</v>
      </c>
      <c r="DVY52" s="1818">
        <f t="shared" ref="DVY52" si="9835">-DVY51*$C$52</f>
        <v>-4.1145027260034927E+21</v>
      </c>
      <c r="DWA52" s="1818">
        <f t="shared" ref="DWA52" si="9836">-DWA51*$C$52</f>
        <v>-4.2173652941535796E+21</v>
      </c>
      <c r="DWC52" s="1818">
        <f t="shared" ref="DWC52" si="9837">-DWC51*$C$52</f>
        <v>-4.3227994265074186E+21</v>
      </c>
      <c r="DWE52" s="1818">
        <f t="shared" ref="DWE52" si="9838">-DWE51*$C$52</f>
        <v>-4.4308694121701038E+21</v>
      </c>
      <c r="DWG52" s="1818">
        <f t="shared" ref="DWG52" si="9839">-DWG51*$C$52</f>
        <v>-4.5416411474743562E+21</v>
      </c>
      <c r="DWI52" s="1818">
        <f t="shared" ref="DWI52" si="9840">-DWI51*$C$52</f>
        <v>-4.6551821761612145E+21</v>
      </c>
      <c r="DWK52" s="1818">
        <f t="shared" ref="DWK52" si="9841">-DWK51*$C$52</f>
        <v>-4.7715617305652447E+21</v>
      </c>
      <c r="DWM52" s="1818">
        <f t="shared" ref="DWM52" si="9842">-DWM51*$C$52</f>
        <v>-4.890850773829375E+21</v>
      </c>
      <c r="DWO52" s="1818">
        <f t="shared" ref="DWO52" si="9843">-DWO51*$C$52</f>
        <v>-5.0131220431751086E+21</v>
      </c>
      <c r="DWQ52" s="1818">
        <f t="shared" ref="DWQ52" si="9844">-DWQ51*$C$52</f>
        <v>-5.1384500942544862E+21</v>
      </c>
      <c r="DWS52" s="1818">
        <f t="shared" ref="DWS52" si="9845">-DWS51*$C$52</f>
        <v>-5.2669113466108479E+21</v>
      </c>
      <c r="DWU52" s="1818">
        <f t="shared" ref="DWU52" si="9846">-DWU51*$C$52</f>
        <v>-5.3985841302761185E+21</v>
      </c>
      <c r="DWW52" s="1818">
        <f t="shared" ref="DWW52" si="9847">-DWW51*$C$52</f>
        <v>-5.5335487335330207E+21</v>
      </c>
      <c r="DWY52" s="1818">
        <f t="shared" ref="DWY52" si="9848">-DWY51*$C$52</f>
        <v>-5.6718874518713459E+21</v>
      </c>
      <c r="DXA52" s="1818">
        <f t="shared" ref="DXA52" si="9849">-DXA51*$C$52</f>
        <v>-5.8136846381681287E+21</v>
      </c>
      <c r="DXC52" s="1818">
        <f t="shared" ref="DXC52" si="9850">-DXC51*$C$52</f>
        <v>-5.9590267541223312E+21</v>
      </c>
      <c r="DXE52" s="1818">
        <f t="shared" ref="DXE52" si="9851">-DXE51*$C$52</f>
        <v>-6.1080024229753892E+21</v>
      </c>
      <c r="DXG52" s="1818">
        <f t="shared" ref="DXG52" si="9852">-DXG51*$C$52</f>
        <v>-6.2607024835497736E+21</v>
      </c>
      <c r="DXI52" s="1818">
        <f t="shared" ref="DXI52" si="9853">-DXI51*$C$52</f>
        <v>-6.4172200456385179E+21</v>
      </c>
      <c r="DXK52" s="1818">
        <f t="shared" ref="DXK52" si="9854">-DXK51*$C$52</f>
        <v>-6.5776505467794799E+21</v>
      </c>
      <c r="DXM52" s="1818">
        <f t="shared" ref="DXM52" si="9855">-DXM51*$C$52</f>
        <v>-6.7420918104489659E+21</v>
      </c>
      <c r="DXO52" s="1818">
        <f t="shared" ref="DXO52" si="9856">-DXO51*$C$52</f>
        <v>-6.9106441057101897E+21</v>
      </c>
      <c r="DXQ52" s="1818">
        <f t="shared" ref="DXQ52" si="9857">-DXQ51*$C$52</f>
        <v>-7.0834102083529443E+21</v>
      </c>
      <c r="DXS52" s="1818">
        <f t="shared" ref="DXS52" si="9858">-DXS51*$C$52</f>
        <v>-7.2604954635617677E+21</v>
      </c>
      <c r="DXU52" s="1818">
        <f t="shared" ref="DXU52" si="9859">-DXU51*$C$52</f>
        <v>-7.4420078501508111E+21</v>
      </c>
      <c r="DXW52" s="1818">
        <f t="shared" ref="DXW52" si="9860">-DXW51*$C$52</f>
        <v>-7.6280580464045803E+21</v>
      </c>
      <c r="DXY52" s="1818">
        <f t="shared" ref="DXY52" si="9861">-DXY51*$C$52</f>
        <v>-7.8187594975646937E+21</v>
      </c>
      <c r="DYA52" s="1818">
        <f t="shared" ref="DYA52" si="9862">-DYA51*$C$52</f>
        <v>-8.0142284850038099E+21</v>
      </c>
      <c r="DYC52" s="1818">
        <f t="shared" ref="DYC52" si="9863">-DYC51*$C$52</f>
        <v>-8.2145841971289045E+21</v>
      </c>
      <c r="DYE52" s="1818">
        <f t="shared" ref="DYE52" si="9864">-DYE51*$C$52</f>
        <v>-8.4199488020571268E+21</v>
      </c>
      <c r="DYG52" s="1818">
        <f t="shared" ref="DYG52" si="9865">-DYG51*$C$52</f>
        <v>-8.6304475221085546E+21</v>
      </c>
      <c r="DYI52" s="1818">
        <f t="shared" ref="DYI52" si="9866">-DYI51*$C$52</f>
        <v>-8.8462087101612682E+21</v>
      </c>
      <c r="DYK52" s="1818">
        <f t="shared" ref="DYK52" si="9867">-DYK51*$C$52</f>
        <v>-9.0673639279152993E+21</v>
      </c>
      <c r="DYM52" s="1818">
        <f t="shared" ref="DYM52" si="9868">-DYM51*$C$52</f>
        <v>-9.294048026113181E+21</v>
      </c>
      <c r="DYO52" s="1818">
        <f t="shared" ref="DYO52" si="9869">-DYO51*$C$52</f>
        <v>-9.5263992267660088E+21</v>
      </c>
      <c r="DYQ52" s="1818">
        <f t="shared" ref="DYQ52" si="9870">-DYQ51*$C$52</f>
        <v>-9.7645592074351574E+21</v>
      </c>
      <c r="DYS52" s="1818">
        <f t="shared" ref="DYS52" si="9871">-DYS51*$C$52</f>
        <v>-1.0008673187621035E+22</v>
      </c>
      <c r="DYU52" s="1818">
        <f t="shared" ref="DYU52" si="9872">-DYU51*$C$52</f>
        <v>-1.025889001731156E+22</v>
      </c>
      <c r="DYW52" s="1818">
        <f t="shared" ref="DYW52" si="9873">-DYW51*$C$52</f>
        <v>-1.0515362267744348E+22</v>
      </c>
      <c r="DYY52" s="1818">
        <f t="shared" ref="DYY52" si="9874">-DYY51*$C$52</f>
        <v>-1.0778246324437956E+22</v>
      </c>
      <c r="DZA52" s="1818">
        <f t="shared" ref="DZA52" si="9875">-DZA51*$C$52</f>
        <v>-1.1047702482548903E+22</v>
      </c>
      <c r="DZC52" s="1818">
        <f t="shared" ref="DZC52" si="9876">-DZC51*$C$52</f>
        <v>-1.1323895044612624E+22</v>
      </c>
      <c r="DZE52" s="1818">
        <f t="shared" ref="DZE52" si="9877">-DZE51*$C$52</f>
        <v>-1.1606992420727939E+22</v>
      </c>
      <c r="DZG52" s="1818">
        <f t="shared" ref="DZG52" si="9878">-DZG51*$C$52</f>
        <v>-1.1897167231246137E+22</v>
      </c>
      <c r="DZI52" s="1818">
        <f t="shared" ref="DZI52" si="9879">-DZI51*$C$52</f>
        <v>-1.2194596412027289E+22</v>
      </c>
      <c r="DZK52" s="1818">
        <f t="shared" ref="DZK52" si="9880">-DZK51*$C$52</f>
        <v>-1.2499461322327969E+22</v>
      </c>
      <c r="DZM52" s="1818">
        <f t="shared" ref="DZM52" si="9881">-DZM51*$C$52</f>
        <v>-1.2811947855386167E+22</v>
      </c>
      <c r="DZO52" s="1818">
        <f t="shared" ref="DZO52" si="9882">-DZO51*$C$52</f>
        <v>-1.3132246551770822E+22</v>
      </c>
      <c r="DZQ52" s="1818">
        <f t="shared" ref="DZQ52" si="9883">-DZQ51*$C$52</f>
        <v>-1.3460552715565091E+22</v>
      </c>
      <c r="DZS52" s="1818">
        <f t="shared" ref="DZS52" si="9884">-DZS51*$C$52</f>
        <v>-1.3797066533454217E+22</v>
      </c>
      <c r="DZU52" s="1818">
        <f t="shared" ref="DZU52" si="9885">-DZU51*$C$52</f>
        <v>-1.4141993196790571E+22</v>
      </c>
      <c r="DZW52" s="1818">
        <f t="shared" ref="DZW52" si="9886">-DZW51*$C$52</f>
        <v>-1.4495543026710334E+22</v>
      </c>
      <c r="DZY52" s="1818">
        <f t="shared" ref="DZY52" si="9887">-DZY51*$C$52</f>
        <v>-1.485793160237809E+22</v>
      </c>
      <c r="EAA52" s="1818">
        <f t="shared" ref="EAA52" si="9888">-EAA51*$C$52</f>
        <v>-1.5229379892437542E+22</v>
      </c>
      <c r="EAC52" s="1818">
        <f t="shared" ref="EAC52" si="9889">-EAC51*$C$52</f>
        <v>-1.561011438974848E+22</v>
      </c>
      <c r="EAE52" s="1818">
        <f t="shared" ref="EAE52" si="9890">-EAE51*$C$52</f>
        <v>-1.6000367249492191E+22</v>
      </c>
      <c r="EAG52" s="1818">
        <f t="shared" ref="EAG52" si="9891">-EAG51*$C$52</f>
        <v>-1.6400376430729496E+22</v>
      </c>
      <c r="EAI52" s="1818">
        <f t="shared" ref="EAI52" si="9892">-EAI51*$C$52</f>
        <v>-1.6810385841497731E+22</v>
      </c>
      <c r="EAK52" s="1818">
        <f t="shared" ref="EAK52" si="9893">-EAK51*$C$52</f>
        <v>-1.7230645487535173E+22</v>
      </c>
      <c r="EAM52" s="1818">
        <f t="shared" ref="EAM52" si="9894">-EAM51*$C$52</f>
        <v>-1.7661411624723551E+22</v>
      </c>
      <c r="EAO52" s="1818">
        <f t="shared" ref="EAO52" si="9895">-EAO51*$C$52</f>
        <v>-1.8102946915341639E+22</v>
      </c>
      <c r="EAQ52" s="1818">
        <f t="shared" ref="EAQ52" si="9896">-EAQ51*$C$52</f>
        <v>-1.855552058822518E+22</v>
      </c>
      <c r="EAS52" s="1818">
        <f t="shared" ref="EAS52" si="9897">-EAS51*$C$52</f>
        <v>-1.9019408602930807E+22</v>
      </c>
      <c r="EAU52" s="1818">
        <f t="shared" ref="EAU52" si="9898">-EAU51*$C$52</f>
        <v>-1.9494893818004078E+22</v>
      </c>
      <c r="EAW52" s="1818">
        <f t="shared" ref="EAW52" si="9899">-EAW51*$C$52</f>
        <v>-1.9982266163454179E+22</v>
      </c>
      <c r="EAY52" s="1818">
        <f t="shared" ref="EAY52" si="9900">-EAY51*$C$52</f>
        <v>-2.0481822817540532E+22</v>
      </c>
      <c r="EBA52" s="1818">
        <f t="shared" ref="EBA52" si="9901">-EBA51*$C$52</f>
        <v>-2.0993868387979044E+22</v>
      </c>
      <c r="EBC52" s="1818">
        <f t="shared" ref="EBC52" si="9902">-EBC51*$C$52</f>
        <v>-2.1518715097678518E+22</v>
      </c>
      <c r="EBE52" s="1818">
        <f t="shared" ref="EBE52" si="9903">-EBE51*$C$52</f>
        <v>-2.205668297512048E+22</v>
      </c>
      <c r="EBG52" s="1818">
        <f t="shared" ref="EBG52" si="9904">-EBG51*$C$52</f>
        <v>-2.2608100049498491E+22</v>
      </c>
      <c r="EBI52" s="1818">
        <f t="shared" ref="EBI52" si="9905">-EBI51*$C$52</f>
        <v>-2.3173302550735949E+22</v>
      </c>
      <c r="EBK52" s="1818">
        <f t="shared" ref="EBK52" si="9906">-EBK51*$C$52</f>
        <v>-2.3752635114504344E+22</v>
      </c>
      <c r="EBM52" s="1818">
        <f t="shared" ref="EBM52" si="9907">-EBM51*$C$52</f>
        <v>-2.4346450992366952E+22</v>
      </c>
      <c r="EBO52" s="1818">
        <f t="shared" ref="EBO52" si="9908">-EBO51*$C$52</f>
        <v>-2.4955112267176122E+22</v>
      </c>
      <c r="EBQ52" s="1818">
        <f t="shared" ref="EBQ52" si="9909">-EBQ51*$C$52</f>
        <v>-2.5578990073855523E+22</v>
      </c>
      <c r="EBS52" s="1818">
        <f t="shared" ref="EBS52" si="9910">-EBS51*$C$52</f>
        <v>-2.621846482570191E+22</v>
      </c>
      <c r="EBU52" s="1818">
        <f t="shared" ref="EBU52" si="9911">-EBU51*$C$52</f>
        <v>-2.6873926446344456E+22</v>
      </c>
      <c r="EBW52" s="1818">
        <f t="shared" ref="EBW52" si="9912">-EBW51*$C$52</f>
        <v>-2.7545774607503064E+22</v>
      </c>
      <c r="EBY52" s="1818">
        <f t="shared" ref="EBY52" si="9913">-EBY51*$C$52</f>
        <v>-2.8234418972690638E+22</v>
      </c>
      <c r="ECA52" s="1818">
        <f t="shared" ref="ECA52" si="9914">-ECA51*$C$52</f>
        <v>-2.8940279447007902E+22</v>
      </c>
      <c r="ECC52" s="1818">
        <f t="shared" ref="ECC52" si="9915">-ECC51*$C$52</f>
        <v>-2.9663786433183098E+22</v>
      </c>
      <c r="ECE52" s="1818">
        <f t="shared" ref="ECE52" si="9916">-ECE51*$C$52</f>
        <v>-3.0405381094012671E+22</v>
      </c>
      <c r="ECG52" s="1818">
        <f t="shared" ref="ECG52" si="9917">-ECG51*$C$52</f>
        <v>-3.1165515621362987E+22</v>
      </c>
      <c r="ECI52" s="1818">
        <f t="shared" ref="ECI52" si="9918">-ECI51*$C$52</f>
        <v>-3.1944653511897058E+22</v>
      </c>
      <c r="ECK52" s="1818">
        <f t="shared" ref="ECK52" si="9919">-ECK51*$C$52</f>
        <v>-3.2743269849694481E+22</v>
      </c>
      <c r="ECM52" s="1818">
        <f t="shared" ref="ECM52" si="9920">-ECM51*$C$52</f>
        <v>-3.3561851595936839E+22</v>
      </c>
      <c r="ECO52" s="1818">
        <f t="shared" ref="ECO52" si="9921">-ECO51*$C$52</f>
        <v>-3.440089788583526E+22</v>
      </c>
      <c r="ECQ52" s="1818">
        <f t="shared" ref="ECQ52" si="9922">-ECQ51*$C$52</f>
        <v>-3.5260920332981138E+22</v>
      </c>
      <c r="ECS52" s="1818">
        <f t="shared" ref="ECS52" si="9923">-ECS51*$C$52</f>
        <v>-3.6142443341305663E+22</v>
      </c>
      <c r="ECU52" s="1818">
        <f t="shared" ref="ECU52" si="9924">-ECU51*$C$52</f>
        <v>-3.7046004424838302E+22</v>
      </c>
      <c r="ECW52" s="1818">
        <f t="shared" ref="ECW52" si="9925">-ECW51*$C$52</f>
        <v>-3.7972154535459257E+22</v>
      </c>
      <c r="ECY52" s="1818">
        <f t="shared" ref="ECY52" si="9926">-ECY51*$C$52</f>
        <v>-3.8921458398845735E+22</v>
      </c>
      <c r="EDA52" s="1818">
        <f t="shared" ref="EDA52" si="9927">-EDA51*$C$52</f>
        <v>-3.9894494858816877E+22</v>
      </c>
      <c r="EDC52" s="1818">
        <f t="shared" ref="EDC52" si="9928">-EDC51*$C$52</f>
        <v>-4.0891857230287295E+22</v>
      </c>
      <c r="EDE52" s="1818">
        <f t="shared" ref="EDE52" si="9929">-EDE51*$C$52</f>
        <v>-4.1914153661044477E+22</v>
      </c>
      <c r="EDG52" s="1818">
        <f t="shared" ref="EDG52" si="9930">-EDG51*$C$52</f>
        <v>-4.2962007502570582E+22</v>
      </c>
      <c r="EDI52" s="1818">
        <f t="shared" ref="EDI52" si="9931">-EDI51*$C$52</f>
        <v>-4.4036057690134844E+22</v>
      </c>
      <c r="EDK52" s="1818">
        <f t="shared" ref="EDK52" si="9932">-EDK51*$C$52</f>
        <v>-4.5136959132388209E+22</v>
      </c>
      <c r="EDM52" s="1818">
        <f t="shared" ref="EDM52" si="9933">-EDM51*$C$52</f>
        <v>-4.6265383110697913E+22</v>
      </c>
      <c r="EDO52" s="1818">
        <f t="shared" ref="EDO52" si="9934">-EDO51*$C$52</f>
        <v>-4.7422017688465358E+22</v>
      </c>
      <c r="EDQ52" s="1818">
        <f t="shared" ref="EDQ52" si="9935">-EDQ51*$C$52</f>
        <v>-4.8607568130676988E+22</v>
      </c>
      <c r="EDS52" s="1818">
        <f t="shared" ref="EDS52" si="9936">-EDS51*$C$52</f>
        <v>-4.9822757333943905E+22</v>
      </c>
      <c r="EDU52" s="1818">
        <f t="shared" ref="EDU52" si="9937">-EDU51*$C$52</f>
        <v>-5.1068326267292496E+22</v>
      </c>
      <c r="EDW52" s="1818">
        <f t="shared" ref="EDW52" si="9938">-EDW51*$C$52</f>
        <v>-5.23450344239748E+22</v>
      </c>
      <c r="EDY52" s="1818">
        <f t="shared" ref="EDY52" si="9939">-EDY51*$C$52</f>
        <v>-5.3653660284574165E+22</v>
      </c>
      <c r="EEA52" s="1818">
        <f t="shared" ref="EEA52" si="9940">-EEA51*$C$52</f>
        <v>-5.4995001791688517E+22</v>
      </c>
      <c r="EEC52" s="1818">
        <f t="shared" ref="EEC52" si="9941">-EEC51*$C$52</f>
        <v>-5.6369876836480727E+22</v>
      </c>
      <c r="EEE52" s="1818">
        <f t="shared" ref="EEE52" si="9942">-EEE51*$C$52</f>
        <v>-5.777912375739274E+22</v>
      </c>
      <c r="EEG52" s="1818">
        <f t="shared" ref="EEG52" si="9943">-EEG51*$C$52</f>
        <v>-5.9223601851327555E+22</v>
      </c>
      <c r="EEI52" s="1818">
        <f t="shared" ref="EEI52" si="9944">-EEI51*$C$52</f>
        <v>-6.0704191897610742E+22</v>
      </c>
      <c r="EEK52" s="1818">
        <f t="shared" ref="EEK52" si="9945">-EEK51*$C$52</f>
        <v>-6.2221796695051004E+22</v>
      </c>
      <c r="EEM52" s="1818">
        <f t="shared" ref="EEM52" si="9946">-EEM51*$C$52</f>
        <v>-6.3777341612427275E+22</v>
      </c>
      <c r="EEO52" s="1818">
        <f t="shared" ref="EEO52" si="9947">-EEO51*$C$52</f>
        <v>-6.5371775152737955E+22</v>
      </c>
      <c r="EEQ52" s="1818">
        <f t="shared" ref="EEQ52" si="9948">-EEQ51*$C$52</f>
        <v>-6.7006069531556398E+22</v>
      </c>
      <c r="EES52" s="1818">
        <f t="shared" ref="EES52" si="9949">-EES51*$C$52</f>
        <v>-6.8681221269845298E+22</v>
      </c>
      <c r="EEU52" s="1818">
        <f t="shared" ref="EEU52" si="9950">-EEU51*$C$52</f>
        <v>-7.0398251801591425E+22</v>
      </c>
      <c r="EEW52" s="1818">
        <f t="shared" ref="EEW52" si="9951">-EEW51*$C$52</f>
        <v>-7.2158208096631203E+22</v>
      </c>
      <c r="EEY52" s="1818">
        <f t="shared" ref="EEY52" si="9952">-EEY51*$C$52</f>
        <v>-7.3962163299046975E+22</v>
      </c>
      <c r="EFA52" s="1818">
        <f t="shared" ref="EFA52" si="9953">-EFA51*$C$52</f>
        <v>-7.5811217381523137E+22</v>
      </c>
      <c r="EFC52" s="1818">
        <f t="shared" ref="EFC52" si="9954">-EFC51*$C$52</f>
        <v>-7.7706497816061213E+22</v>
      </c>
      <c r="EFE52" s="1818">
        <f t="shared" ref="EFE52" si="9955">-EFE51*$C$52</f>
        <v>-7.9649160261462728E+22</v>
      </c>
      <c r="EFG52" s="1818">
        <f t="shared" ref="EFG52" si="9956">-EFG51*$C$52</f>
        <v>-8.1640389267999294E+22</v>
      </c>
      <c r="EFI52" s="1818">
        <f t="shared" ref="EFI52" si="9957">-EFI51*$C$52</f>
        <v>-8.3681398999699264E+22</v>
      </c>
      <c r="EFK52" s="1818">
        <f t="shared" ref="EFK52" si="9958">-EFK51*$C$52</f>
        <v>-8.5773433974691744E+22</v>
      </c>
      <c r="EFM52" s="1818">
        <f t="shared" ref="EFM52" si="9959">-EFM51*$C$52</f>
        <v>-8.7917769824059037E+22</v>
      </c>
      <c r="EFO52" s="1818">
        <f t="shared" ref="EFO52" si="9960">-EFO51*$C$52</f>
        <v>-9.0115714069660497E+22</v>
      </c>
      <c r="EFQ52" s="1818">
        <f t="shared" ref="EFQ52" si="9961">-EFQ51*$C$52</f>
        <v>-9.2368606921401999E+22</v>
      </c>
      <c r="EFS52" s="1818">
        <f t="shared" ref="EFS52" si="9962">-EFS51*$C$52</f>
        <v>-9.4677822094437043E+22</v>
      </c>
      <c r="EFU52" s="1818">
        <f t="shared" ref="EFU52" si="9963">-EFU51*$C$52</f>
        <v>-9.7044767646797957E+22</v>
      </c>
      <c r="EFW52" s="1818">
        <f t="shared" ref="EFW52" si="9964">-EFW51*$C$52</f>
        <v>-9.9470886837967892E+22</v>
      </c>
      <c r="EFY52" s="1818">
        <f t="shared" ref="EFY52" si="9965">-EFY51*$C$52</f>
        <v>-1.0195765900891707E+23</v>
      </c>
      <c r="EGA52" s="1818">
        <f t="shared" ref="EGA52" si="9966">-EGA51*$C$52</f>
        <v>-1.0450660048413999E+23</v>
      </c>
      <c r="EGC52" s="1818">
        <f t="shared" ref="EGC52" si="9967">-EGC51*$C$52</f>
        <v>-1.0711926549624348E+23</v>
      </c>
      <c r="EGE52" s="1818">
        <f t="shared" ref="EGE52" si="9968">-EGE51*$C$52</f>
        <v>-1.0979724713364955E+23</v>
      </c>
      <c r="EGG52" s="1818">
        <f t="shared" ref="EGG52" si="9969">-EGG51*$C$52</f>
        <v>-1.1254217831199077E+23</v>
      </c>
      <c r="EGI52" s="1818">
        <f t="shared" ref="EGI52" si="9970">-EGI51*$C$52</f>
        <v>-1.1535573276979053E+23</v>
      </c>
      <c r="EGK52" s="1818">
        <f t="shared" ref="EGK52" si="9971">-EGK51*$C$52</f>
        <v>-1.1823962608903528E+23</v>
      </c>
      <c r="EGM52" s="1818">
        <f t="shared" ref="EGM52" si="9972">-EGM51*$C$52</f>
        <v>-1.2119561674126115E+23</v>
      </c>
      <c r="EGO52" s="1818">
        <f t="shared" ref="EGO52" si="9973">-EGO51*$C$52</f>
        <v>-1.2422550715979267E+23</v>
      </c>
      <c r="EGQ52" s="1818">
        <f t="shared" ref="EGQ52" si="9974">-EGQ51*$C$52</f>
        <v>-1.2733114483878748E+23</v>
      </c>
      <c r="EGS52" s="1818">
        <f t="shared" ref="EGS52" si="9975">-EGS51*$C$52</f>
        <v>-1.3051442345975716E+23</v>
      </c>
      <c r="EGU52" s="1818">
        <f t="shared" ref="EGU52" si="9976">-EGU51*$C$52</f>
        <v>-1.3377728404625108E+23</v>
      </c>
      <c r="EGW52" s="1818">
        <f t="shared" ref="EGW52" si="9977">-EGW51*$C$52</f>
        <v>-1.3712171614740734E+23</v>
      </c>
      <c r="EGY52" s="1818">
        <f t="shared" ref="EGY52" si="9978">-EGY51*$C$52</f>
        <v>-1.405497590510925E+23</v>
      </c>
      <c r="EHA52" s="1818">
        <f t="shared" ref="EHA52" si="9979">-EHA51*$C$52</f>
        <v>-1.440635030273698E+23</v>
      </c>
      <c r="EHC52" s="1818">
        <f t="shared" ref="EHC52" si="9980">-EHC51*$C$52</f>
        <v>-1.4766509060305404E+23</v>
      </c>
      <c r="EHE52" s="1818">
        <f t="shared" ref="EHE52" si="9981">-EHE51*$C$52</f>
        <v>-1.5135671786813037E+23</v>
      </c>
      <c r="EHG52" s="1818">
        <f t="shared" ref="EHG52" si="9982">-EHG51*$C$52</f>
        <v>-1.5514063581483361E+23</v>
      </c>
      <c r="EHI52" s="1818">
        <f t="shared" ref="EHI52" si="9983">-EHI51*$C$52</f>
        <v>-1.5901915171020444E+23</v>
      </c>
      <c r="EHK52" s="1818">
        <f t="shared" ref="EHK52" si="9984">-EHK51*$C$52</f>
        <v>-1.6299463050295953E+23</v>
      </c>
      <c r="EHM52" s="1818">
        <f t="shared" ref="EHM52" si="9985">-EHM51*$C$52</f>
        <v>-1.6706949626553349E+23</v>
      </c>
      <c r="EHO52" s="1818">
        <f t="shared" ref="EHO52" si="9986">-EHO51*$C$52</f>
        <v>-1.7124623367217182E+23</v>
      </c>
      <c r="EHQ52" s="1818">
        <f t="shared" ref="EHQ52" si="9987">-EHQ51*$C$52</f>
        <v>-1.7552738951397609E+23</v>
      </c>
      <c r="EHS52" s="1818">
        <f t="shared" ref="EHS52" si="9988">-EHS51*$C$52</f>
        <v>-1.7991557425182549E+23</v>
      </c>
      <c r="EHU52" s="1818">
        <f t="shared" ref="EHU52" si="9989">-EHU51*$C$52</f>
        <v>-1.8441346360812109E+23</v>
      </c>
      <c r="EHW52" s="1818">
        <f t="shared" ref="EHW52" si="9990">-EHW51*$C$52</f>
        <v>-1.890238001983241E+23</v>
      </c>
      <c r="EHY52" s="1818">
        <f t="shared" ref="EHY52" si="9991">-EHY51*$C$52</f>
        <v>-1.9374939520328217E+23</v>
      </c>
      <c r="EIA52" s="1818">
        <f t="shared" ref="EIA52" si="9992">-EIA51*$C$52</f>
        <v>-1.9859313008336422E+23</v>
      </c>
      <c r="EIC52" s="1818">
        <f t="shared" ref="EIC52" si="9993">-EIC51*$C$52</f>
        <v>-2.0355795833544832E+23</v>
      </c>
      <c r="EIE52" s="1818">
        <f t="shared" ref="EIE52" si="9994">-EIE51*$C$52</f>
        <v>-2.0864690729383449E+23</v>
      </c>
      <c r="EIG52" s="1818">
        <f t="shared" ref="EIG52" si="9995">-EIG51*$C$52</f>
        <v>-2.1386307997618033E+23</v>
      </c>
      <c r="EII52" s="1818">
        <f t="shared" ref="EII52" si="9996">-EII51*$C$52</f>
        <v>-2.1920965697558481E+23</v>
      </c>
      <c r="EIK52" s="1818">
        <f t="shared" ref="EIK52" si="9997">-EIK51*$C$52</f>
        <v>-2.2468989839997439E+23</v>
      </c>
      <c r="EIM52" s="1818">
        <f t="shared" ref="EIM52" si="9998">-EIM51*$C$52</f>
        <v>-2.3030714585997373E+23</v>
      </c>
      <c r="EIO52" s="1818">
        <f t="shared" ref="EIO52" si="9999">-EIO51*$C$52</f>
        <v>-2.3606482450647306E+23</v>
      </c>
      <c r="EIQ52" s="1818">
        <f t="shared" ref="EIQ52" si="10000">-EIQ51*$C$52</f>
        <v>-2.4196644511913486E+23</v>
      </c>
      <c r="EIS52" s="1818">
        <f t="shared" ref="EIS52" si="10001">-EIS51*$C$52</f>
        <v>-2.480156062471132E+23</v>
      </c>
      <c r="EIU52" s="1818">
        <f t="shared" ref="EIU52" si="10002">-EIU51*$C$52</f>
        <v>-2.5421599640329102E+23</v>
      </c>
      <c r="EIW52" s="1818">
        <f t="shared" ref="EIW52" si="10003">-EIW51*$C$52</f>
        <v>-2.6057139631337327E+23</v>
      </c>
      <c r="EIY52" s="1818">
        <f t="shared" ref="EIY52" si="10004">-EIY51*$C$52</f>
        <v>-2.6708568122120757E+23</v>
      </c>
      <c r="EJA52" s="1818">
        <f t="shared" ref="EJA52" si="10005">-EJA51*$C$52</f>
        <v>-2.7376282325173772E+23</v>
      </c>
      <c r="EJC52" s="1818">
        <f t="shared" ref="EJC52" si="10006">-EJC51*$C$52</f>
        <v>-2.8060689383303115E+23</v>
      </c>
      <c r="EJE52" s="1818">
        <f t="shared" ref="EJE52" si="10007">-EJE51*$C$52</f>
        <v>-2.8762206617885691E+23</v>
      </c>
      <c r="EJG52" s="1818">
        <f t="shared" ref="EJG52" si="10008">-EJG51*$C$52</f>
        <v>-2.9481261783332829E+23</v>
      </c>
      <c r="EJI52" s="1818">
        <f t="shared" ref="EJI52" si="10009">-EJI51*$C$52</f>
        <v>-3.0218293327916148E+23</v>
      </c>
      <c r="EJK52" s="1818">
        <f t="shared" ref="EJK52" si="10010">-EJK51*$C$52</f>
        <v>-3.0973750661114052E+23</v>
      </c>
      <c r="EJM52" s="1818">
        <f t="shared" ref="EJM52" si="10011">-EJM51*$C$52</f>
        <v>-3.17480944276419E+23</v>
      </c>
      <c r="EJO52" s="1818">
        <f t="shared" ref="EJO52" si="10012">-EJO51*$C$52</f>
        <v>-3.2541796788332947E+23</v>
      </c>
      <c r="EJQ52" s="1818">
        <f t="shared" ref="EJQ52" si="10013">-EJQ51*$C$52</f>
        <v>-3.3355341708041265E+23</v>
      </c>
      <c r="EJS52" s="1818">
        <f t="shared" ref="EJS52" si="10014">-EJS51*$C$52</f>
        <v>-3.4189225250742296E+23</v>
      </c>
      <c r="EJU52" s="1818">
        <f t="shared" ref="EJU52" si="10015">-EJU51*$C$52</f>
        <v>-3.504395588201085E+23</v>
      </c>
      <c r="EJW52" s="1818">
        <f t="shared" ref="EJW52" si="10016">-EJW51*$C$52</f>
        <v>-3.5920054779061119E+23</v>
      </c>
      <c r="EJY52" s="1818">
        <f t="shared" ref="EJY52" si="10017">-EJY51*$C$52</f>
        <v>-3.6818056148537641E+23</v>
      </c>
      <c r="EKA52" s="1818">
        <f t="shared" ref="EKA52" si="10018">-EKA51*$C$52</f>
        <v>-3.773850755225108E+23</v>
      </c>
      <c r="EKC52" s="1818">
        <f t="shared" ref="EKC52" si="10019">-EKC51*$C$52</f>
        <v>-3.8681970241057353E+23</v>
      </c>
      <c r="EKE52" s="1818">
        <f t="shared" ref="EKE52" si="10020">-EKE51*$C$52</f>
        <v>-3.9649019497083784E+23</v>
      </c>
      <c r="EKG52" s="1818">
        <f t="shared" ref="EKG52" si="10021">-EKG51*$C$52</f>
        <v>-4.0640244984510875E+23</v>
      </c>
      <c r="EKI52" s="1818">
        <f t="shared" ref="EKI52" si="10022">-EKI51*$C$52</f>
        <v>-4.1656251109123642E+23</v>
      </c>
      <c r="EKK52" s="1818">
        <f t="shared" ref="EKK52" si="10023">-EKK51*$C$52</f>
        <v>-4.2697657386851728E+23</v>
      </c>
      <c r="EKM52" s="1818">
        <f t="shared" ref="EKM52" si="10024">-EKM51*$C$52</f>
        <v>-4.3765098821523019E+23</v>
      </c>
      <c r="EKO52" s="1818">
        <f t="shared" ref="EKO52" si="10025">-EKO51*$C$52</f>
        <v>-4.485922629206109E+23</v>
      </c>
      <c r="EKQ52" s="1818">
        <f t="shared" ref="EKQ52" si="10026">-EKQ51*$C$52</f>
        <v>-4.5980706949362612E+23</v>
      </c>
      <c r="EKS52" s="1818">
        <f t="shared" ref="EKS52" si="10027">-EKS51*$C$52</f>
        <v>-4.7130224623096671E+23</v>
      </c>
      <c r="EKU52" s="1818">
        <f t="shared" ref="EKU52" si="10028">-EKU51*$C$52</f>
        <v>-4.8308480238674082E+23</v>
      </c>
      <c r="EKW52" s="1818">
        <f t="shared" ref="EKW52" si="10029">-EKW51*$C$52</f>
        <v>-4.951619224464093E+23</v>
      </c>
      <c r="EKY52" s="1818">
        <f t="shared" ref="EKY52" si="10030">-EKY51*$C$52</f>
        <v>-5.0754097050756947E+23</v>
      </c>
      <c r="ELA52" s="1818">
        <f t="shared" ref="ELA52" si="10031">-ELA51*$C$52</f>
        <v>-5.2022949477025869E+23</v>
      </c>
      <c r="ELC52" s="1818">
        <f t="shared" ref="ELC52" si="10032">-ELC51*$C$52</f>
        <v>-5.332352321395151E+23</v>
      </c>
      <c r="ELE52" s="1818">
        <f t="shared" ref="ELE52" si="10033">-ELE51*$C$52</f>
        <v>-5.4656611294300297E+23</v>
      </c>
      <c r="ELG52" s="1818">
        <f t="shared" ref="ELG52" si="10034">-ELG51*$C$52</f>
        <v>-5.6023026576657799E+23</v>
      </c>
      <c r="ELI52" s="1818">
        <f t="shared" ref="ELI52" si="10035">-ELI51*$C$52</f>
        <v>-5.7423602241074242E+23</v>
      </c>
      <c r="ELK52" s="1818">
        <f t="shared" ref="ELK52" si="10036">-ELK51*$C$52</f>
        <v>-5.8859192297101093E+23</v>
      </c>
      <c r="ELM52" s="1818">
        <f t="shared" ref="ELM52" si="10037">-ELM51*$C$52</f>
        <v>-6.0330672104528614E+23</v>
      </c>
      <c r="ELO52" s="1818">
        <f t="shared" ref="ELO52" si="10038">-ELO51*$C$52</f>
        <v>-6.1838938907141828E+23</v>
      </c>
      <c r="ELQ52" s="1818">
        <f t="shared" ref="ELQ52" si="10039">-ELQ51*$C$52</f>
        <v>-6.3384912379820371E+23</v>
      </c>
      <c r="ELS52" s="1818">
        <f t="shared" ref="ELS52" si="10040">-ELS51*$C$52</f>
        <v>-6.4969535189315871E+23</v>
      </c>
      <c r="ELU52" s="1818">
        <f t="shared" ref="ELU52" si="10041">-ELU51*$C$52</f>
        <v>-6.6593773569048766E+23</v>
      </c>
      <c r="ELW52" s="1818">
        <f t="shared" ref="ELW52" si="10042">-ELW51*$C$52</f>
        <v>-6.8258617908274979E+23</v>
      </c>
      <c r="ELY52" s="1818">
        <f t="shared" ref="ELY52" si="10043">-ELY51*$C$52</f>
        <v>-6.9965083355981844E+23</v>
      </c>
      <c r="EMA52" s="1818">
        <f t="shared" ref="EMA52" si="10044">-EMA51*$C$52</f>
        <v>-7.1714210439881388E+23</v>
      </c>
      <c r="EMC52" s="1818">
        <f t="shared" ref="EMC52" si="10045">-EMC51*$C$52</f>
        <v>-7.3507065700878421E+23</v>
      </c>
      <c r="EME52" s="1818">
        <f t="shared" ref="EME52" si="10046">-EME51*$C$52</f>
        <v>-7.5344742343400376E+23</v>
      </c>
      <c r="EMG52" s="1818">
        <f t="shared" ref="EMG52" si="10047">-EMG51*$C$52</f>
        <v>-7.7228360901985385E+23</v>
      </c>
      <c r="EMI52" s="1818">
        <f t="shared" ref="EMI52" si="10048">-EMI51*$C$52</f>
        <v>-7.9159069924535009E+23</v>
      </c>
      <c r="EMK52" s="1818">
        <f t="shared" ref="EMK52" si="10049">-EMK51*$C$52</f>
        <v>-8.1138046672648381E+23</v>
      </c>
      <c r="EMM52" s="1818">
        <f t="shared" ref="EMM52" si="10050">-EMM51*$C$52</f>
        <v>-8.3166497839464584E+23</v>
      </c>
      <c r="EMO52" s="1818">
        <f t="shared" ref="EMO52" si="10051">-EMO51*$C$52</f>
        <v>-8.5245660285451191E+23</v>
      </c>
      <c r="EMQ52" s="1818">
        <f t="shared" ref="EMQ52" si="10052">-EMQ51*$C$52</f>
        <v>-8.7376801792587461E+23</v>
      </c>
      <c r="EMS52" s="1818">
        <f t="shared" ref="EMS52" si="10053">-EMS51*$C$52</f>
        <v>-8.9561221837402136E+23</v>
      </c>
      <c r="EMU52" s="1818">
        <f t="shared" ref="EMU52" si="10054">-EMU51*$C$52</f>
        <v>-9.180025238333718E+23</v>
      </c>
      <c r="EMW52" s="1818">
        <f t="shared" ref="EMW52" si="10055">-EMW51*$C$52</f>
        <v>-9.4095258692920601E+23</v>
      </c>
      <c r="EMY52" s="1818">
        <f t="shared" ref="EMY52" si="10056">-EMY51*$C$52</f>
        <v>-9.6447640160243608E+23</v>
      </c>
      <c r="ENA52" s="1818">
        <f t="shared" ref="ENA52" si="10057">-ENA51*$C$52</f>
        <v>-9.885883116424969E+23</v>
      </c>
      <c r="ENC52" s="1818">
        <f t="shared" ref="ENC52" si="10058">-ENC51*$C$52</f>
        <v>-1.0133030194335592E+24</v>
      </c>
      <c r="ENE52" s="1818">
        <f t="shared" ref="ENE52" si="10059">-ENE51*$C$52</f>
        <v>-1.038635594919398E+24</v>
      </c>
      <c r="ENG52" s="1818">
        <f t="shared" ref="ENG52" si="10060">-ENG51*$C$52</f>
        <v>-1.0646014847923829E+24</v>
      </c>
      <c r="ENI52" s="1818">
        <f t="shared" ref="ENI52" si="10061">-ENI51*$C$52</f>
        <v>-1.0912165219121924E+24</v>
      </c>
      <c r="ENK52" s="1818">
        <f t="shared" ref="ENK52" si="10062">-ENK51*$C$52</f>
        <v>-1.1184969349599971E+24</v>
      </c>
      <c r="ENM52" s="1818">
        <f t="shared" ref="ENM52" si="10063">-ENM51*$C$52</f>
        <v>-1.1464593583339968E+24</v>
      </c>
      <c r="ENO52" s="1818">
        <f t="shared" ref="ENO52" si="10064">-ENO51*$C$52</f>
        <v>-1.1751208422923467E+24</v>
      </c>
      <c r="ENQ52" s="1818">
        <f t="shared" ref="ENQ52" si="10065">-ENQ51*$C$52</f>
        <v>-1.2044988633496553E+24</v>
      </c>
      <c r="ENS52" s="1818">
        <f t="shared" ref="ENS52" si="10066">-ENS51*$C$52</f>
        <v>-1.2346113349333966E+24</v>
      </c>
      <c r="ENU52" s="1818">
        <f t="shared" ref="ENU52" si="10067">-ENU51*$C$52</f>
        <v>-1.2654766183067314E+24</v>
      </c>
      <c r="ENW52" s="1818">
        <f t="shared" ref="ENW52" si="10068">-ENW51*$C$52</f>
        <v>-1.2971135337643995E+24</v>
      </c>
      <c r="ENY52" s="1818">
        <f t="shared" ref="ENY52" si="10069">-ENY51*$C$52</f>
        <v>-1.3295413721085095E+24</v>
      </c>
      <c r="EOA52" s="1818">
        <f t="shared" ref="EOA52" si="10070">-EOA51*$C$52</f>
        <v>-1.3627799064112221E+24</v>
      </c>
      <c r="EOC52" s="1818">
        <f t="shared" ref="EOC52" si="10071">-EOC51*$C$52</f>
        <v>-1.3968494040715027E+24</v>
      </c>
      <c r="EOE52" s="1818">
        <f t="shared" ref="EOE52" si="10072">-EOE51*$C$52</f>
        <v>-1.43177063917329E+24</v>
      </c>
      <c r="EOG52" s="1818">
        <f t="shared" ref="EOG52" si="10073">-EOG51*$C$52</f>
        <v>-1.4675649051526221E+24</v>
      </c>
      <c r="EOI52" s="1818">
        <f t="shared" ref="EOI52" si="10074">-EOI51*$C$52</f>
        <v>-1.5042540277814376E+24</v>
      </c>
      <c r="EOK52" s="1818">
        <f t="shared" ref="EOK52" si="10075">-EOK51*$C$52</f>
        <v>-1.5418603784759735E+24</v>
      </c>
      <c r="EOM52" s="1818">
        <f t="shared" ref="EOM52" si="10076">-EOM51*$C$52</f>
        <v>-1.5804068879378725E+24</v>
      </c>
      <c r="EOO52" s="1818">
        <f t="shared" ref="EOO52" si="10077">-EOO51*$C$52</f>
        <v>-1.6199170601363192E+24</v>
      </c>
      <c r="EOQ52" s="1818">
        <f t="shared" ref="EOQ52" si="10078">-EOQ51*$C$52</f>
        <v>-1.6604149866397271E+24</v>
      </c>
      <c r="EOS52" s="1818">
        <f t="shared" ref="EOS52" si="10079">-EOS51*$C$52</f>
        <v>-1.7019253613057201E+24</v>
      </c>
      <c r="EOU52" s="1818">
        <f t="shared" ref="EOU52" si="10080">-EOU51*$C$52</f>
        <v>-1.7444734953383631E+24</v>
      </c>
      <c r="EOW52" s="1818">
        <f t="shared" ref="EOW52" si="10081">-EOW51*$C$52</f>
        <v>-1.7880853327218219E+24</v>
      </c>
      <c r="EOY52" s="1818">
        <f t="shared" ref="EOY52" si="10082">-EOY51*$C$52</f>
        <v>-1.8327874660398675E+24</v>
      </c>
      <c r="EPA52" s="1818">
        <f t="shared" ref="EPA52" si="10083">-EPA51*$C$52</f>
        <v>-1.8786071526908639E+24</v>
      </c>
      <c r="EPC52" s="1818">
        <f t="shared" ref="EPC52" si="10084">-EPC51*$C$52</f>
        <v>-1.9255723315081353E+24</v>
      </c>
      <c r="EPE52" s="1818">
        <f t="shared" ref="EPE52" si="10085">-EPE51*$C$52</f>
        <v>-1.9737116397958385E+24</v>
      </c>
      <c r="EPG52" s="1818">
        <f t="shared" ref="EPG52" si="10086">-EPG51*$C$52</f>
        <v>-2.0230544307907342E+24</v>
      </c>
      <c r="EPI52" s="1818">
        <f t="shared" ref="EPI52" si="10087">-EPI51*$C$52</f>
        <v>-2.0736307915605024E+24</v>
      </c>
      <c r="EPK52" s="1818">
        <f t="shared" ref="EPK52" si="10088">-EPK51*$C$52</f>
        <v>-2.1254715613495147E+24</v>
      </c>
      <c r="EPM52" s="1818">
        <f t="shared" ref="EPM52" si="10089">-EPM51*$C$52</f>
        <v>-2.1786083503832522E+24</v>
      </c>
      <c r="EPO52" s="1818">
        <f t="shared" ref="EPO52" si="10090">-EPO51*$C$52</f>
        <v>-2.2330735591428333E+24</v>
      </c>
      <c r="EPQ52" s="1818">
        <f t="shared" ref="EPQ52" si="10091">-EPQ51*$C$52</f>
        <v>-2.288900398121404E+24</v>
      </c>
      <c r="EPS52" s="1818">
        <f t="shared" ref="EPS52" si="10092">-EPS51*$C$52</f>
        <v>-2.3461229080744388E+24</v>
      </c>
      <c r="EPU52" s="1818">
        <f t="shared" ref="EPU52" si="10093">-EPU51*$C$52</f>
        <v>-2.4047759807762995E+24</v>
      </c>
      <c r="EPW52" s="1818">
        <f t="shared" ref="EPW52" si="10094">-EPW51*$C$52</f>
        <v>-2.4648953802957066E+24</v>
      </c>
      <c r="EPY52" s="1818">
        <f t="shared" ref="EPY52" si="10095">-EPY51*$C$52</f>
        <v>-2.5265177648030988E+24</v>
      </c>
      <c r="EQA52" s="1818">
        <f t="shared" ref="EQA52" si="10096">-EQA51*$C$52</f>
        <v>-2.5896807089231761E+24</v>
      </c>
      <c r="EQC52" s="1818">
        <f t="shared" ref="EQC52" si="10097">-EQC51*$C$52</f>
        <v>-2.6544227266462553E+24</v>
      </c>
      <c r="EQE52" s="1818">
        <f t="shared" ref="EQE52" si="10098">-EQE51*$C$52</f>
        <v>-2.7207832948124114E+24</v>
      </c>
      <c r="EQG52" s="1818">
        <f t="shared" ref="EQG52" si="10099">-EQG51*$C$52</f>
        <v>-2.7888028771827217E+24</v>
      </c>
      <c r="EQI52" s="1818">
        <f t="shared" ref="EQI52" si="10100">-EQI51*$C$52</f>
        <v>-2.8585229491122896E+24</v>
      </c>
      <c r="EQK52" s="1818">
        <f t="shared" ref="EQK52" si="10101">-EQK51*$C$52</f>
        <v>-2.9299860228400966E+24</v>
      </c>
      <c r="EQM52" s="1818">
        <f t="shared" ref="EQM52" si="10102">-EQM51*$C$52</f>
        <v>-3.0032356734110989E+24</v>
      </c>
      <c r="EQO52" s="1818">
        <f t="shared" ref="EQO52" si="10103">-EQO51*$C$52</f>
        <v>-3.0783165652463759E+24</v>
      </c>
      <c r="EQQ52" s="1818">
        <f t="shared" ref="EQQ52" si="10104">-EQQ51*$C$52</f>
        <v>-3.155274479377535E+24</v>
      </c>
      <c r="EQS52" s="1818">
        <f t="shared" ref="EQS52" si="10105">-EQS51*$C$52</f>
        <v>-3.2341563413619729E+24</v>
      </c>
      <c r="EQU52" s="1818">
        <f t="shared" ref="EQU52" si="10106">-EQU51*$C$52</f>
        <v>-3.315010249896022E+24</v>
      </c>
      <c r="EQW52" s="1818">
        <f t="shared" ref="EQW52" si="10107">-EQW51*$C$52</f>
        <v>-3.3978855061434224E+24</v>
      </c>
      <c r="EQY52" s="1818">
        <f t="shared" ref="EQY52" si="10108">-EQY51*$C$52</f>
        <v>-3.4828326437970077E+24</v>
      </c>
      <c r="ERA52" s="1818">
        <f t="shared" ref="ERA52" si="10109">-ERA51*$C$52</f>
        <v>-3.5699034598919328E+24</v>
      </c>
      <c r="ERC52" s="1818">
        <f t="shared" ref="ERC52" si="10110">-ERC51*$C$52</f>
        <v>-3.6591510463892306E+24</v>
      </c>
      <c r="ERE52" s="1818">
        <f t="shared" ref="ERE52" si="10111">-ERE51*$C$52</f>
        <v>-3.7506298225489608E+24</v>
      </c>
      <c r="ERG52" s="1818">
        <f t="shared" ref="ERG52" si="10112">-ERG51*$C$52</f>
        <v>-3.8443955681126845E+24</v>
      </c>
      <c r="ERI52" s="1818">
        <f t="shared" ref="ERI52" si="10113">-ERI51*$C$52</f>
        <v>-3.940505457315501E+24</v>
      </c>
      <c r="ERK52" s="1818">
        <f t="shared" ref="ERK52" si="10114">-ERK51*$C$52</f>
        <v>-4.0390180937483881E+24</v>
      </c>
      <c r="ERM52" s="1818">
        <f t="shared" ref="ERM52" si="10115">-ERM51*$C$52</f>
        <v>-4.1399935460920975E+24</v>
      </c>
      <c r="ERO52" s="1818">
        <f t="shared" ref="ERO52" si="10116">-ERO51*$C$52</f>
        <v>-4.2434933847443995E+24</v>
      </c>
      <c r="ERQ52" s="1818">
        <f t="shared" ref="ERQ52" si="10117">-ERQ51*$C$52</f>
        <v>-4.3495807193630094E+24</v>
      </c>
      <c r="ERS52" s="1818">
        <f t="shared" ref="ERS52" si="10118">-ERS51*$C$52</f>
        <v>-4.458320237347084E+24</v>
      </c>
      <c r="ERU52" s="1818">
        <f t="shared" ref="ERU52" si="10119">-ERU51*$C$52</f>
        <v>-4.5697782432807606E+24</v>
      </c>
      <c r="ERW52" s="1818">
        <f t="shared" ref="ERW52" si="10120">-ERW51*$C$52</f>
        <v>-4.6840226993627792E+24</v>
      </c>
      <c r="ERY52" s="1818">
        <f t="shared" ref="ERY52" si="10121">-ERY51*$C$52</f>
        <v>-4.8011232668468485E+24</v>
      </c>
      <c r="ESA52" s="1818">
        <f t="shared" ref="ESA52" si="10122">-ESA51*$C$52</f>
        <v>-4.9211513485180196E+24</v>
      </c>
      <c r="ESC52" s="1818">
        <f t="shared" ref="ESC52" si="10123">-ESC51*$C$52</f>
        <v>-5.0441801322309691E+24</v>
      </c>
      <c r="ESE52" s="1818">
        <f t="shared" ref="ESE52" si="10124">-ESE51*$C$52</f>
        <v>-5.1702846355367425E+24</v>
      </c>
      <c r="ESG52" s="1818">
        <f t="shared" ref="ESG52" si="10125">-ESG51*$C$52</f>
        <v>-5.2995417514251608E+24</v>
      </c>
      <c r="ESI52" s="1818">
        <f t="shared" ref="ESI52" si="10126">-ESI51*$C$52</f>
        <v>-5.4320302952107892E+24</v>
      </c>
      <c r="ESK52" s="1818">
        <f t="shared" ref="ESK52" si="10127">-ESK51*$C$52</f>
        <v>-5.5678310525910581E+24</v>
      </c>
      <c r="ESM52" s="1818">
        <f t="shared" ref="ESM52" si="10128">-ESM51*$C$52</f>
        <v>-5.7070268289058337E+24</v>
      </c>
      <c r="ESO52" s="1818">
        <f t="shared" ref="ESO52" si="10129">-ESO51*$C$52</f>
        <v>-5.8497024996284787E+24</v>
      </c>
      <c r="ESQ52" s="1818">
        <f t="shared" ref="ESQ52" si="10130">-ESQ51*$C$52</f>
        <v>-5.9959450621191897E+24</v>
      </c>
      <c r="ESS52" s="1818">
        <f t="shared" ref="ESS52" si="10131">-ESS51*$C$52</f>
        <v>-6.1458436886721692E+24</v>
      </c>
      <c r="ESU52" s="1818">
        <f t="shared" ref="ESU52" si="10132">-ESU51*$C$52</f>
        <v>-6.299489780888973E+24</v>
      </c>
      <c r="ESW52" s="1818">
        <f t="shared" ref="ESW52" si="10133">-ESW51*$C$52</f>
        <v>-6.456977025411197E+24</v>
      </c>
      <c r="ESY52" s="1818">
        <f t="shared" ref="ESY52" si="10134">-ESY51*$C$52</f>
        <v>-6.6184014510464761E+24</v>
      </c>
      <c r="ETA52" s="1818">
        <f t="shared" ref="ETA52" si="10135">-ETA51*$C$52</f>
        <v>-6.7838614873226374E+24</v>
      </c>
      <c r="ETC52" s="1818">
        <f t="shared" ref="ETC52" si="10136">-ETC51*$C$52</f>
        <v>-6.9534580245057026E+24</v>
      </c>
      <c r="ETE52" s="1818">
        <f t="shared" ref="ETE52" si="10137">-ETE51*$C$52</f>
        <v>-7.1272944751183443E+24</v>
      </c>
      <c r="ETG52" s="1818">
        <f t="shared" ref="ETG52" si="10138">-ETG51*$C$52</f>
        <v>-7.3054768369963026E+24</v>
      </c>
      <c r="ETI52" s="1818">
        <f t="shared" ref="ETI52" si="10139">-ETI51*$C$52</f>
        <v>-7.4881137579212096E+24</v>
      </c>
      <c r="ETK52" s="1818">
        <f t="shared" ref="ETK52" si="10140">-ETK51*$C$52</f>
        <v>-7.6753166018692397E+24</v>
      </c>
      <c r="ETM52" s="1818">
        <f t="shared" ref="ETM52" si="10141">-ETM51*$C$52</f>
        <v>-7.86719951691597E+24</v>
      </c>
      <c r="ETO52" s="1818">
        <f t="shared" ref="ETO52" si="10142">-ETO51*$C$52</f>
        <v>-8.0638795048388684E+24</v>
      </c>
      <c r="ETQ52" s="1818">
        <f t="shared" ref="ETQ52" si="10143">-ETQ51*$C$52</f>
        <v>-8.2654764924598389E+24</v>
      </c>
      <c r="ETS52" s="1818">
        <f t="shared" ref="ETS52" si="10144">-ETS51*$C$52</f>
        <v>-8.4721134047713346E+24</v>
      </c>
      <c r="ETU52" s="1818">
        <f t="shared" ref="ETU52" si="10145">-ETU51*$C$52</f>
        <v>-8.6839162398906172E+24</v>
      </c>
      <c r="ETW52" s="1818">
        <f t="shared" ref="ETW52" si="10146">-ETW51*$C$52</f>
        <v>-8.9010141458878823E+24</v>
      </c>
      <c r="ETY52" s="1818">
        <f t="shared" ref="ETY52" si="10147">-ETY51*$C$52</f>
        <v>-9.1235394995350789E+24</v>
      </c>
      <c r="EUA52" s="1818">
        <f t="shared" ref="EUA52" si="10148">-EUA51*$C$52</f>
        <v>-9.3516279870234552E+24</v>
      </c>
      <c r="EUC52" s="1818">
        <f t="shared" ref="EUC52" si="10149">-EUC51*$C$52</f>
        <v>-9.5854186866990403E+24</v>
      </c>
      <c r="EUE52" s="1818">
        <f t="shared" ref="EUE52" si="10150">-EUE51*$C$52</f>
        <v>-9.8250541538665144E+24</v>
      </c>
      <c r="EUG52" s="1818">
        <f t="shared" ref="EUG52" si="10151">-EUG51*$C$52</f>
        <v>-1.0070680507713177E+25</v>
      </c>
      <c r="EUI52" s="1818">
        <f t="shared" ref="EUI52" si="10152">-EUI51*$C$52</f>
        <v>-1.0322447520406004E+25</v>
      </c>
      <c r="EUK52" s="1818">
        <f t="shared" ref="EUK52" si="10153">-EUK51*$C$52</f>
        <v>-1.0580508708416154E+25</v>
      </c>
      <c r="EUM52" s="1818">
        <f t="shared" ref="EUM52" si="10154">-EUM51*$C$52</f>
        <v>-1.0845021426126557E+25</v>
      </c>
      <c r="EUO52" s="1818">
        <f t="shared" ref="EUO52" si="10155">-EUO51*$C$52</f>
        <v>-1.111614696177972E+25</v>
      </c>
      <c r="EUQ52" s="1818">
        <f t="shared" ref="EUQ52" si="10156">-EUQ51*$C$52</f>
        <v>-1.1394050635824213E+25</v>
      </c>
      <c r="EUS52" s="1818">
        <f t="shared" ref="EUS52" si="10157">-EUS51*$C$52</f>
        <v>-1.1678901901719817E+25</v>
      </c>
      <c r="EUU52" s="1818">
        <f t="shared" ref="EUU52" si="10158">-EUU51*$C$52</f>
        <v>-1.1970874449262811E+25</v>
      </c>
      <c r="EUW52" s="1818">
        <f t="shared" ref="EUW52" si="10159">-EUW51*$C$52</f>
        <v>-1.2270146310494381E+25</v>
      </c>
      <c r="EUY52" s="1818">
        <f t="shared" ref="EUY52" si="10160">-EUY51*$C$52</f>
        <v>-1.2576899968256741E+25</v>
      </c>
      <c r="EVA52" s="1818">
        <f t="shared" ref="EVA52" si="10161">-EVA51*$C$52</f>
        <v>-1.2891322467463158E+25</v>
      </c>
      <c r="EVC52" s="1818">
        <f t="shared" ref="EVC52" si="10162">-EVC51*$C$52</f>
        <v>-1.3213605529149735E+25</v>
      </c>
      <c r="EVE52" s="1818">
        <f t="shared" ref="EVE52" si="10163">-EVE51*$C$52</f>
        <v>-1.3543945667378478E+25</v>
      </c>
      <c r="EVG52" s="1818">
        <f t="shared" ref="EVG52" si="10164">-EVG51*$C$52</f>
        <v>-1.3882544309062939E+25</v>
      </c>
      <c r="EVI52" s="1818">
        <f t="shared" ref="EVI52" si="10165">-EVI51*$C$52</f>
        <v>-1.4229607916789512E+25</v>
      </c>
      <c r="EVK52" s="1818">
        <f t="shared" ref="EVK52" si="10166">-EVK51*$C$52</f>
        <v>-1.4585348114709247E+25</v>
      </c>
      <c r="EVM52" s="1818">
        <f t="shared" ref="EVM52" si="10167">-EVM51*$C$52</f>
        <v>-1.4949981817576978E+25</v>
      </c>
      <c r="EVO52" s="1818">
        <f t="shared" ref="EVO52" si="10168">-EVO51*$C$52</f>
        <v>-1.5323731363016401E+25</v>
      </c>
      <c r="EVQ52" s="1818">
        <f t="shared" ref="EVQ52" si="10169">-EVQ51*$C$52</f>
        <v>-1.5706824647091809E+25</v>
      </c>
      <c r="EVS52" s="1818">
        <f t="shared" ref="EVS52" si="10170">-EVS51*$C$52</f>
        <v>-1.6099495263269103E+25</v>
      </c>
      <c r="EVU52" s="1818">
        <f t="shared" ref="EVU52" si="10171">-EVU51*$C$52</f>
        <v>-1.6501982644850829E+25</v>
      </c>
      <c r="EVW52" s="1818">
        <f t="shared" ref="EVW52" si="10172">-EVW51*$C$52</f>
        <v>-1.69145322109721E+25</v>
      </c>
      <c r="EVY52" s="1818">
        <f t="shared" ref="EVY52" si="10173">-EVY51*$C$52</f>
        <v>-1.7337395516246402E+25</v>
      </c>
      <c r="EWA52" s="1818">
        <f t="shared" ref="EWA52" si="10174">-EWA51*$C$52</f>
        <v>-1.7770830404152559E+25</v>
      </c>
      <c r="EWC52" s="1818">
        <f t="shared" ref="EWC52" si="10175">-EWC51*$C$52</f>
        <v>-1.8215101164256371E+25</v>
      </c>
      <c r="EWE52" s="1818">
        <f t="shared" ref="EWE52" si="10176">-EWE51*$C$52</f>
        <v>-1.8670478693362778E+25</v>
      </c>
      <c r="EWG52" s="1818">
        <f t="shared" ref="EWG52" si="10177">-EWG51*$C$52</f>
        <v>-1.9137240660696846E+25</v>
      </c>
      <c r="EWI52" s="1818">
        <f t="shared" ref="EWI52" si="10178">-EWI51*$C$52</f>
        <v>-1.9615671677214266E+25</v>
      </c>
      <c r="EWK52" s="1818">
        <f t="shared" ref="EWK52" si="10179">-EWK51*$C$52</f>
        <v>-2.0106063469144621E+25</v>
      </c>
      <c r="EWM52" s="1818">
        <f t="shared" ref="EWM52" si="10180">-EWM51*$C$52</f>
        <v>-2.0608715055873235E+25</v>
      </c>
      <c r="EWO52" s="1818">
        <f t="shared" ref="EWO52" si="10181">-EWO51*$C$52</f>
        <v>-2.1123932932270066E+25</v>
      </c>
      <c r="EWQ52" s="1818">
        <f t="shared" ref="EWQ52" si="10182">-EWQ51*$C$52</f>
        <v>-2.1652031255576816E+25</v>
      </c>
      <c r="EWS52" s="1818">
        <f t="shared" ref="EWS52" si="10183">-EWS51*$C$52</f>
        <v>-2.2193332036966235E+25</v>
      </c>
      <c r="EWU52" s="1818">
        <f t="shared" ref="EWU52" si="10184">-EWU51*$C$52</f>
        <v>-2.2748165337890389E+25</v>
      </c>
      <c r="EWW52" s="1818">
        <f t="shared" ref="EWW52" si="10185">-EWW51*$C$52</f>
        <v>-2.3316869471337646E+25</v>
      </c>
      <c r="EWY52" s="1818">
        <f t="shared" ref="EWY52" si="10186">-EWY51*$C$52</f>
        <v>-2.3899791208121087E+25</v>
      </c>
      <c r="EXA52" s="1818">
        <f t="shared" ref="EXA52" si="10187">-EXA51*$C$52</f>
        <v>-2.4497285988324113E+25</v>
      </c>
      <c r="EXC52" s="1818">
        <f t="shared" ref="EXC52" si="10188">-EXC51*$C$52</f>
        <v>-2.5109718138032213E+25</v>
      </c>
      <c r="EXE52" s="1818">
        <f t="shared" ref="EXE52" si="10189">-EXE51*$C$52</f>
        <v>-2.5737461091483018E+25</v>
      </c>
      <c r="EXG52" s="1818">
        <f t="shared" ref="EXG52" si="10190">-EXG51*$C$52</f>
        <v>-2.6380897618770091E+25</v>
      </c>
      <c r="EXI52" s="1818">
        <f t="shared" ref="EXI52" si="10191">-EXI51*$C$52</f>
        <v>-2.704042005923934E+25</v>
      </c>
      <c r="EXK52" s="1818">
        <f t="shared" ref="EXK52" si="10192">-EXK51*$C$52</f>
        <v>-2.7716430560720321E+25</v>
      </c>
      <c r="EXM52" s="1818">
        <f t="shared" ref="EXM52" si="10193">-EXM51*$C$52</f>
        <v>-2.8409341324738327E+25</v>
      </c>
      <c r="EXO52" s="1818">
        <f t="shared" ref="EXO52" si="10194">-EXO51*$C$52</f>
        <v>-2.9119574857856783E+25</v>
      </c>
      <c r="EXQ52" s="1818">
        <f t="shared" ref="EXQ52" si="10195">-EXQ51*$C$52</f>
        <v>-2.9847564229303199E+25</v>
      </c>
      <c r="EXS52" s="1818">
        <f t="shared" ref="EXS52" si="10196">-EXS51*$C$52</f>
        <v>-3.0593753335035775E+25</v>
      </c>
      <c r="EXU52" s="1818">
        <f t="shared" ref="EXU52" si="10197">-EXU51*$C$52</f>
        <v>-3.1358597168411667E+25</v>
      </c>
      <c r="EXW52" s="1818">
        <f t="shared" ref="EXW52" si="10198">-EXW51*$C$52</f>
        <v>-3.2142562097621956E+25</v>
      </c>
      <c r="EXY52" s="1818">
        <f t="shared" ref="EXY52" si="10199">-EXY51*$C$52</f>
        <v>-3.2946126150062502E+25</v>
      </c>
      <c r="EYA52" s="1818">
        <f t="shared" ref="EYA52" si="10200">-EYA51*$C$52</f>
        <v>-3.376977930381406E+25</v>
      </c>
      <c r="EYC52" s="1818">
        <f t="shared" ref="EYC52" si="10201">-EYC51*$C$52</f>
        <v>-3.4614023786409408E+25</v>
      </c>
      <c r="EYE52" s="1818">
        <f t="shared" ref="EYE52" si="10202">-EYE51*$C$52</f>
        <v>-3.5479374381069641E+25</v>
      </c>
      <c r="EYG52" s="1818">
        <f t="shared" ref="EYG52" si="10203">-EYG51*$C$52</f>
        <v>-3.6366358740596381E+25</v>
      </c>
      <c r="EYI52" s="1818">
        <f t="shared" ref="EYI52" si="10204">-EYI51*$C$52</f>
        <v>-3.7275517709111288E+25</v>
      </c>
      <c r="EYK52" s="1818">
        <f t="shared" ref="EYK52" si="10205">-EYK51*$C$52</f>
        <v>-3.8207405651839066E+25</v>
      </c>
      <c r="EYM52" s="1818">
        <f t="shared" ref="EYM52" si="10206">-EYM51*$C$52</f>
        <v>-3.916259079313504E+25</v>
      </c>
      <c r="EYO52" s="1818">
        <f t="shared" ref="EYO52" si="10207">-EYO51*$C$52</f>
        <v>-4.0141655562963414E+25</v>
      </c>
      <c r="EYQ52" s="1818">
        <f t="shared" ref="EYQ52" si="10208">-EYQ51*$C$52</f>
        <v>-4.1145196952037492E+25</v>
      </c>
      <c r="EYS52" s="1818">
        <f t="shared" ref="EYS52" si="10209">-EYS51*$C$52</f>
        <v>-4.2173826875838424E+25</v>
      </c>
      <c r="EYU52" s="1818">
        <f t="shared" ref="EYU52" si="10210">-EYU51*$C$52</f>
        <v>-4.3228172547734384E+25</v>
      </c>
      <c r="EYW52" s="1818">
        <f t="shared" ref="EYW52" si="10211">-EYW51*$C$52</f>
        <v>-4.4308876861427742E+25</v>
      </c>
      <c r="EYY52" s="1818">
        <f t="shared" ref="EYY52" si="10212">-EYY51*$C$52</f>
        <v>-4.5416598782963432E+25</v>
      </c>
      <c r="EZA52" s="1818">
        <f t="shared" ref="EZA52" si="10213">-EZA51*$C$52</f>
        <v>-4.6552013752537513E+25</v>
      </c>
      <c r="EZC52" s="1818">
        <f t="shared" ref="EZC52" si="10214">-EZC51*$C$52</f>
        <v>-4.7715814096350944E+25</v>
      </c>
      <c r="EZE52" s="1818">
        <f t="shared" ref="EZE52" si="10215">-EZE51*$C$52</f>
        <v>-4.8908709448759716E+25</v>
      </c>
      <c r="EZG52" s="1818">
        <f t="shared" ref="EZG52" si="10216">-EZG51*$C$52</f>
        <v>-5.0131427184978707E+25</v>
      </c>
      <c r="EZI52" s="1818">
        <f t="shared" ref="EZI52" si="10217">-EZI51*$C$52</f>
        <v>-5.1384712864603174E+25</v>
      </c>
      <c r="EZK52" s="1818">
        <f t="shared" ref="EZK52" si="10218">-EZK51*$C$52</f>
        <v>-5.266933068621825E+25</v>
      </c>
      <c r="EZM52" s="1818">
        <f t="shared" ref="EZM52" si="10219">-EZM51*$C$52</f>
        <v>-5.3986063953373699E+25</v>
      </c>
      <c r="EZO52" s="1818">
        <f t="shared" ref="EZO52" si="10220">-EZO51*$C$52</f>
        <v>-5.5335715552208041E+25</v>
      </c>
      <c r="EZQ52" s="1818">
        <f t="shared" ref="EZQ52" si="10221">-EZQ51*$C$52</f>
        <v>-5.6719108441013237E+25</v>
      </c>
      <c r="EZS52" s="1818">
        <f t="shared" ref="EZS52" si="10222">-EZS51*$C$52</f>
        <v>-5.8137086152038566E+25</v>
      </c>
      <c r="EZU52" s="1818">
        <f t="shared" ref="EZU52" si="10223">-EZU51*$C$52</f>
        <v>-5.9590513305839529E+25</v>
      </c>
      <c r="EZW52" s="1818">
        <f t="shared" ref="EZW52" si="10224">-EZW51*$C$52</f>
        <v>-6.1080276138485511E+25</v>
      </c>
      <c r="EZY52" s="1818">
        <f t="shared" ref="EZY52" si="10225">-EZY51*$C$52</f>
        <v>-6.260728304194764E+25</v>
      </c>
      <c r="FAA52" s="1818">
        <f t="shared" ref="FAA52" si="10226">-FAA51*$C$52</f>
        <v>-6.4172465117996329E+25</v>
      </c>
      <c r="FAC52" s="1818">
        <f t="shared" ref="FAC52" si="10227">-FAC51*$C$52</f>
        <v>-6.5776776745946234E+25</v>
      </c>
      <c r="FAE52" s="1818">
        <f t="shared" ref="FAE52" si="10228">-FAE51*$C$52</f>
        <v>-6.7421196164594887E+25</v>
      </c>
      <c r="FAG52" s="1818">
        <f t="shared" ref="FAG52" si="10229">-FAG51*$C$52</f>
        <v>-6.9106726068709756E+25</v>
      </c>
      <c r="FAI52" s="1818">
        <f t="shared" ref="FAI52" si="10230">-FAI51*$C$52</f>
        <v>-7.0834394220427493E+25</v>
      </c>
      <c r="FAK52" s="1818">
        <f t="shared" ref="FAK52" si="10231">-FAK51*$C$52</f>
        <v>-7.2605254075938172E+25</v>
      </c>
      <c r="FAM52" s="1818">
        <f t="shared" ref="FAM52" si="10232">-FAM51*$C$52</f>
        <v>-7.4420385427836619E+25</v>
      </c>
      <c r="FAO52" s="1818">
        <f t="shared" ref="FAO52" si="10233">-FAO51*$C$52</f>
        <v>-7.6280895063532524E+25</v>
      </c>
      <c r="FAQ52" s="1818">
        <f t="shared" ref="FAQ52" si="10234">-FAQ51*$C$52</f>
        <v>-7.8187917440120833E+25</v>
      </c>
      <c r="FAS52" s="1818">
        <f t="shared" ref="FAS52" si="10235">-FAS51*$C$52</f>
        <v>-8.0142615376123846E+25</v>
      </c>
      <c r="FAU52" s="1818">
        <f t="shared" ref="FAU52" si="10236">-FAU51*$C$52</f>
        <v>-8.2146180760526935E+25</v>
      </c>
      <c r="FAW52" s="1818">
        <f t="shared" ref="FAW52" si="10237">-FAW51*$C$52</f>
        <v>-8.4199835279540095E+25</v>
      </c>
      <c r="FAY52" s="1818">
        <f t="shared" ref="FAY52" si="10238">-FAY51*$C$52</f>
        <v>-8.6304831161528597E+25</v>
      </c>
      <c r="FBA52" s="1818">
        <f t="shared" ref="FBA52" si="10239">-FBA51*$C$52</f>
        <v>-8.8462451940566798E+25</v>
      </c>
      <c r="FBC52" s="1818">
        <f t="shared" ref="FBC52" si="10240">-FBC51*$C$52</f>
        <v>-9.067401323908096E+25</v>
      </c>
      <c r="FBE52" s="1818">
        <f t="shared" ref="FBE52" si="10241">-FBE51*$C$52</f>
        <v>-9.2940863570057984E+25</v>
      </c>
      <c r="FBG52" s="1818">
        <f t="shared" ref="FBG52" si="10242">-FBG51*$C$52</f>
        <v>-9.5264385159309429E+25</v>
      </c>
      <c r="FBI52" s="1818">
        <f t="shared" ref="FBI52" si="10243">-FBI51*$C$52</f>
        <v>-9.7645994788292165E+25</v>
      </c>
      <c r="FBK52" s="1818">
        <f t="shared" ref="FBK52" si="10244">-FBK51*$C$52</f>
        <v>-1.0008714465799945E+26</v>
      </c>
      <c r="FBM52" s="1818">
        <f t="shared" ref="FBM52" si="10245">-FBM51*$C$52</f>
        <v>-1.0258932327444943E+26</v>
      </c>
      <c r="FBO52" s="1818">
        <f t="shared" ref="FBO52" si="10246">-FBO51*$C$52</f>
        <v>-1.0515405635631066E+26</v>
      </c>
      <c r="FBQ52" s="1818">
        <f t="shared" ref="FBQ52" si="10247">-FBQ51*$C$52</f>
        <v>-1.0778290776521842E+26</v>
      </c>
      <c r="FBS52" s="1818">
        <f t="shared" ref="FBS52" si="10248">-FBS51*$C$52</f>
        <v>-1.1047748045934888E+26</v>
      </c>
      <c r="FBU52" s="1818">
        <f t="shared" ref="FBU52" si="10249">-FBU51*$C$52</f>
        <v>-1.1323941747083258E+26</v>
      </c>
      <c r="FBW52" s="1818">
        <f t="shared" ref="FBW52" si="10250">-FBW51*$C$52</f>
        <v>-1.1607040290760338E+26</v>
      </c>
      <c r="FBY52" s="1818">
        <f t="shared" ref="FBY52" si="10251">-FBY51*$C$52</f>
        <v>-1.1897216298029345E+26</v>
      </c>
      <c r="FCA52" s="1818">
        <f t="shared" ref="FCA52" si="10252">-FCA51*$C$52</f>
        <v>-1.2194646705480078E+26</v>
      </c>
      <c r="FCC52" s="1818">
        <f t="shared" ref="FCC52" si="10253">-FCC51*$C$52</f>
        <v>-1.2499512873117079E+26</v>
      </c>
      <c r="FCE52" s="1818">
        <f t="shared" ref="FCE52" si="10254">-FCE51*$C$52</f>
        <v>-1.2812000694945005E+26</v>
      </c>
      <c r="FCG52" s="1818">
        <f t="shared" ref="FCG52" si="10255">-FCG51*$C$52</f>
        <v>-1.3132300712318628E+26</v>
      </c>
      <c r="FCI52" s="1818">
        <f t="shared" ref="FCI52" si="10256">-FCI51*$C$52</f>
        <v>-1.3460608230126593E+26</v>
      </c>
      <c r="FCK52" s="1818">
        <f t="shared" ref="FCK52" si="10257">-FCK51*$C$52</f>
        <v>-1.3797123435879758E+26</v>
      </c>
      <c r="FCM52" s="1818">
        <f t="shared" ref="FCM52" si="10258">-FCM51*$C$52</f>
        <v>-1.414205152177675E+26</v>
      </c>
      <c r="FCO52" s="1818">
        <f t="shared" ref="FCO52" si="10259">-FCO51*$C$52</f>
        <v>-1.4495602809821168E+26</v>
      </c>
      <c r="FCQ52" s="1818">
        <f t="shared" ref="FCQ52" si="10260">-FCQ51*$C$52</f>
        <v>-1.4857992880066695E+26</v>
      </c>
      <c r="FCS52" s="1818">
        <f t="shared" ref="FCS52" si="10261">-FCS51*$C$52</f>
        <v>-1.5229442702068361E+26</v>
      </c>
      <c r="FCU52" s="1818">
        <f t="shared" ref="FCU52" si="10262">-FCU51*$C$52</f>
        <v>-1.5610178769620068E+26</v>
      </c>
      <c r="FCW52" s="1818">
        <f t="shared" ref="FCW52" si="10263">-FCW51*$C$52</f>
        <v>-1.6000433238860568E+26</v>
      </c>
      <c r="FCY52" s="1818">
        <f t="shared" ref="FCY52" si="10264">-FCY51*$C$52</f>
        <v>-1.6400444069832082E+26</v>
      </c>
      <c r="FDA52" s="1818">
        <f t="shared" ref="FDA52" si="10265">-FDA51*$C$52</f>
        <v>-1.6810455171577883E+26</v>
      </c>
      <c r="FDC52" s="1818">
        <f t="shared" ref="FDC52" si="10266">-FDC51*$C$52</f>
        <v>-1.723071655086733E+26</v>
      </c>
      <c r="FDE52" s="1818">
        <f t="shared" ref="FDE52" si="10267">-FDE51*$C$52</f>
        <v>-1.7661484464639011E+26</v>
      </c>
      <c r="FDG52" s="1818">
        <f t="shared" ref="FDG52" si="10268">-FDG51*$C$52</f>
        <v>-1.8103021576254985E+26</v>
      </c>
      <c r="FDI52" s="1818">
        <f t="shared" ref="FDI52" si="10269">-FDI51*$C$52</f>
        <v>-1.8555597115661358E+26</v>
      </c>
      <c r="FDK52" s="1818">
        <f t="shared" ref="FDK52" si="10270">-FDK51*$C$52</f>
        <v>-1.9019487043552891E+26</v>
      </c>
      <c r="FDM52" s="1818">
        <f t="shared" ref="FDM52" si="10271">-FDM51*$C$52</f>
        <v>-1.9494974219641711E+26</v>
      </c>
      <c r="FDO52" s="1818">
        <f t="shared" ref="FDO52" si="10272">-FDO51*$C$52</f>
        <v>-1.9982348575132752E+26</v>
      </c>
      <c r="FDQ52" s="1818">
        <f t="shared" ref="FDQ52" si="10273">-FDQ51*$C$52</f>
        <v>-2.0481907289511069E+26</v>
      </c>
      <c r="FDS52" s="1818">
        <f t="shared" ref="FDS52" si="10274">-FDS51*$C$52</f>
        <v>-2.0993954971748845E+26</v>
      </c>
      <c r="FDU52" s="1818">
        <f t="shared" ref="FDU52" si="10275">-FDU51*$C$52</f>
        <v>-2.1518803846042563E+26</v>
      </c>
      <c r="FDW52" s="1818">
        <f t="shared" ref="FDW52" si="10276">-FDW51*$C$52</f>
        <v>-2.2056773942193624E+26</v>
      </c>
      <c r="FDY52" s="1818">
        <f t="shared" ref="FDY52" si="10277">-FDY51*$C$52</f>
        <v>-2.2608193290748463E+26</v>
      </c>
      <c r="FEA52" s="1818">
        <f t="shared" ref="FEA52" si="10278">-FEA51*$C$52</f>
        <v>-2.3173398123017172E+26</v>
      </c>
      <c r="FEC52" s="1818">
        <f t="shared" ref="FEC52" si="10279">-FEC51*$C$52</f>
        <v>-2.3752733076092599E+26</v>
      </c>
      <c r="FEE52" s="1818">
        <f t="shared" ref="FEE52" si="10280">-FEE51*$C$52</f>
        <v>-2.4346551402994912E+26</v>
      </c>
      <c r="FEG52" s="1818">
        <f t="shared" ref="FEG52" si="10281">-FEG51*$C$52</f>
        <v>-2.4955215188069781E+26</v>
      </c>
      <c r="FEI52" s="1818">
        <f t="shared" ref="FEI52" si="10282">-FEI51*$C$52</f>
        <v>-2.5579095567771525E+26</v>
      </c>
      <c r="FEK52" s="1818">
        <f t="shared" ref="FEK52" si="10283">-FEK51*$C$52</f>
        <v>-2.6218572956965811E+26</v>
      </c>
      <c r="FEM52" s="1818">
        <f t="shared" ref="FEM52" si="10284">-FEM51*$C$52</f>
        <v>-2.6874037280889952E+26</v>
      </c>
      <c r="FEO52" s="1818">
        <f t="shared" ref="FEO52" si="10285">-FEO51*$C$52</f>
        <v>-2.7545888212912199E+26</v>
      </c>
      <c r="FEQ52" s="1818">
        <f t="shared" ref="FEQ52" si="10286">-FEQ51*$C$52</f>
        <v>-2.8234535418235001E+26</v>
      </c>
      <c r="FES52" s="1818">
        <f t="shared" ref="FES52" si="10287">-FES51*$C$52</f>
        <v>-2.8940398803690874E+26</v>
      </c>
      <c r="FEU52" s="1818">
        <f t="shared" ref="FEU52" si="10288">-FEU51*$C$52</f>
        <v>-2.9663908773783144E+26</v>
      </c>
      <c r="FEW52" s="1818">
        <f t="shared" ref="FEW52" si="10289">-FEW51*$C$52</f>
        <v>-3.0405506493127719E+26</v>
      </c>
      <c r="FEY52" s="1818">
        <f t="shared" ref="FEY52" si="10290">-FEY51*$C$52</f>
        <v>-3.1165644155455908E+26</v>
      </c>
      <c r="FFA52" s="1818">
        <f t="shared" ref="FFA52" si="10291">-FFA51*$C$52</f>
        <v>-3.1944785259342304E+26</v>
      </c>
      <c r="FFC52" s="1818">
        <f t="shared" ref="FFC52" si="10292">-FFC51*$C$52</f>
        <v>-3.2743404890825861E+26</v>
      </c>
      <c r="FFE52" s="1818">
        <f t="shared" ref="FFE52" si="10293">-FFE51*$C$52</f>
        <v>-3.3561990013096503E+26</v>
      </c>
      <c r="FFG52" s="1818">
        <f t="shared" ref="FFG52" si="10294">-FFG51*$C$52</f>
        <v>-3.440103976342391E+26</v>
      </c>
      <c r="FFI52" s="1818">
        <f t="shared" ref="FFI52" si="10295">-FFI51*$C$52</f>
        <v>-3.5261065757509505E+26</v>
      </c>
      <c r="FFK52" s="1818">
        <f t="shared" ref="FFK52" si="10296">-FFK51*$C$52</f>
        <v>-3.6142592401447236E+26</v>
      </c>
      <c r="FFM52" s="1818">
        <f t="shared" ref="FFM52" si="10297">-FFM51*$C$52</f>
        <v>-3.7046157211483417E+26</v>
      </c>
      <c r="FFO52" s="1818">
        <f t="shared" ref="FFO52" si="10298">-FFO51*$C$52</f>
        <v>-3.7972311141770499E+26</v>
      </c>
      <c r="FFQ52" s="1818">
        <f t="shared" ref="FFQ52" si="10299">-FFQ51*$C$52</f>
        <v>-3.8921618920314757E+26</v>
      </c>
      <c r="FFS52" s="1818">
        <f t="shared" ref="FFS52" si="10300">-FFS51*$C$52</f>
        <v>-3.989465939332262E+26</v>
      </c>
      <c r="FFU52" s="1818">
        <f t="shared" ref="FFU52" si="10301">-FFU51*$C$52</f>
        <v>-4.0892025878155685E+26</v>
      </c>
      <c r="FFW52" s="1818">
        <f t="shared" ref="FFW52" si="10302">-FFW51*$C$52</f>
        <v>-4.1914326525109575E+26</v>
      </c>
      <c r="FFY52" s="1818">
        <f t="shared" ref="FFY52" si="10303">-FFY51*$C$52</f>
        <v>-4.296218468823731E+26</v>
      </c>
      <c r="FGA52" s="1818">
        <f t="shared" ref="FGA52" si="10304">-FGA51*$C$52</f>
        <v>-4.403623930544324E+26</v>
      </c>
      <c r="FGC52" s="1818">
        <f t="shared" ref="FGC52" si="10305">-FGC51*$C$52</f>
        <v>-4.5137145288079317E+26</v>
      </c>
      <c r="FGE52" s="1818">
        <f t="shared" ref="FGE52" si="10306">-FGE51*$C$52</f>
        <v>-4.6265573920281299E+26</v>
      </c>
      <c r="FGG52" s="1818">
        <f t="shared" ref="FGG52" si="10307">-FGG51*$C$52</f>
        <v>-4.7422213268288328E+26</v>
      </c>
      <c r="FGI52" s="1818">
        <f t="shared" ref="FGI52" si="10308">-FGI51*$C$52</f>
        <v>-4.8607768599995534E+26</v>
      </c>
      <c r="FGK52" s="1818">
        <f t="shared" ref="FGK52" si="10309">-FGK51*$C$52</f>
        <v>-4.9822962814995417E+26</v>
      </c>
      <c r="FGM52" s="1818">
        <f t="shared" ref="FGM52" si="10310">-FGM51*$C$52</f>
        <v>-5.1068536885370297E+26</v>
      </c>
      <c r="FGO52" s="1818">
        <f t="shared" ref="FGO52" si="10311">-FGO51*$C$52</f>
        <v>-5.234525030750455E+26</v>
      </c>
      <c r="FGQ52" s="1818">
        <f t="shared" ref="FGQ52" si="10312">-FGQ51*$C$52</f>
        <v>-5.3653881565192161E+26</v>
      </c>
      <c r="FGS52" s="1818">
        <f t="shared" ref="FGS52" si="10313">-FGS51*$C$52</f>
        <v>-5.4995228604321959E+26</v>
      </c>
      <c r="FGU52" s="1818">
        <f t="shared" ref="FGU52" si="10314">-FGU51*$C$52</f>
        <v>-5.6370109319430006E+26</v>
      </c>
      <c r="FGW52" s="1818">
        <f t="shared" ref="FGW52" si="10315">-FGW51*$C$52</f>
        <v>-5.7779362052415753E+26</v>
      </c>
      <c r="FGY52" s="1818">
        <f t="shared" ref="FGY52" si="10316">-FGY51*$C$52</f>
        <v>-5.9223846103726143E+26</v>
      </c>
      <c r="FHA52" s="1818">
        <f t="shared" ref="FHA52" si="10317">-FHA51*$C$52</f>
        <v>-6.0704442256319291E+26</v>
      </c>
      <c r="FHC52" s="1818">
        <f t="shared" ref="FHC52" si="10318">-FHC51*$C$52</f>
        <v>-6.2222053312727265E+26</v>
      </c>
      <c r="FHE52" s="1818">
        <f t="shared" ref="FHE52" si="10319">-FHE51*$C$52</f>
        <v>-6.3777604645545443E+26</v>
      </c>
      <c r="FHG52" s="1818">
        <f t="shared" ref="FHG52" si="10320">-FHG51*$C$52</f>
        <v>-6.5372044761684077E+26</v>
      </c>
      <c r="FHI52" s="1818">
        <f t="shared" ref="FHI52" si="10321">-FHI51*$C$52</f>
        <v>-6.7006345880726168E+26</v>
      </c>
      <c r="FHK52" s="1818">
        <f t="shared" ref="FHK52" si="10322">-FHK51*$C$52</f>
        <v>-6.8681504527744316E+26</v>
      </c>
      <c r="FHM52" s="1818">
        <f t="shared" ref="FHM52" si="10323">-FHM51*$C$52</f>
        <v>-7.0398542140937915E+26</v>
      </c>
      <c r="FHO52" s="1818">
        <f t="shared" ref="FHO52" si="10324">-FHO51*$C$52</f>
        <v>-7.2158505694461356E+26</v>
      </c>
      <c r="FHQ52" s="1818">
        <f t="shared" ref="FHQ52" si="10325">-FHQ51*$C$52</f>
        <v>-7.3962468336822882E+26</v>
      </c>
      <c r="FHS52" s="1818">
        <f t="shared" ref="FHS52" si="10326">-FHS51*$C$52</f>
        <v>-7.5811530045243444E+26</v>
      </c>
      <c r="FHU52" s="1818">
        <f t="shared" ref="FHU52" si="10327">-FHU51*$C$52</f>
        <v>-7.7706818296374528E+26</v>
      </c>
      <c r="FHW52" s="1818">
        <f t="shared" ref="FHW52" si="10328">-FHW51*$C$52</f>
        <v>-7.9649488753783884E+26</v>
      </c>
      <c r="FHY52" s="1818">
        <f t="shared" ref="FHY52" si="10329">-FHY51*$C$52</f>
        <v>-8.1640725972628471E+26</v>
      </c>
      <c r="FIA52" s="1818">
        <f t="shared" ref="FIA52" si="10330">-FIA51*$C$52</f>
        <v>-8.368174412194418E+26</v>
      </c>
      <c r="FIC52" s="1818">
        <f t="shared" ref="FIC52" si="10331">-FIC51*$C$52</f>
        <v>-8.5773787724992781E+26</v>
      </c>
      <c r="FIE52" s="1818">
        <f t="shared" ref="FIE52" si="10332">-FIE51*$C$52</f>
        <v>-8.7918132418117594E+26</v>
      </c>
      <c r="FIG52" s="1818">
        <f t="shared" ref="FIG52" si="10333">-FIG51*$C$52</f>
        <v>-9.0116085728570529E+26</v>
      </c>
      <c r="FII52" s="1818">
        <f t="shared" ref="FII52" si="10334">-FII51*$C$52</f>
        <v>-9.2368987871784781E+26</v>
      </c>
      <c r="FIK52" s="1818">
        <f t="shared" ref="FIK52" si="10335">-FIK51*$C$52</f>
        <v>-9.4678212568579397E+26</v>
      </c>
      <c r="FIM52" s="1818">
        <f t="shared" ref="FIM52" si="10336">-FIM51*$C$52</f>
        <v>-9.7045167882793868E+26</v>
      </c>
      <c r="FIO52" s="1818">
        <f t="shared" ref="FIO52" si="10337">-FIO51*$C$52</f>
        <v>-9.9471297079863705E+26</v>
      </c>
      <c r="FIQ52" s="1818">
        <f t="shared" ref="FIQ52" si="10338">-FIQ51*$C$52</f>
        <v>-1.0195807950686028E+27</v>
      </c>
      <c r="FIS52" s="1818">
        <f t="shared" ref="FIS52" si="10339">-FIS51*$C$52</f>
        <v>-1.0450703149453178E+27</v>
      </c>
      <c r="FIU52" s="1818">
        <f t="shared" ref="FIU52" si="10340">-FIU51*$C$52</f>
        <v>-1.0711970728189507E+27</v>
      </c>
      <c r="FIW52" s="1818">
        <f t="shared" ref="FIW52" si="10341">-FIW51*$C$52</f>
        <v>-1.0979769996394243E+27</v>
      </c>
      <c r="FIY52" s="1818">
        <f t="shared" ref="FIY52" si="10342">-FIY51*$C$52</f>
        <v>-1.1254264246304098E+27</v>
      </c>
      <c r="FJA52" s="1818">
        <f t="shared" ref="FJA52" si="10343">-FJA51*$C$52</f>
        <v>-1.15356208524617E+27</v>
      </c>
      <c r="FJC52" s="1818">
        <f t="shared" ref="FJC52" si="10344">-FJC51*$C$52</f>
        <v>-1.1824011373773242E+27</v>
      </c>
      <c r="FJE52" s="1818">
        <f t="shared" ref="FJE52" si="10345">-FJE51*$C$52</f>
        <v>-1.2119611658117572E+27</v>
      </c>
      <c r="FJG52" s="1818">
        <f t="shared" ref="FJG52" si="10346">-FJG51*$C$52</f>
        <v>-1.242260194957051E+27</v>
      </c>
      <c r="FJI52" s="1818">
        <f t="shared" ref="FJI52" si="10347">-FJI51*$C$52</f>
        <v>-1.2733166998309772E+27</v>
      </c>
      <c r="FJK52" s="1818">
        <f t="shared" ref="FJK52" si="10348">-FJK51*$C$52</f>
        <v>-1.3051496173267515E+27</v>
      </c>
      <c r="FJM52" s="1818">
        <f t="shared" ref="FJM52" si="10349">-FJM51*$C$52</f>
        <v>-1.3377783577599201E+27</v>
      </c>
      <c r="FJO52" s="1818">
        <f t="shared" ref="FJO52" si="10350">-FJO51*$C$52</f>
        <v>-1.371222816703918E+27</v>
      </c>
      <c r="FJQ52" s="1818">
        <f t="shared" ref="FJQ52" si="10351">-FJQ51*$C$52</f>
        <v>-1.4055033871215158E+27</v>
      </c>
      <c r="FJS52" s="1818">
        <f t="shared" ref="FJS52" si="10352">-FJS51*$C$52</f>
        <v>-1.4406409717995536E+27</v>
      </c>
      <c r="FJU52" s="1818">
        <f t="shared" ref="FJU52" si="10353">-FJU51*$C$52</f>
        <v>-1.4766569960945422E+27</v>
      </c>
      <c r="FJW52" s="1818">
        <f t="shared" ref="FJW52" si="10354">-FJW51*$C$52</f>
        <v>-1.5135734209969057E+27</v>
      </c>
      <c r="FJY52" s="1818">
        <f t="shared" ref="FJY52" si="10355">-FJY51*$C$52</f>
        <v>-1.5514127565218283E+27</v>
      </c>
      <c r="FKA52" s="1818">
        <f t="shared" ref="FKA52" si="10356">-FKA51*$C$52</f>
        <v>-1.5901980754348738E+27</v>
      </c>
      <c r="FKC52" s="1818">
        <f t="shared" ref="FKC52" si="10357">-FKC51*$C$52</f>
        <v>-1.6299530273207455E+27</v>
      </c>
      <c r="FKE52" s="1818">
        <f t="shared" ref="FKE52" si="10358">-FKE51*$C$52</f>
        <v>-1.6707018530037641E+27</v>
      </c>
      <c r="FKG52" s="1818">
        <f t="shared" ref="FKG52" si="10359">-FKG51*$C$52</f>
        <v>-1.712469399328858E+27</v>
      </c>
      <c r="FKI52" s="1818">
        <f t="shared" ref="FKI52" si="10360">-FKI51*$C$52</f>
        <v>-1.7552811343120793E+27</v>
      </c>
      <c r="FKK52" s="1818">
        <f t="shared" ref="FKK52" si="10361">-FKK51*$C$52</f>
        <v>-1.7991631626698812E+27</v>
      </c>
      <c r="FKM52" s="1818">
        <f t="shared" ref="FKM52" si="10362">-FKM51*$C$52</f>
        <v>-1.8441422417366282E+27</v>
      </c>
      <c r="FKO52" s="1818">
        <f t="shared" ref="FKO52" si="10363">-FKO51*$C$52</f>
        <v>-1.8902457977800438E+27</v>
      </c>
      <c r="FKQ52" s="1818">
        <f t="shared" ref="FKQ52" si="10364">-FKQ51*$C$52</f>
        <v>-1.9375019427245448E+27</v>
      </c>
      <c r="FKS52" s="1818">
        <f t="shared" ref="FKS52" si="10365">-FKS51*$C$52</f>
        <v>-1.9859394912926582E+27</v>
      </c>
      <c r="FKU52" s="1818">
        <f t="shared" ref="FKU52" si="10366">-FKU51*$C$52</f>
        <v>-2.0355879785749745E+27</v>
      </c>
      <c r="FKW52" s="1818">
        <f t="shared" ref="FKW52" si="10367">-FKW51*$C$52</f>
        <v>-2.0864776780393487E+27</v>
      </c>
      <c r="FKY52" s="1818">
        <f t="shared" ref="FKY52" si="10368">-FKY51*$C$52</f>
        <v>-2.1386396199903322E+27</v>
      </c>
      <c r="FLA52" s="1818">
        <f t="shared" ref="FLA52" si="10369">-FLA51*$C$52</f>
        <v>-2.1921056104900903E+27</v>
      </c>
      <c r="FLC52" s="1818">
        <f t="shared" ref="FLC52" si="10370">-FLC51*$C$52</f>
        <v>-2.2469082507523424E+27</v>
      </c>
      <c r="FLE52" s="1818">
        <f t="shared" ref="FLE52" si="10371">-FLE51*$C$52</f>
        <v>-2.3030809570211509E+27</v>
      </c>
      <c r="FLG52" s="1818">
        <f t="shared" ref="FLG52" si="10372">-FLG51*$C$52</f>
        <v>-2.3606579809466793E+27</v>
      </c>
      <c r="FLI52" s="1818">
        <f t="shared" ref="FLI52" si="10373">-FLI51*$C$52</f>
        <v>-2.4196744304703462E+27</v>
      </c>
      <c r="FLK52" s="1818">
        <f t="shared" ref="FLK52" si="10374">-FLK51*$C$52</f>
        <v>-2.4801662912321046E+27</v>
      </c>
      <c r="FLM52" s="1818">
        <f t="shared" ref="FLM52" si="10375">-FLM51*$C$52</f>
        <v>-2.5421704485129069E+27</v>
      </c>
      <c r="FLO52" s="1818">
        <f t="shared" ref="FLO52" si="10376">-FLO51*$C$52</f>
        <v>-2.6057247097257291E+27</v>
      </c>
      <c r="FLQ52" s="1818">
        <f t="shared" ref="FLQ52" si="10377">-FLQ51*$C$52</f>
        <v>-2.670867827468872E+27</v>
      </c>
      <c r="FLS52" s="1818">
        <f t="shared" ref="FLS52" si="10378">-FLS51*$C$52</f>
        <v>-2.7376395231555935E+27</v>
      </c>
      <c r="FLU52" s="1818">
        <f t="shared" ref="FLU52" si="10379">-FLU51*$C$52</f>
        <v>-2.8060805112344829E+27</v>
      </c>
      <c r="FLW52" s="1818">
        <f t="shared" ref="FLW52" si="10380">-FLW51*$C$52</f>
        <v>-2.8762325240153446E+27</v>
      </c>
      <c r="FLY52" s="1818">
        <f t="shared" ref="FLY52" si="10381">-FLY51*$C$52</f>
        <v>-2.9481383371157279E+27</v>
      </c>
      <c r="FMA52" s="1818">
        <f t="shared" ref="FMA52" si="10382">-FMA51*$C$52</f>
        <v>-3.0218417955436209E+27</v>
      </c>
      <c r="FMC52" s="1818">
        <f t="shared" ref="FMC52" si="10383">-FMC51*$C$52</f>
        <v>-3.097387840432211E+27</v>
      </c>
      <c r="FME52" s="1818">
        <f t="shared" ref="FME52" si="10384">-FME51*$C$52</f>
        <v>-3.1748225364430161E+27</v>
      </c>
      <c r="FMG52" s="1818">
        <f t="shared" ref="FMG52" si="10385">-FMG51*$C$52</f>
        <v>-3.2541930998540911E+27</v>
      </c>
      <c r="FMI52" s="1818">
        <f t="shared" ref="FMI52" si="10386">-FMI51*$C$52</f>
        <v>-3.3355479273504429E+27</v>
      </c>
      <c r="FMK52" s="1818">
        <f t="shared" ref="FMK52" si="10387">-FMK51*$C$52</f>
        <v>-3.4189366255342035E+27</v>
      </c>
      <c r="FMM52" s="1818">
        <f t="shared" ref="FMM52" si="10388">-FMM51*$C$52</f>
        <v>-3.5044100411725582E+27</v>
      </c>
      <c r="FMO52" s="1818">
        <f t="shared" ref="FMO52" si="10389">-FMO51*$C$52</f>
        <v>-3.5920202922018719E+27</v>
      </c>
      <c r="FMQ52" s="1818">
        <f t="shared" ref="FMQ52" si="10390">-FMQ51*$C$52</f>
        <v>-3.6818207995069184E+27</v>
      </c>
      <c r="FMS52" s="1818">
        <f t="shared" ref="FMS52" si="10391">-FMS51*$C$52</f>
        <v>-3.7738663194945912E+27</v>
      </c>
      <c r="FMU52" s="1818">
        <f t="shared" ref="FMU52" si="10392">-FMU51*$C$52</f>
        <v>-3.8682129774819556E+27</v>
      </c>
      <c r="FMW52" s="1818">
        <f t="shared" ref="FMW52" si="10393">-FMW51*$C$52</f>
        <v>-3.9649183019190039E+27</v>
      </c>
      <c r="FMY52" s="1818">
        <f t="shared" ref="FMY52" si="10394">-FMY51*$C$52</f>
        <v>-4.0640412594669787E+27</v>
      </c>
      <c r="FNA52" s="1818">
        <f t="shared" ref="FNA52" si="10395">-FNA51*$C$52</f>
        <v>-4.1656422909536528E+27</v>
      </c>
      <c r="FNC52" s="1818">
        <f t="shared" ref="FNC52" si="10396">-FNC51*$C$52</f>
        <v>-4.2697833482274938E+27</v>
      </c>
      <c r="FNE52" s="1818">
        <f t="shared" ref="FNE52" si="10397">-FNE51*$C$52</f>
        <v>-4.3765279319331806E+27</v>
      </c>
      <c r="FNG52" s="1818">
        <f t="shared" ref="FNG52" si="10398">-FNG51*$C$52</f>
        <v>-4.4859411302315096E+27</v>
      </c>
      <c r="FNI52" s="1818">
        <f t="shared" ref="FNI52" si="10399">-FNI51*$C$52</f>
        <v>-4.5980896584872969E+27</v>
      </c>
      <c r="FNK52" s="1818">
        <f t="shared" ref="FNK52" si="10400">-FNK51*$C$52</f>
        <v>-4.713041899949479E+27</v>
      </c>
      <c r="FNM52" s="1818">
        <f t="shared" ref="FNM52" si="10401">-FNM51*$C$52</f>
        <v>-4.8308679474482158E+27</v>
      </c>
      <c r="FNO52" s="1818">
        <f t="shared" ref="FNO52" si="10402">-FNO51*$C$52</f>
        <v>-4.9516396461344208E+27</v>
      </c>
      <c r="FNQ52" s="1818">
        <f t="shared" ref="FNQ52" si="10403">-FNQ51*$C$52</f>
        <v>-5.0754306372877805E+27</v>
      </c>
      <c r="FNS52" s="1818">
        <f t="shared" ref="FNS52" si="10404">-FNS51*$C$52</f>
        <v>-5.2023164032199741E+27</v>
      </c>
      <c r="FNU52" s="1818">
        <f t="shared" ref="FNU52" si="10405">-FNU51*$C$52</f>
        <v>-5.3323743133004733E+27</v>
      </c>
      <c r="FNW52" s="1818">
        <f t="shared" ref="FNW52" si="10406">-FNW51*$C$52</f>
        <v>-5.4656836711329842E+27</v>
      </c>
      <c r="FNY52" s="1818">
        <f t="shared" ref="FNY52" si="10407">-FNY51*$C$52</f>
        <v>-5.6023257629113083E+27</v>
      </c>
      <c r="FOA52" s="1818">
        <f t="shared" ref="FOA52" si="10408">-FOA51*$C$52</f>
        <v>-5.7423839069840906E+27</v>
      </c>
      <c r="FOC52" s="1818">
        <f t="shared" ref="FOC52" si="10409">-FOC51*$C$52</f>
        <v>-5.8859435046586919E+27</v>
      </c>
      <c r="FOE52" s="1818">
        <f t="shared" ref="FOE52" si="10410">-FOE51*$C$52</f>
        <v>-6.0330920922751586E+27</v>
      </c>
      <c r="FOG52" s="1818">
        <f t="shared" ref="FOG52" si="10411">-FOG51*$C$52</f>
        <v>-6.1839193945820373E+27</v>
      </c>
      <c r="FOI52" s="1818">
        <f t="shared" ref="FOI52" si="10412">-FOI51*$C$52</f>
        <v>-6.3385173794465878E+27</v>
      </c>
      <c r="FOK52" s="1818">
        <f t="shared" ref="FOK52" si="10413">-FOK51*$C$52</f>
        <v>-6.496980313932752E+27</v>
      </c>
      <c r="FOM52" s="1818">
        <f t="shared" ref="FOM52" si="10414">-FOM51*$C$52</f>
        <v>-6.6594048217810705E+27</v>
      </c>
      <c r="FOO52" s="1818">
        <f t="shared" ref="FOO52" si="10415">-FOO51*$C$52</f>
        <v>-6.8258899423255968E+27</v>
      </c>
      <c r="FOQ52" s="1818">
        <f t="shared" ref="FOQ52" si="10416">-FOQ51*$C$52</f>
        <v>-6.9965371908837365E+27</v>
      </c>
      <c r="FOS52" s="1818">
        <f t="shared" ref="FOS52" si="10417">-FOS51*$C$52</f>
        <v>-7.1714506206558298E+27</v>
      </c>
      <c r="FOU52" s="1818">
        <f t="shared" ref="FOU52" si="10418">-FOU51*$C$52</f>
        <v>-7.3507368861722251E+27</v>
      </c>
      <c r="FOW52" s="1818">
        <f t="shared" ref="FOW52" si="10419">-FOW51*$C$52</f>
        <v>-7.5345053083265299E+27</v>
      </c>
      <c r="FOY52" s="1818">
        <f t="shared" ref="FOY52" si="10420">-FOY51*$C$52</f>
        <v>-7.7228679410346925E+27</v>
      </c>
      <c r="FPA52" s="1818">
        <f t="shared" ref="FPA52" si="10421">-FPA51*$C$52</f>
        <v>-7.9159396395605594E+27</v>
      </c>
      <c r="FPC52" s="1818">
        <f t="shared" ref="FPC52" si="10422">-FPC51*$C$52</f>
        <v>-8.1138381305495725E+27</v>
      </c>
      <c r="FPE52" s="1818">
        <f t="shared" ref="FPE52" si="10423">-FPE51*$C$52</f>
        <v>-8.3166840838133108E+27</v>
      </c>
      <c r="FPG52" s="1818">
        <f t="shared" ref="FPG52" si="10424">-FPG51*$C$52</f>
        <v>-8.5246011859086423E+27</v>
      </c>
      <c r="FPI52" s="1818">
        <f t="shared" ref="FPI52" si="10425">-FPI51*$C$52</f>
        <v>-8.737716215556358E+27</v>
      </c>
      <c r="FPK52" s="1818">
        <f t="shared" ref="FPK52" si="10426">-FPK51*$C$52</f>
        <v>-8.9561591209452662E+27</v>
      </c>
      <c r="FPM52" s="1818">
        <f t="shared" ref="FPM52" si="10427">-FPM51*$C$52</f>
        <v>-9.1800630989688966E+27</v>
      </c>
      <c r="FPO52" s="1818">
        <f t="shared" ref="FPO52" si="10428">-FPO51*$C$52</f>
        <v>-9.4095646764431184E+27</v>
      </c>
      <c r="FPQ52" s="1818">
        <f t="shared" ref="FPQ52" si="10429">-FPQ51*$C$52</f>
        <v>-9.6448037933541955E+27</v>
      </c>
      <c r="FPS52" s="1818">
        <f t="shared" ref="FPS52" si="10430">-FPS51*$C$52</f>
        <v>-9.8859238881880492E+27</v>
      </c>
      <c r="FPU52" s="1818">
        <f t="shared" ref="FPU52" si="10431">-FPU51*$C$52</f>
        <v>-1.0133071985392749E+28</v>
      </c>
      <c r="FPW52" s="1818">
        <f t="shared" ref="FPW52" si="10432">-FPW51*$C$52</f>
        <v>-1.0386398785027566E+28</v>
      </c>
      <c r="FPY52" s="1818">
        <f t="shared" ref="FPY52" si="10433">-FPY51*$C$52</f>
        <v>-1.0646058754653253E+28</v>
      </c>
      <c r="FQA52" s="1818">
        <f t="shared" ref="FQA52" si="10434">-FQA51*$C$52</f>
        <v>-1.0912210223519583E+28</v>
      </c>
      <c r="FQC52" s="1818">
        <f t="shared" ref="FQC52" si="10435">-FQC51*$C$52</f>
        <v>-1.1185015479107573E+28</v>
      </c>
      <c r="FQE52" s="1818">
        <f t="shared" ref="FQE52" si="10436">-FQE51*$C$52</f>
        <v>-1.1464640866085261E+28</v>
      </c>
      <c r="FQG52" s="1818">
        <f t="shared" ref="FQG52" si="10437">-FQG51*$C$52</f>
        <v>-1.1751256887737392E+28</v>
      </c>
      <c r="FQI52" s="1818">
        <f t="shared" ref="FQI52" si="10438">-FQI51*$C$52</f>
        <v>-1.2045038309930826E+28</v>
      </c>
      <c r="FQK52" s="1818">
        <f t="shared" ref="FQK52" si="10439">-FQK51*$C$52</f>
        <v>-1.2346164267679096E+28</v>
      </c>
      <c r="FQM52" s="1818">
        <f t="shared" ref="FQM52" si="10440">-FQM51*$C$52</f>
        <v>-1.2654818374371071E+28</v>
      </c>
      <c r="FQO52" s="1818">
        <f t="shared" ref="FQO52" si="10441">-FQO51*$C$52</f>
        <v>-1.2971188833730346E+28</v>
      </c>
      <c r="FQQ52" s="1818">
        <f t="shared" ref="FQQ52" si="10442">-FQQ51*$C$52</f>
        <v>-1.3295468554573603E+28</v>
      </c>
      <c r="FQS52" s="1818">
        <f t="shared" ref="FQS52" si="10443">-FQS51*$C$52</f>
        <v>-1.3627855268437941E+28</v>
      </c>
      <c r="FQU52" s="1818">
        <f t="shared" ref="FQU52" si="10444">-FQU51*$C$52</f>
        <v>-1.3968551650148889E+28</v>
      </c>
      <c r="FQW52" s="1818">
        <f t="shared" ref="FQW52" si="10445">-FQW51*$C$52</f>
        <v>-1.4317765441402609E+28</v>
      </c>
      <c r="FQY52" s="1818">
        <f t="shared" ref="FQY52" si="10446">-FQY51*$C$52</f>
        <v>-1.4675709577437672E+28</v>
      </c>
      <c r="FRA52" s="1818">
        <f t="shared" ref="FRA52" si="10447">-FRA51*$C$52</f>
        <v>-1.5042602316873613E+28</v>
      </c>
      <c r="FRC52" s="1818">
        <f t="shared" ref="FRC52" si="10448">-FRC51*$C$52</f>
        <v>-1.5418667374795452E+28</v>
      </c>
      <c r="FRE52" s="1818">
        <f t="shared" ref="FRE52" si="10449">-FRE51*$C$52</f>
        <v>-1.5804134059165337E+28</v>
      </c>
      <c r="FRG52" s="1818">
        <f t="shared" ref="FRG52" si="10450">-FRG51*$C$52</f>
        <v>-1.6199237410644469E+28</v>
      </c>
      <c r="FRI52" s="1818">
        <f t="shared" ref="FRI52" si="10451">-FRI51*$C$52</f>
        <v>-1.6604218345910579E+28</v>
      </c>
      <c r="FRK52" s="1818">
        <f t="shared" ref="FRK52" si="10452">-FRK51*$C$52</f>
        <v>-1.7019323804558342E+28</v>
      </c>
      <c r="FRM52" s="1818">
        <f t="shared" ref="FRM52" si="10453">-FRM51*$C$52</f>
        <v>-1.7444806899672299E+28</v>
      </c>
      <c r="FRO52" s="1818">
        <f t="shared" ref="FRO52" si="10454">-FRO51*$C$52</f>
        <v>-1.7880927072164105E+28</v>
      </c>
      <c r="FRQ52" s="1818">
        <f t="shared" ref="FRQ52" si="10455">-FRQ51*$C$52</f>
        <v>-1.8327950248968206E+28</v>
      </c>
      <c r="FRS52" s="1818">
        <f t="shared" ref="FRS52" si="10456">-FRS51*$C$52</f>
        <v>-1.8786149005192408E+28</v>
      </c>
      <c r="FRU52" s="1818">
        <f t="shared" ref="FRU52" si="10457">-FRU51*$C$52</f>
        <v>-1.9255802730322217E+28</v>
      </c>
      <c r="FRW52" s="1818">
        <f t="shared" ref="FRW52" si="10458">-FRW51*$C$52</f>
        <v>-1.973719779858027E+28</v>
      </c>
      <c r="FRY52" s="1818">
        <f t="shared" ref="FRY52" si="10459">-FRY51*$C$52</f>
        <v>-2.0230627743544776E+28</v>
      </c>
      <c r="FSA52" s="1818">
        <f t="shared" ref="FSA52" si="10460">-FSA51*$C$52</f>
        <v>-2.0736393437133391E+28</v>
      </c>
      <c r="FSC52" s="1818">
        <f t="shared" ref="FSC52" si="10461">-FSC51*$C$52</f>
        <v>-2.1254803273061724E+28</v>
      </c>
      <c r="FSE52" s="1818">
        <f t="shared" ref="FSE52" si="10462">-FSE51*$C$52</f>
        <v>-2.1786173354888267E+28</v>
      </c>
      <c r="FSG52" s="1818">
        <f t="shared" ref="FSG52" si="10463">-FSG51*$C$52</f>
        <v>-2.233082768876047E+28</v>
      </c>
      <c r="FSI52" s="1818">
        <f t="shared" ref="FSI52" si="10464">-FSI51*$C$52</f>
        <v>-2.2889098380979481E+28</v>
      </c>
      <c r="FSK52" s="1818">
        <f t="shared" ref="FSK52" si="10465">-FSK51*$C$52</f>
        <v>-2.3461325840503964E+28</v>
      </c>
      <c r="FSM52" s="1818">
        <f t="shared" ref="FSM52" si="10466">-FSM51*$C$52</f>
        <v>-2.4047858986516561E+28</v>
      </c>
      <c r="FSO52" s="1818">
        <f t="shared" ref="FSO52" si="10467">-FSO51*$C$52</f>
        <v>-2.4649055461179472E+28</v>
      </c>
      <c r="FSQ52" s="1818">
        <f t="shared" ref="FSQ52" si="10468">-FSQ51*$C$52</f>
        <v>-2.5265281847708958E+28</v>
      </c>
      <c r="FSS52" s="1818">
        <f t="shared" ref="FSS52" si="10469">-FSS51*$C$52</f>
        <v>-2.5896913893901678E+28</v>
      </c>
      <c r="FSU52" s="1818">
        <f t="shared" ref="FSU52" si="10470">-FSU51*$C$52</f>
        <v>-2.6544336741249219E+28</v>
      </c>
      <c r="FSW52" s="1818">
        <f t="shared" ref="FSW52" si="10471">-FSW51*$C$52</f>
        <v>-2.7207945159780447E+28</v>
      </c>
      <c r="FSY52" s="1818">
        <f t="shared" ref="FSY52" si="10472">-FSY51*$C$52</f>
        <v>-2.7888143788774956E+28</v>
      </c>
      <c r="FTA52" s="1818">
        <f t="shared" ref="FTA52" si="10473">-FTA51*$C$52</f>
        <v>-2.8585347383494328E+28</v>
      </c>
      <c r="FTC52" s="1818">
        <f t="shared" ref="FTC52" si="10474">-FTC51*$C$52</f>
        <v>-2.9299981068081681E+28</v>
      </c>
      <c r="FTE52" s="1818">
        <f t="shared" ref="FTE52" si="10475">-FTE51*$C$52</f>
        <v>-3.0032480594783722E+28</v>
      </c>
      <c r="FTG52" s="1818">
        <f t="shared" ref="FTG52" si="10476">-FTG51*$C$52</f>
        <v>-3.0783292609653311E+28</v>
      </c>
      <c r="FTI52" s="1818">
        <f t="shared" ref="FTI52" si="10477">-FTI51*$C$52</f>
        <v>-3.155287492489464E+28</v>
      </c>
      <c r="FTK52" s="1818">
        <f t="shared" ref="FTK52" si="10478">-FTK51*$C$52</f>
        <v>-3.2341696798017005E+28</v>
      </c>
      <c r="FTM52" s="1818">
        <f t="shared" ref="FTM52" si="10479">-FTM51*$C$52</f>
        <v>-3.3150239217967428E+28</v>
      </c>
      <c r="FTO52" s="1818">
        <f t="shared" ref="FTO52" si="10480">-FTO51*$C$52</f>
        <v>-3.3978995198416611E+28</v>
      </c>
      <c r="FTQ52" s="1818">
        <f t="shared" ref="FTQ52" si="10481">-FTQ51*$C$52</f>
        <v>-3.4828470078377022E+28</v>
      </c>
      <c r="FTS52" s="1818">
        <f t="shared" ref="FTS52" si="10482">-FTS51*$C$52</f>
        <v>-3.5699181830336446E+28</v>
      </c>
      <c r="FTU52" s="1818">
        <f t="shared" ref="FTU52" si="10483">-FTU51*$C$52</f>
        <v>-3.6591661376094852E+28</v>
      </c>
      <c r="FTW52" s="1818">
        <f t="shared" ref="FTW52" si="10484">-FTW51*$C$52</f>
        <v>-3.7506452910497218E+28</v>
      </c>
      <c r="FTY52" s="1818">
        <f t="shared" ref="FTY52" si="10485">-FTY51*$C$52</f>
        <v>-3.8444114233259647E+28</v>
      </c>
      <c r="FUA52" s="1818">
        <f t="shared" ref="FUA52" si="10486">-FUA51*$C$52</f>
        <v>-3.9405217089091134E+28</v>
      </c>
      <c r="FUC52" s="1818">
        <f t="shared" ref="FUC52" si="10487">-FUC51*$C$52</f>
        <v>-4.0390347516318409E+28</v>
      </c>
      <c r="FUE52" s="1818">
        <f t="shared" ref="FUE52" si="10488">-FUE51*$C$52</f>
        <v>-4.1400106204226367E+28</v>
      </c>
      <c r="FUG52" s="1818">
        <f t="shared" ref="FUG52" si="10489">-FUG51*$C$52</f>
        <v>-4.2435108859332019E+28</v>
      </c>
      <c r="FUI52" s="1818">
        <f t="shared" ref="FUI52" si="10490">-FUI51*$C$52</f>
        <v>-4.3495986580815313E+28</v>
      </c>
      <c r="FUK52" s="1818">
        <f t="shared" ref="FUK52" si="10491">-FUK51*$C$52</f>
        <v>-4.4583386245335692E+28</v>
      </c>
      <c r="FUM52" s="1818">
        <f t="shared" ref="FUM52" si="10492">-FUM51*$C$52</f>
        <v>-4.5697970901469083E+28</v>
      </c>
      <c r="FUO52" s="1818">
        <f t="shared" ref="FUO52" si="10493">-FUO51*$C$52</f>
        <v>-4.6840420174005808E+28</v>
      </c>
      <c r="FUQ52" s="1818">
        <f t="shared" ref="FUQ52" si="10494">-FUQ51*$C$52</f>
        <v>-4.8011430678355947E+28</v>
      </c>
      <c r="FUS52" s="1818">
        <f t="shared" ref="FUS52" si="10495">-FUS51*$C$52</f>
        <v>-4.9211716445314839E+28</v>
      </c>
      <c r="FUU52" s="1818">
        <f t="shared" ref="FUU52" si="10496">-FUU51*$C$52</f>
        <v>-5.0442009356447708E+28</v>
      </c>
      <c r="FUW52" s="1818">
        <f t="shared" ref="FUW52" si="10497">-FUW51*$C$52</f>
        <v>-5.1703059590358895E+28</v>
      </c>
      <c r="FUY52" s="1818">
        <f t="shared" ref="FUY52" si="10498">-FUY51*$C$52</f>
        <v>-5.2995636080117864E+28</v>
      </c>
      <c r="FVA52" s="1818">
        <f t="shared" ref="FVA52" si="10499">-FVA51*$C$52</f>
        <v>-5.4320526982120806E+28</v>
      </c>
      <c r="FVC52" s="1818">
        <f t="shared" ref="FVC52" si="10500">-FVC51*$C$52</f>
        <v>-5.5678540156673819E+28</v>
      </c>
      <c r="FVE52" s="1818">
        <f t="shared" ref="FVE52" si="10501">-FVE51*$C$52</f>
        <v>-5.707050366059066E+28</v>
      </c>
      <c r="FVG52" s="1818">
        <f t="shared" ref="FVG52" si="10502">-FVG51*$C$52</f>
        <v>-5.8497266252105422E+28</v>
      </c>
      <c r="FVI52" s="1818">
        <f t="shared" ref="FVI52" si="10503">-FVI51*$C$52</f>
        <v>-5.9959697908408049E+28</v>
      </c>
      <c r="FVK52" s="1818">
        <f t="shared" ref="FVK52" si="10504">-FVK51*$C$52</f>
        <v>-6.1458690356118245E+28</v>
      </c>
      <c r="FVM52" s="1818">
        <f t="shared" ref="FVM52" si="10505">-FVM51*$C$52</f>
        <v>-6.2995157615021196E+28</v>
      </c>
      <c r="FVO52" s="1818">
        <f t="shared" ref="FVO52" si="10506">-FVO51*$C$52</f>
        <v>-6.4570036555396722E+28</v>
      </c>
      <c r="FVQ52" s="1818">
        <f t="shared" ref="FVQ52" si="10507">-FVQ51*$C$52</f>
        <v>-6.6184287469281631E+28</v>
      </c>
      <c r="FVS52" s="1818">
        <f t="shared" ref="FVS52" si="10508">-FVS51*$C$52</f>
        <v>-6.7838894656013661E+28</v>
      </c>
      <c r="FVU52" s="1818">
        <f t="shared" ref="FVU52" si="10509">-FVU51*$C$52</f>
        <v>-6.9534867022413996E+28</v>
      </c>
      <c r="FVW52" s="1818">
        <f t="shared" ref="FVW52" si="10510">-FVW51*$C$52</f>
        <v>-7.1273238697974344E+28</v>
      </c>
      <c r="FVY52" s="1818">
        <f t="shared" ref="FVY52" si="10511">-FVY51*$C$52</f>
        <v>-7.30550696654237E+28</v>
      </c>
      <c r="FWA52" s="1818">
        <f t="shared" ref="FWA52" si="10512">-FWA51*$C$52</f>
        <v>-7.4881446407059288E+28</v>
      </c>
      <c r="FWC52" s="1818">
        <f t="shared" ref="FWC52" si="10513">-FWC51*$C$52</f>
        <v>-7.6753482567235762E+28</v>
      </c>
      <c r="FWE52" s="1818">
        <f t="shared" ref="FWE52" si="10514">-FWE51*$C$52</f>
        <v>-7.8672319631416653E+28</v>
      </c>
      <c r="FWG52" s="1818">
        <f t="shared" ref="FWG52" si="10515">-FWG51*$C$52</f>
        <v>-8.0639127622202057E+28</v>
      </c>
      <c r="FWI52" s="1818">
        <f t="shared" ref="FWI52" si="10516">-FWI51*$C$52</f>
        <v>-8.2655105812757098E+28</v>
      </c>
      <c r="FWK52" s="1818">
        <f t="shared" ref="FWK52" si="10517">-FWK51*$C$52</f>
        <v>-8.4721483458076026E+28</v>
      </c>
      <c r="FWM52" s="1818">
        <f t="shared" ref="FWM52" si="10518">-FWM51*$C$52</f>
        <v>-8.6839520544527912E+28</v>
      </c>
      <c r="FWO52" s="1818">
        <f t="shared" ref="FWO52" si="10519">-FWO51*$C$52</f>
        <v>-8.90105085581411E+28</v>
      </c>
      <c r="FWQ52" s="1818">
        <f t="shared" ref="FWQ52" si="10520">-FWQ51*$C$52</f>
        <v>-9.1235771272094613E+28</v>
      </c>
      <c r="FWS52" s="1818">
        <f t="shared" ref="FWS52" si="10521">-FWS51*$C$52</f>
        <v>-9.3516665553896966E+28</v>
      </c>
      <c r="FWU52" s="1818">
        <f t="shared" ref="FWU52" si="10522">-FWU51*$C$52</f>
        <v>-9.585458219274438E+28</v>
      </c>
      <c r="FWW52" s="1818">
        <f t="shared" ref="FWW52" si="10523">-FWW51*$C$52</f>
        <v>-9.8250946747562973E+28</v>
      </c>
      <c r="FWY52" s="1818">
        <f t="shared" ref="FWY52" si="10524">-FWY51*$C$52</f>
        <v>-1.0070722041625204E+29</v>
      </c>
      <c r="FXA52" s="1818">
        <f t="shared" ref="FXA52" si="10525">-FXA51*$C$52</f>
        <v>-1.0322490092665833E+29</v>
      </c>
      <c r="FXC52" s="1818">
        <f t="shared" ref="FXC52" si="10526">-FXC51*$C$52</f>
        <v>-1.0580552344982479E+29</v>
      </c>
      <c r="FXE52" s="1818">
        <f t="shared" ref="FXE52" si="10527">-FXE51*$C$52</f>
        <v>-1.0845066153607039E+29</v>
      </c>
      <c r="FXG52" s="1818">
        <f t="shared" ref="FXG52" si="10528">-FXG51*$C$52</f>
        <v>-1.1116192807447215E+29</v>
      </c>
      <c r="FXI52" s="1818">
        <f t="shared" ref="FXI52" si="10529">-FXI51*$C$52</f>
        <v>-1.1394097627633394E+29</v>
      </c>
      <c r="FXK52" s="1818">
        <f t="shared" ref="FXK52" si="10530">-FXK51*$C$52</f>
        <v>-1.1678950068324227E+29</v>
      </c>
      <c r="FXM52" s="1818">
        <f t="shared" ref="FXM52" si="10531">-FXM51*$C$52</f>
        <v>-1.1970923820032332E+29</v>
      </c>
      <c r="FXO52" s="1818">
        <f t="shared" ref="FXO52" si="10532">-FXO51*$C$52</f>
        <v>-1.227019691553314E+29</v>
      </c>
      <c r="FXQ52" s="1818">
        <f t="shared" ref="FXQ52" si="10533">-FXQ51*$C$52</f>
        <v>-1.2576951838421468E+29</v>
      </c>
      <c r="FXS52" s="1818">
        <f t="shared" ref="FXS52" si="10534">-FXS51*$C$52</f>
        <v>-1.2891375634382004E+29</v>
      </c>
      <c r="FXU52" s="1818">
        <f t="shared" ref="FXU52" si="10535">-FXU51*$C$52</f>
        <v>-1.3213660025241553E+29</v>
      </c>
      <c r="FXW52" s="1818">
        <f t="shared" ref="FXW52" si="10536">-FXW51*$C$52</f>
        <v>-1.354400152587259E+29</v>
      </c>
      <c r="FXY52" s="1818">
        <f t="shared" ref="FXY52" si="10537">-FXY51*$C$52</f>
        <v>-1.3882601564019403E+29</v>
      </c>
      <c r="FYA52" s="1818">
        <f t="shared" ref="FYA52" si="10538">-FYA51*$C$52</f>
        <v>-1.4229666603119887E+29</v>
      </c>
      <c r="FYC52" s="1818">
        <f t="shared" ref="FYC52" si="10539">-FYC51*$C$52</f>
        <v>-1.4585408268197883E+29</v>
      </c>
      <c r="FYE52" s="1818">
        <f t="shared" ref="FYE52" si="10540">-FYE51*$C$52</f>
        <v>-1.4950043474902828E+29</v>
      </c>
      <c r="FYG52" s="1818">
        <f t="shared" ref="FYG52" si="10541">-FYG51*$C$52</f>
        <v>-1.5323794561775397E+29</v>
      </c>
      <c r="FYI52" s="1818">
        <f t="shared" ref="FYI52" si="10542">-FYI51*$C$52</f>
        <v>-1.5706889425819781E+29</v>
      </c>
      <c r="FYK52" s="1818">
        <f t="shared" ref="FYK52" si="10543">-FYK51*$C$52</f>
        <v>-1.6099561661465274E+29</v>
      </c>
      <c r="FYM52" s="1818">
        <f t="shared" ref="FYM52" si="10544">-FYM51*$C$52</f>
        <v>-1.6502050703001904E+29</v>
      </c>
      <c r="FYO52" s="1818">
        <f t="shared" ref="FYO52" si="10545">-FYO51*$C$52</f>
        <v>-1.691460197057695E+29</v>
      </c>
      <c r="FYQ52" s="1818">
        <f t="shared" ref="FYQ52" si="10546">-FYQ51*$C$52</f>
        <v>-1.7337467019841373E+29</v>
      </c>
      <c r="FYS52" s="1818">
        <f t="shared" ref="FYS52" si="10547">-FYS51*$C$52</f>
        <v>-1.7770903695337407E+29</v>
      </c>
      <c r="FYU52" s="1818">
        <f t="shared" ref="FYU52" si="10548">-FYU51*$C$52</f>
        <v>-1.8215176287720841E+29</v>
      </c>
      <c r="FYW52" s="1818">
        <f t="shared" ref="FYW52" si="10549">-FYW51*$C$52</f>
        <v>-1.867055569491386E+29</v>
      </c>
      <c r="FYY52" s="1818">
        <f t="shared" ref="FYY52" si="10550">-FYY51*$C$52</f>
        <v>-1.9137319587286706E+29</v>
      </c>
      <c r="FZA52" s="1818">
        <f t="shared" ref="FZA52" si="10551">-FZA51*$C$52</f>
        <v>-1.9615752576968872E+29</v>
      </c>
      <c r="FZC52" s="1818">
        <f t="shared" ref="FZC52" si="10552">-FZC51*$C$52</f>
        <v>-2.010614639139309E+29</v>
      </c>
      <c r="FZE52" s="1818">
        <f t="shared" ref="FZE52" si="10553">-FZE51*$C$52</f>
        <v>-2.0608800051177917E+29</v>
      </c>
      <c r="FZG52" s="1818">
        <f t="shared" ref="FZG52" si="10554">-FZG51*$C$52</f>
        <v>-2.1124020052457363E+29</v>
      </c>
      <c r="FZI52" s="1818">
        <f t="shared" ref="FZI52" si="10555">-FZI51*$C$52</f>
        <v>-2.1652120553768795E+29</v>
      </c>
      <c r="FZK52" s="1818">
        <f t="shared" ref="FZK52" si="10556">-FZK51*$C$52</f>
        <v>-2.2193423567613012E+29</v>
      </c>
      <c r="FZM52" s="1818">
        <f t="shared" ref="FZM52" si="10557">-FZM51*$C$52</f>
        <v>-2.2748259156803336E+29</v>
      </c>
      <c r="FZO52" s="1818">
        <f t="shared" ref="FZO52" si="10558">-FZO51*$C$52</f>
        <v>-2.3316965635723417E+29</v>
      </c>
      <c r="FZQ52" s="1818">
        <f t="shared" ref="FZQ52" si="10559">-FZQ51*$C$52</f>
        <v>-2.38998897766165E+29</v>
      </c>
      <c r="FZS52" s="1818">
        <f t="shared" ref="FZS52" si="10560">-FZS51*$C$52</f>
        <v>-2.4497387021031911E+29</v>
      </c>
      <c r="FZU52" s="1818">
        <f t="shared" ref="FZU52" si="10561">-FZU51*$C$52</f>
        <v>-2.5109821696557706E+29</v>
      </c>
      <c r="FZW52" s="1818">
        <f t="shared" ref="FZW52" si="10562">-FZW51*$C$52</f>
        <v>-2.5737567238971647E+29</v>
      </c>
      <c r="FZY52" s="1818">
        <f t="shared" ref="FZY52" si="10563">-FZY51*$C$52</f>
        <v>-2.6381006419945937E+29</v>
      </c>
      <c r="GAA52" s="1818">
        <f t="shared" ref="GAA52" si="10564">-GAA51*$C$52</f>
        <v>-2.7040531580444584E+29</v>
      </c>
      <c r="GAC52" s="1818">
        <f t="shared" ref="GAC52" si="10565">-GAC51*$C$52</f>
        <v>-2.7716544869955695E+29</v>
      </c>
      <c r="GAE52" s="1818">
        <f t="shared" ref="GAE52" si="10566">-GAE51*$C$52</f>
        <v>-2.8409458491704585E+29</v>
      </c>
      <c r="GAG52" s="1818">
        <f t="shared" ref="GAG52" si="10567">-GAG51*$C$52</f>
        <v>-2.9119694953997196E+29</v>
      </c>
      <c r="GAI52" s="1818">
        <f t="shared" ref="GAI52" si="10568">-GAI51*$C$52</f>
        <v>-2.9847687327847124E+29</v>
      </c>
      <c r="GAK52" s="1818">
        <f t="shared" ref="GAK52" si="10569">-GAK51*$C$52</f>
        <v>-3.05938795110433E+29</v>
      </c>
      <c r="GAM52" s="1818">
        <f t="shared" ref="GAM52" si="10570">-GAM51*$C$52</f>
        <v>-3.1358726498819379E+29</v>
      </c>
      <c r="GAO52" s="1818">
        <f t="shared" ref="GAO52" si="10571">-GAO51*$C$52</f>
        <v>-3.2142694661289861E+29</v>
      </c>
      <c r="GAQ52" s="1818">
        <f t="shared" ref="GAQ52" si="10572">-GAQ51*$C$52</f>
        <v>-3.2946262027822106E+29</v>
      </c>
      <c r="GAS52" s="1818">
        <f t="shared" ref="GAS52" si="10573">-GAS51*$C$52</f>
        <v>-3.3769918578517658E+29</v>
      </c>
      <c r="GAU52" s="1818">
        <f t="shared" ref="GAU52" si="10574">-GAU51*$C$52</f>
        <v>-3.4614166542980593E+29</v>
      </c>
      <c r="GAW52" s="1818">
        <f t="shared" ref="GAW52" si="10575">-GAW51*$C$52</f>
        <v>-3.5479520706555102E+29</v>
      </c>
      <c r="GAY52" s="1818">
        <f t="shared" ref="GAY52" si="10576">-GAY51*$C$52</f>
        <v>-3.6366508724218973E+29</v>
      </c>
      <c r="GBA52" s="1818">
        <f t="shared" ref="GBA52" si="10577">-GBA51*$C$52</f>
        <v>-3.7275671442324444E+29</v>
      </c>
      <c r="GBC52" s="1818">
        <f t="shared" ref="GBC52" si="10578">-GBC51*$C$52</f>
        <v>-3.8207563228382553E+29</v>
      </c>
      <c r="GBE52" s="1818">
        <f t="shared" ref="GBE52" si="10579">-GBE51*$C$52</f>
        <v>-3.9162752309092112E+29</v>
      </c>
      <c r="GBG52" s="1818">
        <f t="shared" ref="GBG52" si="10580">-GBG51*$C$52</f>
        <v>-4.0141821116819412E+29</v>
      </c>
      <c r="GBI52" s="1818">
        <f t="shared" ref="GBI52" si="10581">-GBI51*$C$52</f>
        <v>-4.1145366644739896E+29</v>
      </c>
      <c r="GBK52" s="1818">
        <f t="shared" ref="GBK52" si="10582">-GBK51*$C$52</f>
        <v>-4.2174000810858391E+29</v>
      </c>
      <c r="GBM52" s="1818">
        <f t="shared" ref="GBM52" si="10583">-GBM51*$C$52</f>
        <v>-4.3228350831129844E+29</v>
      </c>
      <c r="GBO52" s="1818">
        <f t="shared" ref="GBO52" si="10584">-GBO51*$C$52</f>
        <v>-4.4309059601908083E+29</v>
      </c>
      <c r="GBQ52" s="1818">
        <f t="shared" ref="GBQ52" si="10585">-GBQ51*$C$52</f>
        <v>-4.5416786091955781E+29</v>
      </c>
      <c r="GBS52" s="1818">
        <f t="shared" ref="GBS52" si="10586">-GBS51*$C$52</f>
        <v>-4.6552205744254671E+29</v>
      </c>
      <c r="GBU52" s="1818">
        <f t="shared" ref="GBU52" si="10587">-GBU51*$C$52</f>
        <v>-4.7716010887861032E+29</v>
      </c>
      <c r="GBW52" s="1818">
        <f t="shared" ref="GBW52" si="10588">-GBW51*$C$52</f>
        <v>-4.8908911160057555E+29</v>
      </c>
      <c r="GBY52" s="1818">
        <f t="shared" ref="GBY52" si="10589">-GBY51*$C$52</f>
        <v>-5.0131633939058987E+29</v>
      </c>
      <c r="GCA52" s="1818">
        <f t="shared" ref="GCA52" si="10590">-GCA51*$C$52</f>
        <v>-5.1384924787535459E+29</v>
      </c>
      <c r="GCC52" s="1818">
        <f t="shared" ref="GCC52" si="10591">-GCC51*$C$52</f>
        <v>-5.2669547907223845E+29</v>
      </c>
      <c r="GCE52" s="1818">
        <f t="shared" ref="GCE52" si="10592">-GCE51*$C$52</f>
        <v>-5.3986286604904438E+29</v>
      </c>
      <c r="GCG52" s="1818">
        <f t="shared" ref="GCG52" si="10593">-GCG51*$C$52</f>
        <v>-5.5335943770027047E+29</v>
      </c>
      <c r="GCI52" s="1818">
        <f t="shared" ref="GCI52" si="10594">-GCI51*$C$52</f>
        <v>-5.671934236427772E+29</v>
      </c>
      <c r="GCK52" s="1818">
        <f t="shared" ref="GCK52" si="10595">-GCK51*$C$52</f>
        <v>-5.8137325923384654E+29</v>
      </c>
      <c r="GCM52" s="1818">
        <f t="shared" ref="GCM52" si="10596">-GCM51*$C$52</f>
        <v>-5.9590759071469266E+29</v>
      </c>
      <c r="GCO52" s="1818">
        <f t="shared" ref="GCO52" si="10597">-GCO51*$C$52</f>
        <v>-6.1080528048255992E+29</v>
      </c>
      <c r="GCQ52" s="1818">
        <f t="shared" ref="GCQ52" si="10598">-GCQ51*$C$52</f>
        <v>-6.2607541249462386E+29</v>
      </c>
      <c r="GCS52" s="1818">
        <f t="shared" ref="GCS52" si="10599">-GCS51*$C$52</f>
        <v>-6.4172729780698942E+29</v>
      </c>
      <c r="GCU52" s="1818">
        <f t="shared" ref="GCU52" si="10600">-GCU51*$C$52</f>
        <v>-6.5777048025216405E+29</v>
      </c>
      <c r="GCW52" s="1818">
        <f t="shared" ref="GCW52" si="10601">-GCW51*$C$52</f>
        <v>-6.7421474225846803E+29</v>
      </c>
      <c r="GCY52" s="1818">
        <f t="shared" ref="GCY52" si="10602">-GCY51*$C$52</f>
        <v>-6.9107011081492963E+29</v>
      </c>
      <c r="GDA52" s="1818">
        <f t="shared" ref="GDA52" si="10603">-GDA51*$C$52</f>
        <v>-7.0834686358530274E+29</v>
      </c>
      <c r="GDC52" s="1818">
        <f t="shared" ref="GDC52" si="10604">-GDC51*$C$52</f>
        <v>-7.2605553517493519E+29</v>
      </c>
      <c r="GDE52" s="1818">
        <f t="shared" ref="GDE52" si="10605">-GDE51*$C$52</f>
        <v>-7.442069235543085E+29</v>
      </c>
      <c r="GDG52" s="1818">
        <f t="shared" ref="GDG52" si="10606">-GDG51*$C$52</f>
        <v>-7.6281209664316613E+29</v>
      </c>
      <c r="GDI52" s="1818">
        <f t="shared" ref="GDI52" si="10607">-GDI51*$C$52</f>
        <v>-7.8188239905924524E+29</v>
      </c>
      <c r="GDK52" s="1818">
        <f t="shared" ref="GDK52" si="10608">-GDK51*$C$52</f>
        <v>-8.0142945903572629E+29</v>
      </c>
      <c r="GDM52" s="1818">
        <f t="shared" ref="GDM52" si="10609">-GDM51*$C$52</f>
        <v>-8.2146519551161937E+29</v>
      </c>
      <c r="GDO52" s="1818">
        <f t="shared" ref="GDO52" si="10610">-GDO51*$C$52</f>
        <v>-8.4200182539940973E+29</v>
      </c>
      <c r="GDQ52" s="1818">
        <f t="shared" ref="GDQ52" si="10611">-GDQ51*$C$52</f>
        <v>-8.6305187103439487E+29</v>
      </c>
      <c r="GDS52" s="1818">
        <f t="shared" ref="GDS52" si="10612">-GDS51*$C$52</f>
        <v>-8.846281678102546E+29</v>
      </c>
      <c r="GDU52" s="1818">
        <f t="shared" ref="GDU52" si="10613">-GDU51*$C$52</f>
        <v>-9.0674387200551085E+29</v>
      </c>
      <c r="GDW52" s="1818">
        <f t="shared" ref="GDW52" si="10614">-GDW51*$C$52</f>
        <v>-9.2941246880564856E+29</v>
      </c>
      <c r="GDY52" s="1818">
        <f t="shared" ref="GDY52" si="10615">-GDY51*$C$52</f>
        <v>-9.5264778052578969E+29</v>
      </c>
      <c r="GEA52" s="1818">
        <f t="shared" ref="GEA52" si="10616">-GEA51*$C$52</f>
        <v>-9.7646397503893436E+29</v>
      </c>
      <c r="GEC52" s="1818">
        <f t="shared" ref="GEC52" si="10617">-GEC51*$C$52</f>
        <v>-1.0008755744149076E+30</v>
      </c>
      <c r="GEE52" s="1818">
        <f t="shared" ref="GEE52" si="10618">-GEE51*$C$52</f>
        <v>-1.0258974637752802E+30</v>
      </c>
      <c r="GEG52" s="1818">
        <f t="shared" ref="GEG52" si="10619">-GEG51*$C$52</f>
        <v>-1.0515449003696621E+30</v>
      </c>
      <c r="GEI52" s="1818">
        <f t="shared" ref="GEI52" si="10620">-GEI51*$C$52</f>
        <v>-1.0778335228789036E+30</v>
      </c>
      <c r="GEK52" s="1818">
        <f t="shared" ref="GEK52" si="10621">-GEK51*$C$52</f>
        <v>-1.1047793609508761E+30</v>
      </c>
      <c r="GEM52" s="1818">
        <f t="shared" ref="GEM52" si="10622">-GEM51*$C$52</f>
        <v>-1.1323988449746479E+30</v>
      </c>
      <c r="GEO52" s="1818">
        <f t="shared" ref="GEO52" si="10623">-GEO51*$C$52</f>
        <v>-1.160708816099014E+30</v>
      </c>
      <c r="GEQ52" s="1818">
        <f t="shared" ref="GEQ52" si="10624">-GEQ51*$C$52</f>
        <v>-1.1897265365014892E+30</v>
      </c>
      <c r="GES52" s="1818">
        <f t="shared" ref="GES52" si="10625">-GES51*$C$52</f>
        <v>-1.2194696999140262E+30</v>
      </c>
      <c r="GEU52" s="1818">
        <f t="shared" ref="GEU52" si="10626">-GEU51*$C$52</f>
        <v>-1.2499564424118767E+30</v>
      </c>
      <c r="GEW52" s="1818">
        <f t="shared" ref="GEW52" si="10627">-GEW51*$C$52</f>
        <v>-1.2812053534721736E+30</v>
      </c>
      <c r="GEY52" s="1818">
        <f t="shared" ref="GEY52" si="10628">-GEY51*$C$52</f>
        <v>-1.3132354873089778E+30</v>
      </c>
      <c r="GFA52" s="1818">
        <f t="shared" ref="GFA52" si="10629">-GFA51*$C$52</f>
        <v>-1.3460663744917022E+30</v>
      </c>
      <c r="GFC52" s="1818">
        <f t="shared" ref="GFC52" si="10630">-GFC51*$C$52</f>
        <v>-1.3797180338539945E+30</v>
      </c>
      <c r="GFE52" s="1818">
        <f t="shared" ref="GFE52" si="10631">-GFE51*$C$52</f>
        <v>-1.4142109847003443E+30</v>
      </c>
      <c r="GFG52" s="1818">
        <f t="shared" ref="GFG52" si="10632">-GFG51*$C$52</f>
        <v>-1.4495662593178529E+30</v>
      </c>
      <c r="GFI52" s="1818">
        <f t="shared" ref="GFI52" si="10633">-GFI51*$C$52</f>
        <v>-1.4858054158007991E+30</v>
      </c>
      <c r="GFK52" s="1818">
        <f t="shared" ref="GFK52" si="10634">-GFK51*$C$52</f>
        <v>-1.5229505511958191E+30</v>
      </c>
      <c r="GFM52" s="1818">
        <f t="shared" ref="GFM52" si="10635">-GFM51*$C$52</f>
        <v>-1.5610243149757143E+30</v>
      </c>
      <c r="GFO52" s="1818">
        <f t="shared" ref="GFO52" si="10636">-GFO51*$C$52</f>
        <v>-1.6000499228501072E+30</v>
      </c>
      <c r="GFQ52" s="1818">
        <f t="shared" ref="GFQ52" si="10637">-GFQ51*$C$52</f>
        <v>-1.6400511709213597E+30</v>
      </c>
      <c r="GFS52" s="1818">
        <f t="shared" ref="GFS52" si="10638">-GFS51*$C$52</f>
        <v>-1.6810524501943936E+30</v>
      </c>
      <c r="GFU52" s="1818">
        <f t="shared" ref="GFU52" si="10639">-GFU51*$C$52</f>
        <v>-1.7230787614492532E+30</v>
      </c>
      <c r="GFW52" s="1818">
        <f t="shared" ref="GFW52" si="10640">-GFW51*$C$52</f>
        <v>-1.7661557304854843E+30</v>
      </c>
      <c r="GFY52" s="1818">
        <f t="shared" ref="GFY52" si="10641">-GFY51*$C$52</f>
        <v>-1.8103096237476212E+30</v>
      </c>
      <c r="GGA52" s="1818">
        <f t="shared" ref="GGA52" si="10642">-GGA51*$C$52</f>
        <v>-1.8555673643413114E+30</v>
      </c>
      <c r="GGC52" s="1818">
        <f t="shared" ref="GGC52" si="10643">-GGC51*$C$52</f>
        <v>-1.9019565484498442E+30</v>
      </c>
      <c r="GGE52" s="1818">
        <f t="shared" ref="GGE52" si="10644">-GGE51*$C$52</f>
        <v>-1.9495054621610901E+30</v>
      </c>
      <c r="GGG52" s="1818">
        <f t="shared" ref="GGG52" si="10645">-GGG51*$C$52</f>
        <v>-1.998243098715117E+30</v>
      </c>
      <c r="GGI52" s="1818">
        <f t="shared" ref="GGI52" si="10646">-GGI51*$C$52</f>
        <v>-2.0481991761829949E+30</v>
      </c>
      <c r="GGK52" s="1818">
        <f t="shared" ref="GGK52" si="10647">-GGK51*$C$52</f>
        <v>-2.0994041555875694E+30</v>
      </c>
      <c r="GGM52" s="1818">
        <f t="shared" ref="GGM52" si="10648">-GGM51*$C$52</f>
        <v>-2.1518892594772586E+30</v>
      </c>
      <c r="GGO52" s="1818">
        <f t="shared" ref="GGO52" si="10649">-GGO51*$C$52</f>
        <v>-2.2056864909641899E+30</v>
      </c>
      <c r="GGQ52" s="1818">
        <f t="shared" ref="GGQ52" si="10650">-GGQ51*$C$52</f>
        <v>-2.2608286532382944E+30</v>
      </c>
      <c r="GGS52" s="1818">
        <f t="shared" ref="GGS52" si="10651">-GGS51*$C$52</f>
        <v>-2.3173493695692515E+30</v>
      </c>
      <c r="GGU52" s="1818">
        <f t="shared" ref="GGU52" si="10652">-GGU51*$C$52</f>
        <v>-2.3752831038084825E+30</v>
      </c>
      <c r="GGW52" s="1818">
        <f t="shared" ref="GGW52" si="10653">-GGW51*$C$52</f>
        <v>-2.4346651814036944E+30</v>
      </c>
      <c r="GGY52" s="1818">
        <f t="shared" ref="GGY52" si="10654">-GGY51*$C$52</f>
        <v>-2.4955318109387864E+30</v>
      </c>
      <c r="GHA52" s="1818">
        <f t="shared" ref="GHA52" si="10655">-GHA51*$C$52</f>
        <v>-2.557920106212256E+30</v>
      </c>
      <c r="GHC52" s="1818">
        <f t="shared" ref="GHC52" si="10656">-GHC51*$C$52</f>
        <v>-2.6218681088675619E+30</v>
      </c>
      <c r="GHE52" s="1818">
        <f t="shared" ref="GHE52" si="10657">-GHE51*$C$52</f>
        <v>-2.6874148115892507E+30</v>
      </c>
      <c r="GHG52" s="1818">
        <f t="shared" ref="GHG52" si="10658">-GHG51*$C$52</f>
        <v>-2.7546001818789817E+30</v>
      </c>
      <c r="GHI52" s="1818">
        <f t="shared" ref="GHI52" si="10659">-GHI51*$C$52</f>
        <v>-2.8234651864259559E+30</v>
      </c>
      <c r="GHK52" s="1818">
        <f t="shared" ref="GHK52" si="10660">-GHK51*$C$52</f>
        <v>-2.8940518160866047E+30</v>
      </c>
      <c r="GHM52" s="1818">
        <f t="shared" ref="GHM52" si="10661">-GHM51*$C$52</f>
        <v>-2.9664031114887693E+30</v>
      </c>
      <c r="GHO52" s="1818">
        <f t="shared" ref="GHO52" si="10662">-GHO51*$C$52</f>
        <v>-3.0405631892759882E+30</v>
      </c>
      <c r="GHQ52" s="1818">
        <f t="shared" ref="GHQ52" si="10663">-GHQ51*$C$52</f>
        <v>-3.1165772690078879E+30</v>
      </c>
      <c r="GHS52" s="1818">
        <f t="shared" ref="GHS52" si="10664">-GHS51*$C$52</f>
        <v>-3.1944917007330846E+30</v>
      </c>
      <c r="GHU52" s="1818">
        <f t="shared" ref="GHU52" si="10665">-GHU51*$C$52</f>
        <v>-3.2743539932514113E+30</v>
      </c>
      <c r="GHW52" s="1818">
        <f t="shared" ref="GHW52" si="10666">-GHW51*$C$52</f>
        <v>-3.3562128430826962E+30</v>
      </c>
      <c r="GHY52" s="1818">
        <f t="shared" ref="GHY52" si="10667">-GHY51*$C$52</f>
        <v>-3.4401181641597632E+30</v>
      </c>
      <c r="GIA52" s="1818">
        <f t="shared" ref="GIA52" si="10668">-GIA51*$C$52</f>
        <v>-3.5261211182637569E+30</v>
      </c>
      <c r="GIC52" s="1818">
        <f t="shared" ref="GIC52" si="10669">-GIC51*$C$52</f>
        <v>-3.6142741462203508E+30</v>
      </c>
      <c r="GIE52" s="1818">
        <f t="shared" ref="GIE52" si="10670">-GIE51*$C$52</f>
        <v>-3.7046309998758592E+30</v>
      </c>
      <c r="GIG52" s="1818">
        <f t="shared" ref="GIG52" si="10671">-GIG51*$C$52</f>
        <v>-3.7972467748727553E+30</v>
      </c>
      <c r="GII52" s="1818">
        <f t="shared" ref="GII52" si="10672">-GII51*$C$52</f>
        <v>-3.8921779442445736E+30</v>
      </c>
      <c r="GIK52" s="1818">
        <f t="shared" ref="GIK52" si="10673">-GIK51*$C$52</f>
        <v>-3.9894823928506877E+30</v>
      </c>
      <c r="GIM52" s="1818">
        <f t="shared" ref="GIM52" si="10674">-GIM51*$C$52</f>
        <v>-4.0892194526719544E+30</v>
      </c>
      <c r="GIO52" s="1818">
        <f t="shared" ref="GIO52" si="10675">-GIO51*$C$52</f>
        <v>-4.191449938988753E+30</v>
      </c>
      <c r="GIQ52" s="1818">
        <f t="shared" ref="GIQ52" si="10676">-GIQ51*$C$52</f>
        <v>-4.2962361874634714E+30</v>
      </c>
      <c r="GIS52" s="1818">
        <f t="shared" ref="GIS52" si="10677">-GIS51*$C$52</f>
        <v>-4.4036420921500577E+30</v>
      </c>
      <c r="GIU52" s="1818">
        <f t="shared" ref="GIU52" si="10678">-GIU51*$C$52</f>
        <v>-4.5137331444538088E+30</v>
      </c>
      <c r="GIW52" s="1818">
        <f t="shared" ref="GIW52" si="10679">-GIW51*$C$52</f>
        <v>-4.6265764730651534E+30</v>
      </c>
      <c r="GIY52" s="1818">
        <f t="shared" ref="GIY52" si="10680">-GIY51*$C$52</f>
        <v>-4.7422408848917821E+30</v>
      </c>
      <c r="GJA52" s="1818">
        <f t="shared" ref="GJA52" si="10681">-GJA51*$C$52</f>
        <v>-4.8607969070140765E+30</v>
      </c>
      <c r="GJC52" s="1818">
        <f t="shared" ref="GJC52" si="10682">-GJC51*$C$52</f>
        <v>-4.9823168296894278E+30</v>
      </c>
      <c r="GJE52" s="1818">
        <f t="shared" ref="GJE52" si="10683">-GJE51*$C$52</f>
        <v>-5.1068747504316631E+30</v>
      </c>
      <c r="GJG52" s="1818">
        <f t="shared" ref="GJG52" si="10684">-GJG51*$C$52</f>
        <v>-5.234546619192454E+30</v>
      </c>
      <c r="GJI52" s="1818">
        <f t="shared" ref="GJI52" si="10685">-GJI51*$C$52</f>
        <v>-5.3654102846722646E+30</v>
      </c>
      <c r="GJK52" s="1818">
        <f t="shared" ref="GJK52" si="10686">-GJK51*$C$52</f>
        <v>-5.4995455417890709E+30</v>
      </c>
      <c r="GJM52" s="1818">
        <f t="shared" ref="GJM52" si="10687">-GJM51*$C$52</f>
        <v>-5.6370341803337975E+30</v>
      </c>
      <c r="GJO52" s="1818">
        <f t="shared" ref="GJO52" si="10688">-GJO51*$C$52</f>
        <v>-5.7779600348421418E+30</v>
      </c>
      <c r="GJQ52" s="1818">
        <f t="shared" ref="GJQ52" si="10689">-GJQ51*$C$52</f>
        <v>-5.9224090357131949E+30</v>
      </c>
      <c r="GJS52" s="1818">
        <f t="shared" ref="GJS52" si="10690">-GJS51*$C$52</f>
        <v>-6.0704692616060246E+30</v>
      </c>
      <c r="GJU52" s="1818">
        <f t="shared" ref="GJU52" si="10691">-GJU51*$C$52</f>
        <v>-6.2222309931461745E+30</v>
      </c>
      <c r="GJW52" s="1818">
        <f t="shared" ref="GJW52" si="10692">-GJW51*$C$52</f>
        <v>-6.377786767974828E+30</v>
      </c>
      <c r="GJY52" s="1818">
        <f t="shared" ref="GJY52" si="10693">-GJY51*$C$52</f>
        <v>-6.5372314371741984E+30</v>
      </c>
      <c r="GKA52" s="1818">
        <f t="shared" ref="GKA52" si="10694">-GKA51*$C$52</f>
        <v>-6.7006622231035522E+30</v>
      </c>
      <c r="GKC52" s="1818">
        <f t="shared" ref="GKC52" si="10695">-GKC51*$C$52</f>
        <v>-6.8681787786811399E+30</v>
      </c>
      <c r="GKE52" s="1818">
        <f t="shared" ref="GKE52" si="10696">-GKE51*$C$52</f>
        <v>-7.0398832481481675E+30</v>
      </c>
      <c r="GKG52" s="1818">
        <f t="shared" ref="GKG52" si="10697">-GKG51*$C$52</f>
        <v>-7.215880329351871E+30</v>
      </c>
      <c r="GKI52" s="1818">
        <f t="shared" ref="GKI52" si="10698">-GKI51*$C$52</f>
        <v>-7.3962773375856677E+30</v>
      </c>
      <c r="GKK52" s="1818">
        <f t="shared" ref="GKK52" si="10699">-GKK51*$C$52</f>
        <v>-7.5811842710253092E+30</v>
      </c>
      <c r="GKM52" s="1818">
        <f t="shared" ref="GKM52" si="10700">-GKM51*$C$52</f>
        <v>-7.7707138778009412E+30</v>
      </c>
      <c r="GKO52" s="1818">
        <f t="shared" ref="GKO52" si="10701">-GKO51*$C$52</f>
        <v>-7.9649817247459638E+30</v>
      </c>
      <c r="GKQ52" s="1818">
        <f t="shared" ref="GKQ52" si="10702">-GKQ51*$C$52</f>
        <v>-8.1641062678646127E+30</v>
      </c>
      <c r="GKS52" s="1818">
        <f t="shared" ref="GKS52" si="10703">-GKS51*$C$52</f>
        <v>-8.3682089245612269E+30</v>
      </c>
      <c r="GKU52" s="1818">
        <f t="shared" ref="GKU52" si="10704">-GKU51*$C$52</f>
        <v>-8.5774141476752566E+30</v>
      </c>
      <c r="GKW52" s="1818">
        <f t="shared" ref="GKW52" si="10705">-GKW51*$C$52</f>
        <v>-8.7918495013671373E+30</v>
      </c>
      <c r="GKY52" s="1818">
        <f t="shared" ref="GKY52" si="10706">-GKY51*$C$52</f>
        <v>-9.0116457389013146E+30</v>
      </c>
      <c r="GLA52" s="1818">
        <f t="shared" ref="GLA52" si="10707">-GLA51*$C$52</f>
        <v>-9.236936882373847E+30</v>
      </c>
      <c r="GLC52" s="1818">
        <f t="shared" ref="GLC52" si="10708">-GLC51*$C$52</f>
        <v>-9.4678603044331919E+30</v>
      </c>
      <c r="GLE52" s="1818">
        <f t="shared" ref="GLE52" si="10709">-GLE51*$C$52</f>
        <v>-9.7045568120440212E+30</v>
      </c>
      <c r="GLG52" s="1818">
        <f t="shared" ref="GLG52" si="10710">-GLG51*$C$52</f>
        <v>-9.9471707323451211E+30</v>
      </c>
      <c r="GLI52" s="1818">
        <f t="shared" ref="GLI52" si="10711">-GLI51*$C$52</f>
        <v>-1.0195850000653747E+31</v>
      </c>
      <c r="GLK52" s="1818">
        <f t="shared" ref="GLK52" si="10712">-GLK51*$C$52</f>
        <v>-1.0450746250670091E+31</v>
      </c>
      <c r="GLM52" s="1818">
        <f t="shared" ref="GLM52" si="10713">-GLM51*$C$52</f>
        <v>-1.0712014906936842E+31</v>
      </c>
      <c r="GLO52" s="1818">
        <f t="shared" ref="GLO52" si="10714">-GLO51*$C$52</f>
        <v>-1.0979815279610261E+31</v>
      </c>
      <c r="GLQ52" s="1818">
        <f t="shared" ref="GLQ52" si="10715">-GLQ51*$C$52</f>
        <v>-1.1254310661600517E+31</v>
      </c>
      <c r="GLS52" s="1818">
        <f t="shared" ref="GLS52" si="10716">-GLS51*$C$52</f>
        <v>-1.1535668428140528E+31</v>
      </c>
      <c r="GLU52" s="1818">
        <f t="shared" ref="GLU52" si="10717">-GLU51*$C$52</f>
        <v>-1.1824060138844041E+31</v>
      </c>
      <c r="GLW52" s="1818">
        <f t="shared" ref="GLW52" si="10718">-GLW51*$C$52</f>
        <v>-1.2119661642315141E+31</v>
      </c>
      <c r="GLY52" s="1818">
        <f t="shared" ref="GLY52" si="10719">-GLY51*$C$52</f>
        <v>-1.2422653183373019E+31</v>
      </c>
      <c r="GMA52" s="1818">
        <f t="shared" ref="GMA52" si="10720">-GMA51*$C$52</f>
        <v>-1.2733219512957344E+31</v>
      </c>
      <c r="GMC52" s="1818">
        <f t="shared" ref="GMC52" si="10721">-GMC51*$C$52</f>
        <v>-1.3051550000781276E+31</v>
      </c>
      <c r="GME52" s="1818">
        <f t="shared" ref="GME52" si="10722">-GME51*$C$52</f>
        <v>-1.3377838750800807E+31</v>
      </c>
      <c r="GMG52" s="1818">
        <f t="shared" ref="GMG52" si="10723">-GMG51*$C$52</f>
        <v>-1.3712284719570825E+31</v>
      </c>
      <c r="GMI52" s="1818">
        <f t="shared" ref="GMI52" si="10724">-GMI51*$C$52</f>
        <v>-1.4055091837560095E+31</v>
      </c>
      <c r="GMK52" s="1818">
        <f t="shared" ref="GMK52" si="10725">-GMK51*$C$52</f>
        <v>-1.4406469133499096E+31</v>
      </c>
      <c r="GMM52" s="1818">
        <f t="shared" ref="GMM52" si="10726">-GMM51*$C$52</f>
        <v>-1.4766630861836573E+31</v>
      </c>
      <c r="GMO52" s="1818">
        <f t="shared" ref="GMO52" si="10727">-GMO51*$C$52</f>
        <v>-1.5135796633382486E+31</v>
      </c>
      <c r="GMQ52" s="1818">
        <f t="shared" ref="GMQ52" si="10728">-GMQ51*$C$52</f>
        <v>-1.5514191549217046E+31</v>
      </c>
      <c r="GMS52" s="1818">
        <f t="shared" ref="GMS52" si="10729">-GMS51*$C$52</f>
        <v>-1.5902046337947471E+31</v>
      </c>
      <c r="GMU52" s="1818">
        <f t="shared" ref="GMU52" si="10730">-GMU51*$C$52</f>
        <v>-1.6299597496396157E+31</v>
      </c>
      <c r="GMW52" s="1818">
        <f t="shared" ref="GMW52" si="10731">-GMW51*$C$52</f>
        <v>-1.6707087433806059E+31</v>
      </c>
      <c r="GMY52" s="1818">
        <f t="shared" ref="GMY52" si="10732">-GMY51*$C$52</f>
        <v>-1.7124764619651208E+31</v>
      </c>
      <c r="GNA52" s="1818">
        <f t="shared" ref="GNA52" si="10733">-GNA51*$C$52</f>
        <v>-1.7552883735142487E+31</v>
      </c>
      <c r="GNC52" s="1818">
        <f t="shared" ref="GNC52" si="10734">-GNC51*$C$52</f>
        <v>-1.7991705828521047E+31</v>
      </c>
      <c r="GNE52" s="1818">
        <f t="shared" ref="GNE52" si="10735">-GNE51*$C$52</f>
        <v>-1.8441498474234071E+31</v>
      </c>
      <c r="GNG52" s="1818">
        <f t="shared" ref="GNG52" si="10736">-GNG51*$C$52</f>
        <v>-1.8902535936089922E+31</v>
      </c>
      <c r="GNI52" s="1818">
        <f t="shared" ref="GNI52" si="10737">-GNI51*$C$52</f>
        <v>-1.9375099334492168E+31</v>
      </c>
      <c r="GNK52" s="1818">
        <f t="shared" ref="GNK52" si="10738">-GNK51*$C$52</f>
        <v>-1.9859476817854471E+31</v>
      </c>
      <c r="GNM52" s="1818">
        <f t="shared" ref="GNM52" si="10739">-GNM51*$C$52</f>
        <v>-2.0355963738300829E+31</v>
      </c>
      <c r="GNO52" s="1818">
        <f t="shared" ref="GNO52" si="10740">-GNO51*$C$52</f>
        <v>-2.0864862831758346E+31</v>
      </c>
      <c r="GNQ52" s="1818">
        <f t="shared" ref="GNQ52" si="10741">-GNQ51*$C$52</f>
        <v>-2.1386484402552301E+31</v>
      </c>
      <c r="GNS52" s="1818">
        <f t="shared" ref="GNS52" si="10742">-GNS51*$C$52</f>
        <v>-2.1921146512616106E+31</v>
      </c>
      <c r="GNU52" s="1818">
        <f t="shared" ref="GNU52" si="10743">-GNU51*$C$52</f>
        <v>-2.2469175175431507E+31</v>
      </c>
      <c r="GNW52" s="1818">
        <f t="shared" ref="GNW52" si="10744">-GNW51*$C$52</f>
        <v>-2.3030904554817294E+31</v>
      </c>
      <c r="GNY52" s="1818">
        <f t="shared" ref="GNY52" si="10745">-GNY51*$C$52</f>
        <v>-2.3606677168687722E+31</v>
      </c>
      <c r="GOA52" s="1818">
        <f t="shared" ref="GOA52" si="10746">-GOA51*$C$52</f>
        <v>-2.4196844097904913E+31</v>
      </c>
      <c r="GOC52" s="1818">
        <f t="shared" ref="GOC52" si="10747">-GOC51*$C$52</f>
        <v>-2.4801765200352532E+31</v>
      </c>
      <c r="GOE52" s="1818">
        <f t="shared" ref="GOE52" si="10748">-GOE51*$C$52</f>
        <v>-2.5421809330361342E+31</v>
      </c>
      <c r="GOG52" s="1818">
        <f t="shared" ref="GOG52" si="10749">-GOG51*$C$52</f>
        <v>-2.6057354563620372E+31</v>
      </c>
      <c r="GOI52" s="1818">
        <f t="shared" ref="GOI52" si="10750">-GOI51*$C$52</f>
        <v>-2.6708788427710878E+31</v>
      </c>
      <c r="GOK52" s="1818">
        <f t="shared" ref="GOK52" si="10751">-GOK51*$C$52</f>
        <v>-2.7376508138403646E+31</v>
      </c>
      <c r="GOM52" s="1818">
        <f t="shared" ref="GOM52" si="10752">-GOM51*$C$52</f>
        <v>-2.8060920841863735E+31</v>
      </c>
      <c r="GOO52" s="1818">
        <f t="shared" ref="GOO52" si="10753">-GOO51*$C$52</f>
        <v>-2.8762443862910327E+31</v>
      </c>
      <c r="GOQ52" s="1818">
        <f t="shared" ref="GOQ52" si="10754">-GOQ51*$C$52</f>
        <v>-2.9481504959483082E+31</v>
      </c>
      <c r="GOS52" s="1818">
        <f t="shared" ref="GOS52" si="10755">-GOS51*$C$52</f>
        <v>-3.0218542583470157E+31</v>
      </c>
      <c r="GOU52" s="1818">
        <f t="shared" ref="GOU52" si="10756">-GOU51*$C$52</f>
        <v>-3.0974006148056908E+31</v>
      </c>
      <c r="GOW52" s="1818">
        <f t="shared" ref="GOW52" si="10757">-GOW51*$C$52</f>
        <v>-3.1748356301758328E+31</v>
      </c>
      <c r="GOY52" s="1818">
        <f t="shared" ref="GOY52" si="10758">-GOY51*$C$52</f>
        <v>-3.2542065209302284E+31</v>
      </c>
      <c r="GPA52" s="1818">
        <f t="shared" ref="GPA52" si="10759">-GPA51*$C$52</f>
        <v>-3.335561683953484E+31</v>
      </c>
      <c r="GPC52" s="1818">
        <f t="shared" ref="GPC52" si="10760">-GPC51*$C$52</f>
        <v>-3.4189507260523207E+31</v>
      </c>
      <c r="GPE52" s="1818">
        <f t="shared" ref="GPE52" si="10761">-GPE51*$C$52</f>
        <v>-3.5044244942036282E+31</v>
      </c>
      <c r="GPG52" s="1818">
        <f t="shared" ref="GPG52" si="10762">-GPG51*$C$52</f>
        <v>-3.5920351065587186E+31</v>
      </c>
      <c r="GPI52" s="1818">
        <f t="shared" ref="GPI52" si="10763">-GPI51*$C$52</f>
        <v>-3.6818359842226864E+31</v>
      </c>
      <c r="GPK52" s="1818">
        <f t="shared" ref="GPK52" si="10764">-GPK51*$C$52</f>
        <v>-3.7738818838282533E+31</v>
      </c>
      <c r="GPM52" s="1818">
        <f t="shared" ref="GPM52" si="10765">-GPM51*$C$52</f>
        <v>-3.8682289309239595E+31</v>
      </c>
      <c r="GPO52" s="1818">
        <f t="shared" ref="GPO52" si="10766">-GPO51*$C$52</f>
        <v>-3.9649346541970581E+31</v>
      </c>
      <c r="GPQ52" s="1818">
        <f t="shared" ref="GPQ52" si="10767">-GPQ51*$C$52</f>
        <v>-4.0640580205519847E+31</v>
      </c>
      <c r="GPS52" s="1818">
        <f t="shared" ref="GPS52" si="10768">-GPS51*$C$52</f>
        <v>-4.1656594710657836E+31</v>
      </c>
      <c r="GPU52" s="1818">
        <f t="shared" ref="GPU52" si="10769">-GPU51*$C$52</f>
        <v>-4.2698009578424281E+31</v>
      </c>
      <c r="GPW52" s="1818">
        <f t="shared" ref="GPW52" si="10770">-GPW51*$C$52</f>
        <v>-4.3765459817884885E+31</v>
      </c>
      <c r="GPY52" s="1818">
        <f t="shared" ref="GPY52" si="10771">-GPY51*$C$52</f>
        <v>-4.4859596313332005E+31</v>
      </c>
      <c r="GQA52" s="1818">
        <f t="shared" ref="GQA52" si="10772">-GQA51*$C$52</f>
        <v>-4.5981086221165301E+31</v>
      </c>
      <c r="GQC52" s="1818">
        <f t="shared" ref="GQC52" si="10773">-GQC51*$C$52</f>
        <v>-4.7130613376694428E+31</v>
      </c>
      <c r="GQE52" s="1818">
        <f t="shared" ref="GQE52" si="10774">-GQE51*$C$52</f>
        <v>-4.8308878711111785E+31</v>
      </c>
      <c r="GQG52" s="1818">
        <f t="shared" ref="GQG52" si="10775">-GQG51*$C$52</f>
        <v>-4.9516600678889572E+31</v>
      </c>
      <c r="GQI52" s="1818">
        <f t="shared" ref="GQI52" si="10776">-GQI51*$C$52</f>
        <v>-5.075451569586181E+31</v>
      </c>
      <c r="GQK52" s="1818">
        <f t="shared" ref="GQK52" si="10777">-GQK51*$C$52</f>
        <v>-5.2023378588258349E+31</v>
      </c>
      <c r="GQM52" s="1818">
        <f t="shared" ref="GQM52" si="10778">-GQM51*$C$52</f>
        <v>-5.3323963052964803E+31</v>
      </c>
      <c r="GQO52" s="1818">
        <f t="shared" ref="GQO52" si="10779">-GQO51*$C$52</f>
        <v>-5.4657062129288917E+31</v>
      </c>
      <c r="GQQ52" s="1818">
        <f t="shared" ref="GQQ52" si="10780">-GQQ51*$C$52</f>
        <v>-5.6023488682521134E+31</v>
      </c>
      <c r="GQS52" s="1818">
        <f t="shared" ref="GQS52" si="10781">-GQS51*$C$52</f>
        <v>-5.7424075899584157E+31</v>
      </c>
      <c r="GQU52" s="1818">
        <f t="shared" ref="GQU52" si="10782">-GQU51*$C$52</f>
        <v>-5.8859677797073759E+31</v>
      </c>
      <c r="GQW52" s="1818">
        <f t="shared" ref="GQW52" si="10783">-GQW51*$C$52</f>
        <v>-6.0331169742000599E+31</v>
      </c>
      <c r="GQY52" s="1818">
        <f t="shared" ref="GQY52" si="10784">-GQY51*$C$52</f>
        <v>-6.1839448985550604E+31</v>
      </c>
      <c r="GRA52" s="1818">
        <f t="shared" ref="GRA52" si="10785">-GRA51*$C$52</f>
        <v>-6.3385435210189363E+31</v>
      </c>
      <c r="GRC52" s="1818">
        <f t="shared" ref="GRC52" si="10786">-GRC51*$C$52</f>
        <v>-6.497007109044409E+31</v>
      </c>
      <c r="GRE52" s="1818">
        <f t="shared" ref="GRE52" si="10787">-GRE51*$C$52</f>
        <v>-6.6594322867705186E+31</v>
      </c>
      <c r="GRG52" s="1818">
        <f t="shared" ref="GRG52" si="10788">-GRG51*$C$52</f>
        <v>-6.8259180939397809E+31</v>
      </c>
      <c r="GRI52" s="1818">
        <f t="shared" ref="GRI52" si="10789">-GRI51*$C$52</f>
        <v>-6.9965660462882753E+31</v>
      </c>
      <c r="GRK52" s="1818">
        <f t="shared" ref="GRK52" si="10790">-GRK51*$C$52</f>
        <v>-7.1714801974454812E+31</v>
      </c>
      <c r="GRM52" s="1818">
        <f t="shared" ref="GRM52" si="10791">-GRM51*$C$52</f>
        <v>-7.3507672023816179E+31</v>
      </c>
      <c r="GRO52" s="1818">
        <f t="shared" ref="GRO52" si="10792">-GRO51*$C$52</f>
        <v>-7.5345363824411574E+31</v>
      </c>
      <c r="GRQ52" s="1818">
        <f t="shared" ref="GRQ52" si="10793">-GRQ51*$C$52</f>
        <v>-7.7228997920021858E+31</v>
      </c>
      <c r="GRS52" s="1818">
        <f t="shared" ref="GRS52" si="10794">-GRS51*$C$52</f>
        <v>-7.91597228680224E+31</v>
      </c>
      <c r="GRU52" s="1818">
        <f t="shared" ref="GRU52" si="10795">-GRU51*$C$52</f>
        <v>-8.1138715939722955E+31</v>
      </c>
      <c r="GRW52" s="1818">
        <f t="shared" ref="GRW52" si="10796">-GRW51*$C$52</f>
        <v>-8.3167183838216015E+31</v>
      </c>
      <c r="GRY52" s="1818">
        <f t="shared" ref="GRY52" si="10797">-GRY51*$C$52</f>
        <v>-8.5246363434171402E+31</v>
      </c>
      <c r="GSA52" s="1818">
        <f t="shared" ref="GSA52" si="10798">-GSA51*$C$52</f>
        <v>-8.7377522520025679E+31</v>
      </c>
      <c r="GSC52" s="1818">
        <f t="shared" ref="GSC52" si="10799">-GSC51*$C$52</f>
        <v>-8.9561960583026311E+31</v>
      </c>
      <c r="GSE52" s="1818">
        <f t="shared" ref="GSE52" si="10800">-GSE51*$C$52</f>
        <v>-9.1801009597601967E+31</v>
      </c>
      <c r="GSG52" s="1818">
        <f t="shared" ref="GSG52" si="10801">-GSG51*$C$52</f>
        <v>-9.4096034837542E+31</v>
      </c>
      <c r="GSI52" s="1818">
        <f t="shared" ref="GSI52" si="10802">-GSI51*$C$52</f>
        <v>-9.6448435708480542E+31</v>
      </c>
      <c r="GSK52" s="1818">
        <f t="shared" ref="GSK52" si="10803">-GSK51*$C$52</f>
        <v>-9.8859646601192541E+31</v>
      </c>
      <c r="GSM52" s="1818">
        <f t="shared" ref="GSM52" si="10804">-GSM51*$C$52</f>
        <v>-1.0133113776622234E+32</v>
      </c>
      <c r="GSO52" s="1818">
        <f t="shared" ref="GSO52" si="10805">-GSO51*$C$52</f>
        <v>-1.0386441621037789E+32</v>
      </c>
      <c r="GSQ52" s="1818">
        <f t="shared" ref="GSQ52" si="10806">-GSQ51*$C$52</f>
        <v>-1.0646102661563732E+32</v>
      </c>
      <c r="GSS52" s="1818">
        <f t="shared" ref="GSS52" si="10807">-GSS51*$C$52</f>
        <v>-1.0912255228102825E+32</v>
      </c>
      <c r="GSU52" s="1818">
        <f t="shared" ref="GSU52" si="10808">-GSU51*$C$52</f>
        <v>-1.1185061608805394E+32</v>
      </c>
      <c r="GSW52" s="1818">
        <f t="shared" ref="GSW52" si="10809">-GSW51*$C$52</f>
        <v>-1.1464688149025527E+32</v>
      </c>
      <c r="GSY52" s="1818">
        <f t="shared" ref="GSY52" si="10810">-GSY51*$C$52</f>
        <v>-1.1751305352751165E+32</v>
      </c>
      <c r="GTA52" s="1818">
        <f t="shared" ref="GTA52" si="10811">-GTA51*$C$52</f>
        <v>-1.2045087986569942E+32</v>
      </c>
      <c r="GTC52" s="1818">
        <f t="shared" ref="GTC52" si="10812">-GTC51*$C$52</f>
        <v>-1.2346215186234189E+32</v>
      </c>
      <c r="GTE52" s="1818">
        <f t="shared" ref="GTE52" si="10813">-GTE51*$C$52</f>
        <v>-1.2654870565890043E+32</v>
      </c>
      <c r="GTG52" s="1818">
        <f t="shared" ref="GTG52" si="10814">-GTG51*$C$52</f>
        <v>-1.2971242330037293E+32</v>
      </c>
      <c r="GTI52" s="1818">
        <f t="shared" ref="GTI52" si="10815">-GTI51*$C$52</f>
        <v>-1.3295523388288224E+32</v>
      </c>
      <c r="GTK52" s="1818">
        <f t="shared" ref="GTK52" si="10816">-GTK51*$C$52</f>
        <v>-1.3627911472995429E+32</v>
      </c>
      <c r="GTM52" s="1818">
        <f t="shared" ref="GTM52" si="10817">-GTM51*$C$52</f>
        <v>-1.3968609259820314E+32</v>
      </c>
      <c r="GTO52" s="1818">
        <f t="shared" ref="GTO52" si="10818">-GTO51*$C$52</f>
        <v>-1.4317824491315821E+32</v>
      </c>
      <c r="GTQ52" s="1818">
        <f t="shared" ref="GTQ52" si="10819">-GTQ51*$C$52</f>
        <v>-1.4675770103598715E+32</v>
      </c>
      <c r="GTS52" s="1818">
        <f t="shared" ref="GTS52" si="10820">-GTS51*$C$52</f>
        <v>-1.5042664356188681E+32</v>
      </c>
      <c r="GTU52" s="1818">
        <f t="shared" ref="GTU52" si="10821">-GTU51*$C$52</f>
        <v>-1.5418730965093397E+32</v>
      </c>
      <c r="GTW52" s="1818">
        <f t="shared" ref="GTW52" si="10822">-GTW51*$C$52</f>
        <v>-1.5804199239220731E+32</v>
      </c>
      <c r="GTY52" s="1818">
        <f t="shared" ref="GTY52" si="10823">-GTY51*$C$52</f>
        <v>-1.6199304220201248E+32</v>
      </c>
      <c r="GUA52" s="1818">
        <f t="shared" ref="GUA52" si="10824">-GUA51*$C$52</f>
        <v>-1.6604286825706279E+32</v>
      </c>
      <c r="GUC52" s="1818">
        <f t="shared" ref="GUC52" si="10825">-GUC51*$C$52</f>
        <v>-1.7019393996348934E+32</v>
      </c>
      <c r="GUE52" s="1818">
        <f t="shared" ref="GUE52" si="10826">-GUE51*$C$52</f>
        <v>-1.7444878846257654E+32</v>
      </c>
      <c r="GUG52" s="1818">
        <f t="shared" ref="GUG52" si="10827">-GUG51*$C$52</f>
        <v>-1.7881000817414094E+32</v>
      </c>
      <c r="GUI52" s="1818">
        <f t="shared" ref="GUI52" si="10828">-GUI51*$C$52</f>
        <v>-1.8328025837849443E+32</v>
      </c>
      <c r="GUK52" s="1818">
        <f t="shared" ref="GUK52" si="10829">-GUK51*$C$52</f>
        <v>-1.8786226483795677E+32</v>
      </c>
      <c r="GUM52" s="1818">
        <f t="shared" ref="GUM52" si="10830">-GUM51*$C$52</f>
        <v>-1.9255882145890568E+32</v>
      </c>
      <c r="GUO52" s="1818">
        <f t="shared" ref="GUO52" si="10831">-GUO51*$C$52</f>
        <v>-1.9737279199537832E+32</v>
      </c>
      <c r="GUQ52" s="1818">
        <f t="shared" ref="GUQ52" si="10832">-GUQ51*$C$52</f>
        <v>-2.0230711179526277E+32</v>
      </c>
      <c r="GUS52" s="1818">
        <f t="shared" ref="GUS52" si="10833">-GUS51*$C$52</f>
        <v>-2.0736478959014432E+32</v>
      </c>
      <c r="GUU52" s="1818">
        <f t="shared" ref="GUU52" si="10834">-GUU51*$C$52</f>
        <v>-2.125489093298979E+32</v>
      </c>
      <c r="GUW52" s="1818">
        <f t="shared" ref="GUW52" si="10835">-GUW51*$C$52</f>
        <v>-2.1786263206314532E+32</v>
      </c>
      <c r="GUY52" s="1818">
        <f t="shared" ref="GUY52" si="10836">-GUY51*$C$52</f>
        <v>-2.2330919786472394E+32</v>
      </c>
      <c r="GVA52" s="1818">
        <f t="shared" ref="GVA52" si="10837">-GVA51*$C$52</f>
        <v>-2.2889192781134202E+32</v>
      </c>
      <c r="GVC52" s="1818">
        <f t="shared" ref="GVC52" si="10838">-GVC51*$C$52</f>
        <v>-2.3461422600662555E+32</v>
      </c>
      <c r="GVE52" s="1818">
        <f t="shared" ref="GVE52" si="10839">-GVE51*$C$52</f>
        <v>-2.4047958165679116E+32</v>
      </c>
      <c r="GVG52" s="1818">
        <f t="shared" ref="GVG52" si="10840">-GVG51*$C$52</f>
        <v>-2.4649157119821091E+32</v>
      </c>
      <c r="GVI52" s="1818">
        <f t="shared" ref="GVI52" si="10841">-GVI51*$C$52</f>
        <v>-2.5265386047816615E+32</v>
      </c>
      <c r="GVK52" s="1818">
        <f t="shared" ref="GVK52" si="10842">-GVK51*$C$52</f>
        <v>-2.5897020699012029E+32</v>
      </c>
      <c r="GVM52" s="1818">
        <f t="shared" ref="GVM52" si="10843">-GVM51*$C$52</f>
        <v>-2.6544446216487326E+32</v>
      </c>
      <c r="GVO52" s="1818">
        <f t="shared" ref="GVO52" si="10844">-GVO51*$C$52</f>
        <v>-2.7208057371899509E+32</v>
      </c>
      <c r="GVQ52" s="1818">
        <f t="shared" ref="GVQ52" si="10845">-GVQ51*$C$52</f>
        <v>-2.7888258806196994E+32</v>
      </c>
      <c r="GVS52" s="1818">
        <f t="shared" ref="GVS52" si="10846">-GVS51*$C$52</f>
        <v>-2.8585465276351917E+32</v>
      </c>
      <c r="GVU52" s="1818">
        <f t="shared" ref="GVU52" si="10847">-GVU51*$C$52</f>
        <v>-2.9300101908260711E+32</v>
      </c>
      <c r="GVW52" s="1818">
        <f t="shared" ref="GVW52" si="10848">-GVW51*$C$52</f>
        <v>-3.0032604455967226E+32</v>
      </c>
      <c r="GVY52" s="1818">
        <f t="shared" ref="GVY52" si="10849">-GVY51*$C$52</f>
        <v>-3.0783419567366403E+32</v>
      </c>
      <c r="GWA52" s="1818">
        <f t="shared" ref="GWA52" si="10850">-GWA51*$C$52</f>
        <v>-3.1553005056550559E+32</v>
      </c>
      <c r="GWC52" s="1818">
        <f t="shared" ref="GWC52" si="10851">-GWC51*$C$52</f>
        <v>-3.2341830182964321E+32</v>
      </c>
      <c r="GWE52" s="1818">
        <f t="shared" ref="GWE52" si="10852">-GWE51*$C$52</f>
        <v>-3.3150375937538425E+32</v>
      </c>
      <c r="GWG52" s="1818">
        <f t="shared" ref="GWG52" si="10853">-GWG51*$C$52</f>
        <v>-3.3979135335976885E+32</v>
      </c>
      <c r="GWI52" s="1818">
        <f t="shared" ref="GWI52" si="10854">-GWI51*$C$52</f>
        <v>-3.4828613719376305E+32</v>
      </c>
      <c r="GWK52" s="1818">
        <f t="shared" ref="GWK52" si="10855">-GWK51*$C$52</f>
        <v>-3.5699329062360713E+32</v>
      </c>
      <c r="GWM52" s="1818">
        <f t="shared" ref="GWM52" si="10856">-GWM51*$C$52</f>
        <v>-3.6591812288919727E+32</v>
      </c>
      <c r="GWO52" s="1818">
        <f t="shared" ref="GWO52" si="10857">-GWO51*$C$52</f>
        <v>-3.7506607596142718E+32</v>
      </c>
      <c r="GWQ52" s="1818">
        <f t="shared" ref="GWQ52" si="10858">-GWQ51*$C$52</f>
        <v>-3.8444272786046281E+32</v>
      </c>
      <c r="GWS52" s="1818">
        <f t="shared" ref="GWS52" si="10859">-GWS51*$C$52</f>
        <v>-3.9405379605697434E+32</v>
      </c>
      <c r="GWU52" s="1818">
        <f t="shared" ref="GWU52" si="10860">-GWU51*$C$52</f>
        <v>-4.039051409583987E+32</v>
      </c>
      <c r="GWW52" s="1818">
        <f t="shared" ref="GWW52" si="10861">-GWW51*$C$52</f>
        <v>-4.1400276948235866E+32</v>
      </c>
      <c r="GWY52" s="1818">
        <f t="shared" ref="GWY52" si="10862">-GWY51*$C$52</f>
        <v>-4.2435283871941759E+32</v>
      </c>
      <c r="GXA52" s="1818">
        <f t="shared" ref="GXA52" si="10863">-GXA51*$C$52</f>
        <v>-4.3496165968740298E+32</v>
      </c>
      <c r="GXC52" s="1818">
        <f t="shared" ref="GXC52" si="10864">-GXC51*$C$52</f>
        <v>-4.4583570117958802E+32</v>
      </c>
      <c r="GXE52" s="1818">
        <f t="shared" ref="GXE52" si="10865">-GXE51*$C$52</f>
        <v>-4.5698159370907769E+32</v>
      </c>
      <c r="GXG52" s="1818">
        <f t="shared" ref="GXG52" si="10866">-GXG51*$C$52</f>
        <v>-4.684061335518046E+32</v>
      </c>
      <c r="GXI52" s="1818">
        <f t="shared" ref="GXI52" si="10867">-GXI51*$C$52</f>
        <v>-4.8011628689059967E+32</v>
      </c>
      <c r="GXK52" s="1818">
        <f t="shared" ref="GXK52" si="10868">-GXK51*$C$52</f>
        <v>-4.921191940628646E+32</v>
      </c>
      <c r="GXM52" s="1818">
        <f t="shared" ref="GXM52" si="10869">-GXM51*$C$52</f>
        <v>-5.0442217391443619E+32</v>
      </c>
      <c r="GXO52" s="1818">
        <f t="shared" ref="GXO52" si="10870">-GXO51*$C$52</f>
        <v>-5.1703272826229704E+32</v>
      </c>
      <c r="GXQ52" s="1818">
        <f t="shared" ref="GXQ52" si="10871">-GXQ51*$C$52</f>
        <v>-5.2995854646885441E+32</v>
      </c>
      <c r="GXS52" s="1818">
        <f t="shared" ref="GXS52" si="10872">-GXS51*$C$52</f>
        <v>-5.4320751013057574E+32</v>
      </c>
      <c r="GXU52" s="1818">
        <f t="shared" ref="GXU52" si="10873">-GXU51*$C$52</f>
        <v>-5.5678769788384008E+32</v>
      </c>
      <c r="GXW52" s="1818">
        <f t="shared" ref="GXW52" si="10874">-GXW51*$C$52</f>
        <v>-5.7070739033093601E+32</v>
      </c>
      <c r="GXY52" s="1818">
        <f t="shared" ref="GXY52" si="10875">-GXY51*$C$52</f>
        <v>-5.8497507508920936E+32</v>
      </c>
      <c r="GYA52" s="1818">
        <f t="shared" ref="GYA52" si="10876">-GYA51*$C$52</f>
        <v>-5.9959945196643957E+32</v>
      </c>
      <c r="GYC52" s="1818">
        <f t="shared" ref="GYC52" si="10877">-GYC51*$C$52</f>
        <v>-6.1458943826560047E+32</v>
      </c>
      <c r="GYE52" s="1818">
        <f t="shared" ref="GYE52" si="10878">-GYE51*$C$52</f>
        <v>-6.299541742222404E+32</v>
      </c>
      <c r="GYG52" s="1818">
        <f t="shared" ref="GYG52" si="10879">-GYG51*$C$52</f>
        <v>-6.4570302857779636E+32</v>
      </c>
      <c r="GYI52" s="1818">
        <f t="shared" ref="GYI52" si="10880">-GYI51*$C$52</f>
        <v>-6.6184560429224117E+32</v>
      </c>
      <c r="GYK52" s="1818">
        <f t="shared" ref="GYK52" si="10881">-GYK51*$C$52</f>
        <v>-6.783917443995471E+32</v>
      </c>
      <c r="GYM52" s="1818">
        <f t="shared" ref="GYM52" si="10882">-GYM51*$C$52</f>
        <v>-6.9535153800953575E+32</v>
      </c>
      <c r="GYO52" s="1818">
        <f t="shared" ref="GYO52" si="10883">-GYO51*$C$52</f>
        <v>-7.1273532645977413E+32</v>
      </c>
      <c r="GYQ52" s="1818">
        <f t="shared" ref="GYQ52" si="10884">-GYQ51*$C$52</f>
        <v>-7.3055370962126843E+32</v>
      </c>
      <c r="GYS52" s="1818">
        <f t="shared" ref="GYS52" si="10885">-GYS51*$C$52</f>
        <v>-7.4881755236180003E+32</v>
      </c>
      <c r="GYU52" s="1818">
        <f t="shared" ref="GYU52" si="10886">-GYU51*$C$52</f>
        <v>-7.6753799117084494E+32</v>
      </c>
      <c r="GYW52" s="1818">
        <f t="shared" ref="GYW52" si="10887">-GYW51*$C$52</f>
        <v>-7.86726440950116E+32</v>
      </c>
      <c r="GYY52" s="1818">
        <f t="shared" ref="GYY52" si="10888">-GYY51*$C$52</f>
        <v>-8.0639460197386879E+32</v>
      </c>
      <c r="GZA52" s="1818">
        <f t="shared" ref="GZA52" si="10889">-GZA51*$C$52</f>
        <v>-8.2655446702321546E+32</v>
      </c>
      <c r="GZC52" s="1818">
        <f t="shared" ref="GZC52" si="10890">-GZC51*$C$52</f>
        <v>-8.4721832869879571E+32</v>
      </c>
      <c r="GZE52" s="1818">
        <f t="shared" ref="GZE52" si="10891">-GZE51*$C$52</f>
        <v>-8.6839878691626552E+32</v>
      </c>
      <c r="GZG52" s="1818">
        <f t="shared" ref="GZG52" si="10892">-GZG51*$C$52</f>
        <v>-8.9010875658917206E+32</v>
      </c>
      <c r="GZI52" s="1818">
        <f t="shared" ref="GZI52" si="10893">-GZI51*$C$52</f>
        <v>-9.1236147550390133E+32</v>
      </c>
      <c r="GZK52" s="1818">
        <f t="shared" ref="GZK52" si="10894">-GZK51*$C$52</f>
        <v>-9.3517051239149877E+32</v>
      </c>
      <c r="GZM52" s="1818">
        <f t="shared" ref="GZM52" si="10895">-GZM51*$C$52</f>
        <v>-9.585497752012862E+32</v>
      </c>
      <c r="GZO52" s="1818">
        <f t="shared" ref="GZO52" si="10896">-GZO51*$C$52</f>
        <v>-9.8251351958131833E+32</v>
      </c>
      <c r="GZQ52" s="1818">
        <f t="shared" ref="GZQ52" si="10897">-GZQ51*$C$52</f>
        <v>-1.0070763575708513E+33</v>
      </c>
      <c r="GZS52" s="1818">
        <f t="shared" ref="GZS52" si="10898">-GZS51*$C$52</f>
        <v>-1.0322532665101224E+33</v>
      </c>
      <c r="GZU52" s="1818">
        <f t="shared" ref="GZU52" si="10899">-GZU51*$C$52</f>
        <v>-1.0580595981728754E+33</v>
      </c>
      <c r="GZW52" s="1818">
        <f t="shared" ref="GZW52" si="10900">-GZW51*$C$52</f>
        <v>-1.0845110881271973E+33</v>
      </c>
      <c r="GZY52" s="1818">
        <f t="shared" ref="GZY52" si="10901">-GZY51*$C$52</f>
        <v>-1.111623865330377E+33</v>
      </c>
      <c r="HAA52" s="1818">
        <f t="shared" ref="HAA52" si="10902">-HAA51*$C$52</f>
        <v>-1.1394144619636364E+33</v>
      </c>
      <c r="HAC52" s="1818">
        <f t="shared" ref="HAC52" si="10903">-HAC51*$C$52</f>
        <v>-1.1678998235127272E+33</v>
      </c>
      <c r="HAE52" s="1818">
        <f t="shared" ref="HAE52" si="10904">-HAE51*$C$52</f>
        <v>-1.1970973191005453E+33</v>
      </c>
      <c r="HAG52" s="1818">
        <f t="shared" ref="HAG52" si="10905">-HAG51*$C$52</f>
        <v>-1.2270247520780589E+33</v>
      </c>
      <c r="HAI52" s="1818">
        <f t="shared" ref="HAI52" si="10906">-HAI51*$C$52</f>
        <v>-1.2577003708800102E+33</v>
      </c>
      <c r="HAK52" s="1818">
        <f t="shared" ref="HAK52" si="10907">-HAK51*$C$52</f>
        <v>-1.2891428801520103E+33</v>
      </c>
      <c r="HAM52" s="1818">
        <f t="shared" ref="HAM52" si="10908">-HAM51*$C$52</f>
        <v>-1.3213714521558103E+33</v>
      </c>
      <c r="HAO52" s="1818">
        <f t="shared" ref="HAO52" si="10909">-HAO51*$C$52</f>
        <v>-1.3544057384597054E+33</v>
      </c>
      <c r="HAQ52" s="1818">
        <f t="shared" ref="HAQ52" si="10910">-HAQ51*$C$52</f>
        <v>-1.3882658819211979E+33</v>
      </c>
      <c r="HAS52" s="1818">
        <f t="shared" ref="HAS52" si="10911">-HAS51*$C$52</f>
        <v>-1.4229725289692277E+33</v>
      </c>
      <c r="HAU52" s="1818">
        <f t="shared" ref="HAU52" si="10912">-HAU51*$C$52</f>
        <v>-1.4585468421934583E+33</v>
      </c>
      <c r="HAW52" s="1818">
        <f t="shared" ref="HAW52" si="10913">-HAW51*$C$52</f>
        <v>-1.4950105132482946E+33</v>
      </c>
      <c r="HAY52" s="1818">
        <f t="shared" ref="HAY52" si="10914">-HAY51*$C$52</f>
        <v>-1.5323857760795018E+33</v>
      </c>
      <c r="HBA52" s="1818">
        <f t="shared" ref="HBA52" si="10915">-HBA51*$C$52</f>
        <v>-1.5706954204814892E+33</v>
      </c>
      <c r="HBC52" s="1818">
        <f t="shared" ref="HBC52" si="10916">-HBC51*$C$52</f>
        <v>-1.6099628059935264E+33</v>
      </c>
      <c r="HBE52" s="1818">
        <f t="shared" ref="HBE52" si="10917">-HBE51*$C$52</f>
        <v>-1.6502118761433645E+33</v>
      </c>
      <c r="HBG52" s="1818">
        <f t="shared" ref="HBG52" si="10918">-HBG51*$C$52</f>
        <v>-1.6914671730469485E+33</v>
      </c>
      <c r="HBI52" s="1818">
        <f t="shared" ref="HBI52" si="10919">-HBI51*$C$52</f>
        <v>-1.7337538523731221E+33</v>
      </c>
      <c r="HBK52" s="1818">
        <f t="shared" ref="HBK52" si="10920">-HBK51*$C$52</f>
        <v>-1.7770976986824502E+33</v>
      </c>
      <c r="HBM52" s="1818">
        <f t="shared" ref="HBM52" si="10921">-HBM51*$C$52</f>
        <v>-1.8215251411495113E+33</v>
      </c>
      <c r="HBO52" s="1818">
        <f t="shared" ref="HBO52" si="10922">-HBO51*$C$52</f>
        <v>-1.8670632696782491E+33</v>
      </c>
      <c r="HBQ52" s="1818">
        <f t="shared" ref="HBQ52" si="10923">-HBQ51*$C$52</f>
        <v>-1.9137398514202051E+33</v>
      </c>
      <c r="HBS52" s="1818">
        <f t="shared" ref="HBS52" si="10924">-HBS51*$C$52</f>
        <v>-1.96158334770571E+33</v>
      </c>
      <c r="HBU52" s="1818">
        <f t="shared" ref="HBU52" si="10925">-HBU51*$C$52</f>
        <v>-2.0106229313983526E+33</v>
      </c>
      <c r="HBW52" s="1818">
        <f t="shared" ref="HBW52" si="10926">-HBW51*$C$52</f>
        <v>-2.0608885046833113E+33</v>
      </c>
      <c r="HBY52" s="1818">
        <f t="shared" ref="HBY52" si="10927">-HBY51*$C$52</f>
        <v>-2.1124107173003938E+33</v>
      </c>
      <c r="HCA52" s="1818">
        <f t="shared" ref="HCA52" si="10928">-HCA51*$C$52</f>
        <v>-2.1652209852329033E+33</v>
      </c>
      <c r="HCC52" s="1818">
        <f t="shared" ref="HCC52" si="10929">-HCC51*$C$52</f>
        <v>-2.2193515098637258E+33</v>
      </c>
      <c r="HCE52" s="1818">
        <f t="shared" ref="HCE52" si="10930">-HCE51*$C$52</f>
        <v>-2.2748352976103187E+33</v>
      </c>
      <c r="HCG52" s="1818">
        <f t="shared" ref="HCG52" si="10931">-HCG51*$C$52</f>
        <v>-2.3317061800505766E+33</v>
      </c>
      <c r="HCI52" s="1818">
        <f t="shared" ref="HCI52" si="10932">-HCI51*$C$52</f>
        <v>-2.3899988345518407E+33</v>
      </c>
      <c r="HCK52" s="1818">
        <f t="shared" ref="HCK52" si="10933">-HCK51*$C$52</f>
        <v>-2.4497488054156366E+33</v>
      </c>
      <c r="HCM52" s="1818">
        <f t="shared" ref="HCM52" si="10934">-HCM51*$C$52</f>
        <v>-2.5109925255510272E+33</v>
      </c>
      <c r="HCO52" s="1818">
        <f t="shared" ref="HCO52" si="10935">-HCO51*$C$52</f>
        <v>-2.5737673386898026E+33</v>
      </c>
      <c r="HCQ52" s="1818">
        <f t="shared" ref="HCQ52" si="10936">-HCQ51*$C$52</f>
        <v>-2.6381115221570475E+33</v>
      </c>
      <c r="HCS52" s="1818">
        <f t="shared" ref="HCS52" si="10937">-HCS51*$C$52</f>
        <v>-2.7040643102109734E+33</v>
      </c>
      <c r="HCU52" s="1818">
        <f t="shared" ref="HCU52" si="10938">-HCU51*$C$52</f>
        <v>-2.7716659179662477E+33</v>
      </c>
      <c r="HCW52" s="1818">
        <f t="shared" ref="HCW52" si="10939">-HCW51*$C$52</f>
        <v>-2.8409575659154036E+33</v>
      </c>
      <c r="HCY52" s="1818">
        <f t="shared" ref="HCY52" si="10940">-HCY51*$C$52</f>
        <v>-2.9119815050632884E+33</v>
      </c>
      <c r="HDA52" s="1818">
        <f t="shared" ref="HDA52" si="10941">-HDA51*$C$52</f>
        <v>-2.9847810426898706E+33</v>
      </c>
      <c r="HDC52" s="1818">
        <f t="shared" ref="HDC52" si="10942">-HDC51*$C$52</f>
        <v>-3.0594005687571172E+33</v>
      </c>
      <c r="HDE52" s="1818">
        <f t="shared" ref="HDE52" si="10943">-HDE51*$C$52</f>
        <v>-3.1358855829760451E+33</v>
      </c>
      <c r="HDG52" s="1818">
        <f t="shared" ref="HDG52" si="10944">-HDG51*$C$52</f>
        <v>-3.2142827225504462E+33</v>
      </c>
      <c r="HDI52" s="1818">
        <f t="shared" ref="HDI52" si="10945">-HDI51*$C$52</f>
        <v>-3.294639790614207E+33</v>
      </c>
      <c r="HDK52" s="1818">
        <f t="shared" ref="HDK52" si="10946">-HDK51*$C$52</f>
        <v>-3.3770057853795619E+33</v>
      </c>
      <c r="HDM52" s="1818">
        <f t="shared" ref="HDM52" si="10947">-HDM51*$C$52</f>
        <v>-3.4614309300140506E+33</v>
      </c>
      <c r="HDO52" s="1818">
        <f t="shared" ref="HDO52" si="10948">-HDO51*$C$52</f>
        <v>-3.5479667032644018E+33</v>
      </c>
      <c r="HDQ52" s="1818">
        <f t="shared" ref="HDQ52" si="10949">-HDQ51*$C$52</f>
        <v>-3.6366658708460113E+33</v>
      </c>
      <c r="HDS52" s="1818">
        <f t="shared" ref="HDS52" si="10950">-HDS51*$C$52</f>
        <v>-3.7275825176171614E+33</v>
      </c>
      <c r="HDU52" s="1818">
        <f t="shared" ref="HDU52" si="10951">-HDU51*$C$52</f>
        <v>-3.8207720805575902E+33</v>
      </c>
      <c r="HDW52" s="1818">
        <f t="shared" ref="HDW52" si="10952">-HDW51*$C$52</f>
        <v>-3.9162913825715293E+33</v>
      </c>
      <c r="HDY52" s="1818">
        <f t="shared" ref="HDY52" si="10953">-HDY51*$C$52</f>
        <v>-4.0141986671358173E+33</v>
      </c>
      <c r="HEA52" s="1818">
        <f t="shared" ref="HEA52" si="10954">-HEA51*$C$52</f>
        <v>-4.1145536338142123E+33</v>
      </c>
      <c r="HEC52" s="1818">
        <f t="shared" ref="HEC52" si="10955">-HEC51*$C$52</f>
        <v>-4.2174174746595671E+33</v>
      </c>
      <c r="HEE52" s="1818">
        <f t="shared" ref="HEE52" si="10956">-HEE51*$C$52</f>
        <v>-4.3228529115260561E+33</v>
      </c>
      <c r="HEG52" s="1818">
        <f t="shared" ref="HEG52" si="10957">-HEG51*$C$52</f>
        <v>-4.4309242343142072E+33</v>
      </c>
      <c r="HEI52" s="1818">
        <f t="shared" ref="HEI52" si="10958">-HEI51*$C$52</f>
        <v>-4.5416973401720622E+33</v>
      </c>
      <c r="HEK52" s="1818">
        <f t="shared" ref="HEK52" si="10959">-HEK51*$C$52</f>
        <v>-4.6552397736763635E+33</v>
      </c>
      <c r="HEM52" s="1818">
        <f t="shared" ref="HEM52" si="10960">-HEM51*$C$52</f>
        <v>-4.7716207680182722E+33</v>
      </c>
      <c r="HEO52" s="1818">
        <f t="shared" ref="HEO52" si="10961">-HEO51*$C$52</f>
        <v>-4.8909112872187287E+33</v>
      </c>
      <c r="HEQ52" s="1818">
        <f t="shared" ref="HEQ52" si="10962">-HEQ51*$C$52</f>
        <v>-5.0131840693991965E+33</v>
      </c>
      <c r="HES52" s="1818">
        <f t="shared" ref="HES52" si="10963">-HES51*$C$52</f>
        <v>-5.1385136711341757E+33</v>
      </c>
      <c r="HEU52" s="1818">
        <f t="shared" ref="HEU52" si="10964">-HEU51*$C$52</f>
        <v>-5.2669765129125297E+33</v>
      </c>
      <c r="HEW52" s="1818">
        <f t="shared" ref="HEW52" si="10965">-HEW51*$C$52</f>
        <v>-5.398650925735342E+33</v>
      </c>
      <c r="HEY52" s="1818">
        <f t="shared" ref="HEY52" si="10966">-HEY51*$C$52</f>
        <v>-5.5336171988787247E+33</v>
      </c>
      <c r="HFA52" s="1818">
        <f t="shared" ref="HFA52" si="10967">-HFA51*$C$52</f>
        <v>-5.6719576288506925E+33</v>
      </c>
      <c r="HFC52" s="1818">
        <f t="shared" ref="HFC52" si="10968">-HFC51*$C$52</f>
        <v>-5.8137565695719598E+33</v>
      </c>
      <c r="HFE52" s="1818">
        <f t="shared" ref="HFE52" si="10969">-HFE51*$C$52</f>
        <v>-5.9591004838112578E+33</v>
      </c>
      <c r="HFG52" s="1818">
        <f t="shared" ref="HFG52" si="10970">-HFG51*$C$52</f>
        <v>-6.1080779959065384E+33</v>
      </c>
      <c r="HFI52" s="1818">
        <f t="shared" ref="HFI52" si="10971">-HFI51*$C$52</f>
        <v>-6.2607799458042013E+33</v>
      </c>
      <c r="HFK52" s="1818">
        <f t="shared" ref="HFK52" si="10972">-HFK51*$C$52</f>
        <v>-6.4172994444493053E+33</v>
      </c>
      <c r="HFM52" s="1818">
        <f t="shared" ref="HFM52" si="10973">-HFM51*$C$52</f>
        <v>-6.5777319305605378E+33</v>
      </c>
      <c r="HFO52" s="1818">
        <f t="shared" ref="HFO52" si="10974">-HFO51*$C$52</f>
        <v>-6.7421752288245511E+33</v>
      </c>
      <c r="HFQ52" s="1818">
        <f t="shared" ref="HFQ52" si="10975">-HFQ51*$C$52</f>
        <v>-6.9107296095451641E+33</v>
      </c>
      <c r="HFS52" s="1818">
        <f t="shared" ref="HFS52" si="10976">-HFS51*$C$52</f>
        <v>-7.0834978497837928E+33</v>
      </c>
      <c r="HFU52" s="1818">
        <f t="shared" ref="HFU52" si="10977">-HFU51*$C$52</f>
        <v>-7.2605852960283868E+33</v>
      </c>
      <c r="HFW52" s="1818">
        <f t="shared" ref="HFW52" si="10978">-HFW51*$C$52</f>
        <v>-7.4420999284290956E+33</v>
      </c>
      <c r="HFY52" s="1818">
        <f t="shared" ref="HFY52" si="10979">-HFY51*$C$52</f>
        <v>-7.628152426639822E+33</v>
      </c>
      <c r="HGA52" s="1818">
        <f t="shared" ref="HGA52" si="10980">-HGA51*$C$52</f>
        <v>-7.8188562373058171E+33</v>
      </c>
      <c r="HGC52" s="1818">
        <f t="shared" ref="HGC52" si="10981">-HGC51*$C$52</f>
        <v>-8.0143276432384613E+33</v>
      </c>
      <c r="HGE52" s="1818">
        <f t="shared" ref="HGE52" si="10982">-HGE51*$C$52</f>
        <v>-8.2146858343194223E+33</v>
      </c>
      <c r="HGG52" s="1818">
        <f t="shared" ref="HGG52" si="10983">-HGG51*$C$52</f>
        <v>-8.4200529801774075E+33</v>
      </c>
      <c r="HGI52" s="1818">
        <f t="shared" ref="HGI52" si="10984">-HGI51*$C$52</f>
        <v>-8.6305543046818418E+33</v>
      </c>
      <c r="HGK52" s="1818">
        <f t="shared" ref="HGK52" si="10985">-HGK51*$C$52</f>
        <v>-8.8463181622988872E+33</v>
      </c>
      <c r="HGM52" s="1818">
        <f t="shared" ref="HGM52" si="10986">-HGM51*$C$52</f>
        <v>-9.0674761163563588E+33</v>
      </c>
      <c r="HGO52" s="1818">
        <f t="shared" ref="HGO52" si="10987">-HGO51*$C$52</f>
        <v>-9.2941630192652668E+33</v>
      </c>
      <c r="HGQ52" s="1818">
        <f t="shared" ref="HGQ52" si="10988">-HGQ51*$C$52</f>
        <v>-9.5265170947468976E+33</v>
      </c>
      <c r="HGS52" s="1818">
        <f t="shared" ref="HGS52" si="10989">-HGS51*$C$52</f>
        <v>-9.7646800221155693E+33</v>
      </c>
      <c r="HGU52" s="1818">
        <f t="shared" ref="HGU52" si="10990">-HGU51*$C$52</f>
        <v>-1.0008797022668457E+34</v>
      </c>
      <c r="HGW52" s="1818">
        <f t="shared" ref="HGW52" si="10991">-HGW51*$C$52</f>
        <v>-1.0259016948235168E+34</v>
      </c>
      <c r="HGY52" s="1818">
        <f t="shared" ref="HGY52" si="10992">-HGY51*$C$52</f>
        <v>-1.0515492371941046E+34</v>
      </c>
      <c r="HHA52" s="1818">
        <f t="shared" ref="HHA52" si="10993">-HHA51*$C$52</f>
        <v>-1.0778379681239572E+34</v>
      </c>
      <c r="HHC52" s="1818">
        <f t="shared" ref="HHC52" si="10994">-HHC51*$C$52</f>
        <v>-1.104783917327056E+34</v>
      </c>
      <c r="HHE52" s="1818">
        <f t="shared" ref="HHE52" si="10995">-HHE51*$C$52</f>
        <v>-1.1324035152602324E+34</v>
      </c>
      <c r="HHG52" s="1818">
        <f t="shared" ref="HHG52" si="10996">-HHG51*$C$52</f>
        <v>-1.160713603141738E+34</v>
      </c>
      <c r="HHI52" s="1818">
        <f t="shared" ref="HHI52" si="10997">-HHI51*$C$52</f>
        <v>-1.1897314432202815E+34</v>
      </c>
      <c r="HHK52" s="1818">
        <f t="shared" ref="HHK52" si="10998">-HHK51*$C$52</f>
        <v>-1.2194747293007884E+34</v>
      </c>
      <c r="HHM52" s="1818">
        <f t="shared" ref="HHM52" si="10999">-HHM51*$C$52</f>
        <v>-1.249961597533308E+34</v>
      </c>
      <c r="HHO52" s="1818">
        <f t="shared" ref="HHO52" si="11000">-HHO51*$C$52</f>
        <v>-1.2812106374716406E+34</v>
      </c>
      <c r="HHQ52" s="1818">
        <f t="shared" ref="HHQ52" si="11001">-HHQ51*$C$52</f>
        <v>-1.3132409034084316E+34</v>
      </c>
      <c r="HHS52" s="1818">
        <f t="shared" ref="HHS52" si="11002">-HHS51*$C$52</f>
        <v>-1.3460719259936422E+34</v>
      </c>
      <c r="HHU52" s="1818">
        <f t="shared" ref="HHU52" si="11003">-HHU51*$C$52</f>
        <v>-1.3797237241434831E+34</v>
      </c>
      <c r="HHW52" s="1818">
        <f t="shared" ref="HHW52" si="11004">-HHW51*$C$52</f>
        <v>-1.4142168172470701E+34</v>
      </c>
      <c r="HHY52" s="1818">
        <f t="shared" ref="HHY52" si="11005">-HHY51*$C$52</f>
        <v>-1.4495722376782466E+34</v>
      </c>
      <c r="HIA52" s="1818">
        <f t="shared" ref="HIA52" si="11006">-HIA51*$C$52</f>
        <v>-1.4858115436202026E+34</v>
      </c>
      <c r="HIC52" s="1818">
        <f t="shared" ref="HIC52" si="11007">-HIC51*$C$52</f>
        <v>-1.5229568322107076E+34</v>
      </c>
      <c r="HIE52" s="1818">
        <f t="shared" ref="HIE52" si="11008">-HIE51*$C$52</f>
        <v>-1.5610307530159752E+34</v>
      </c>
      <c r="HIG52" s="1818">
        <f t="shared" ref="HIG52" si="11009">-HIG51*$C$52</f>
        <v>-1.6000565218413745E+34</v>
      </c>
      <c r="HII52" s="1818">
        <f t="shared" ref="HII52" si="11010">-HII51*$C$52</f>
        <v>-1.6400579348874087E+34</v>
      </c>
      <c r="HIK52" s="1818">
        <f t="shared" ref="HIK52" si="11011">-HIK51*$C$52</f>
        <v>-1.6810593832595937E+34</v>
      </c>
      <c r="HIM52" s="1818">
        <f t="shared" ref="HIM52" si="11012">-HIM51*$C$52</f>
        <v>-1.7230858678410835E+34</v>
      </c>
      <c r="HIO52" s="1818">
        <f t="shared" ref="HIO52" si="11013">-HIO51*$C$52</f>
        <v>-1.7661630145371105E+34</v>
      </c>
      <c r="HIQ52" s="1818">
        <f t="shared" ref="HIQ52" si="11014">-HIQ51*$C$52</f>
        <v>-1.8103170899005382E+34</v>
      </c>
      <c r="HIS52" s="1818">
        <f t="shared" ref="HIS52" si="11015">-HIS51*$C$52</f>
        <v>-1.8555750171480514E+34</v>
      </c>
      <c r="HIU52" s="1818">
        <f t="shared" ref="HIU52" si="11016">-HIU51*$C$52</f>
        <v>-1.9019643925767526E+34</v>
      </c>
      <c r="HIW52" s="1818">
        <f t="shared" ref="HIW52" si="11017">-HIW51*$C$52</f>
        <v>-1.9495135023911712E+34</v>
      </c>
      <c r="HIY52" s="1818">
        <f t="shared" ref="HIY52" si="11018">-HIY51*$C$52</f>
        <v>-1.9982513399509502E+34</v>
      </c>
      <c r="HJA52" s="1818">
        <f t="shared" ref="HJA52" si="11019">-HJA51*$C$52</f>
        <v>-2.0482076234497237E+34</v>
      </c>
      <c r="HJC52" s="1818">
        <f t="shared" ref="HJC52" si="11020">-HJC51*$C$52</f>
        <v>-2.0994128140359668E+34</v>
      </c>
      <c r="HJE52" s="1818">
        <f t="shared" ref="HJE52" si="11021">-HJE51*$C$52</f>
        <v>-2.1518981343868659E+34</v>
      </c>
      <c r="HJG52" s="1818">
        <f t="shared" ref="HJG52" si="11022">-HJG51*$C$52</f>
        <v>-2.2056955877465375E+34</v>
      </c>
      <c r="HJI52" s="1818">
        <f t="shared" ref="HJI52" si="11023">-HJI51*$C$52</f>
        <v>-2.2608379774402007E+34</v>
      </c>
      <c r="HJK52" s="1818">
        <f t="shared" ref="HJK52" si="11024">-HJK51*$C$52</f>
        <v>-2.3173589268762058E+34</v>
      </c>
      <c r="HJM52" s="1818">
        <f t="shared" ref="HJM52" si="11025">-HJM51*$C$52</f>
        <v>-2.3752929000481109E+34</v>
      </c>
      <c r="HJO52" s="1818">
        <f t="shared" ref="HJO52" si="11026">-HJO51*$C$52</f>
        <v>-2.4346752225493133E+34</v>
      </c>
      <c r="HJQ52" s="1818">
        <f t="shared" ref="HJQ52" si="11027">-HJQ51*$C$52</f>
        <v>-2.4955421031130458E+34</v>
      </c>
      <c r="HJS52" s="1818">
        <f t="shared" ref="HJS52" si="11028">-HJS51*$C$52</f>
        <v>-2.5579306556908718E+34</v>
      </c>
      <c r="HJU52" s="1818">
        <f t="shared" ref="HJU52" si="11029">-HJU51*$C$52</f>
        <v>-2.6218789220831432E+34</v>
      </c>
      <c r="HJW52" s="1818">
        <f t="shared" ref="HJW52" si="11030">-HJW51*$C$52</f>
        <v>-2.6874258951352214E+34</v>
      </c>
      <c r="HJY52" s="1818">
        <f t="shared" ref="HJY52" si="11031">-HJY51*$C$52</f>
        <v>-2.7546115425136018E+34</v>
      </c>
      <c r="HKA52" s="1818">
        <f t="shared" ref="HKA52" si="11032">-HKA51*$C$52</f>
        <v>-2.8234768310764415E+34</v>
      </c>
      <c r="HKC52" s="1818">
        <f t="shared" ref="HKC52" si="11033">-HKC51*$C$52</f>
        <v>-2.8940637518533524E+34</v>
      </c>
      <c r="HKE52" s="1818">
        <f t="shared" ref="HKE52" si="11034">-HKE51*$C$52</f>
        <v>-2.9664153456496859E+34</v>
      </c>
      <c r="HKG52" s="1818">
        <f t="shared" ref="HKG52" si="11035">-HKG51*$C$52</f>
        <v>-3.0405757292909279E+34</v>
      </c>
      <c r="HKI52" s="1818">
        <f t="shared" ref="HKI52" si="11036">-HKI51*$C$52</f>
        <v>-3.1165901225232006E+34</v>
      </c>
      <c r="HKK52" s="1818">
        <f t="shared" ref="HKK52" si="11037">-HKK51*$C$52</f>
        <v>-3.1945048755862802E+34</v>
      </c>
      <c r="HKM52" s="1818">
        <f t="shared" ref="HKM52" si="11038">-HKM51*$C$52</f>
        <v>-3.2743674974759367E+34</v>
      </c>
      <c r="HKO52" s="1818">
        <f t="shared" ref="HKO52" si="11039">-HKO51*$C$52</f>
        <v>-3.3562266849128347E+34</v>
      </c>
      <c r="HKQ52" s="1818">
        <f t="shared" ref="HKQ52" si="11040">-HKQ51*$C$52</f>
        <v>-3.4401323520356552E+34</v>
      </c>
      <c r="HKS52" s="1818">
        <f t="shared" ref="HKS52" si="11041">-HKS51*$C$52</f>
        <v>-3.5261356608365465E+34</v>
      </c>
      <c r="HKU52" s="1818">
        <f t="shared" ref="HKU52" si="11042">-HKU51*$C$52</f>
        <v>-3.6142890523574598E+34</v>
      </c>
      <c r="HKW52" s="1818">
        <f t="shared" ref="HKW52" si="11043">-HKW51*$C$52</f>
        <v>-3.704646278666396E+34</v>
      </c>
      <c r="HKY52" s="1818">
        <f t="shared" ref="HKY52" si="11044">-HKY51*$C$52</f>
        <v>-3.7972624356330558E+34</v>
      </c>
      <c r="HLA52" s="1818">
        <f t="shared" ref="HLA52" si="11045">-HLA51*$C$52</f>
        <v>-3.8921939965238818E+34</v>
      </c>
      <c r="HLC52" s="1818">
        <f t="shared" ref="HLC52" si="11046">-HLC51*$C$52</f>
        <v>-3.9894988464369786E+34</v>
      </c>
      <c r="HLE52" s="1818">
        <f t="shared" ref="HLE52" si="11047">-HLE51*$C$52</f>
        <v>-4.0892363175979029E+34</v>
      </c>
      <c r="HLG52" s="1818">
        <f t="shared" ref="HLG52" si="11048">-HLG51*$C$52</f>
        <v>-4.1914672255378502E+34</v>
      </c>
      <c r="HLI52" s="1818">
        <f t="shared" ref="HLI52" si="11049">-HLI51*$C$52</f>
        <v>-4.2962539061762963E+34</v>
      </c>
      <c r="HLK52" s="1818">
        <f t="shared" ref="HLK52" si="11050">-HLK51*$C$52</f>
        <v>-4.4036602538307029E+34</v>
      </c>
      <c r="HLM52" s="1818">
        <f t="shared" ref="HLM52" si="11051">-HLM51*$C$52</f>
        <v>-4.5137517601764697E+34</v>
      </c>
      <c r="HLO52" s="1818">
        <f t="shared" ref="HLO52" si="11052">-HLO51*$C$52</f>
        <v>-4.6265955541808814E+34</v>
      </c>
      <c r="HLQ52" s="1818">
        <f t="shared" ref="HLQ52" si="11053">-HLQ51*$C$52</f>
        <v>-4.7422604430354033E+34</v>
      </c>
      <c r="HLS52" s="1818">
        <f t="shared" ref="HLS52" si="11054">-HLS51*$C$52</f>
        <v>-4.860816954111288E+34</v>
      </c>
      <c r="HLU52" s="1818">
        <f t="shared" ref="HLU52" si="11055">-HLU51*$C$52</f>
        <v>-4.9823373779640695E+34</v>
      </c>
      <c r="HLW52" s="1818">
        <f t="shared" ref="HLW52" si="11056">-HLW51*$C$52</f>
        <v>-5.1068958124131709E+34</v>
      </c>
      <c r="HLY52" s="1818">
        <f t="shared" ref="HLY52" si="11057">-HLY51*$C$52</f>
        <v>-5.2345682077235E+34</v>
      </c>
      <c r="HMA52" s="1818">
        <f t="shared" ref="HMA52" si="11058">-HMA51*$C$52</f>
        <v>-5.3654324129165873E+34</v>
      </c>
      <c r="HMC52" s="1818">
        <f t="shared" ref="HMC52" si="11059">-HMC51*$C$52</f>
        <v>-5.4995682232395014E+34</v>
      </c>
      <c r="HME52" s="1818">
        <f t="shared" ref="HME52" si="11060">-HME51*$C$52</f>
        <v>-5.6370574288204881E+34</v>
      </c>
      <c r="HMG52" s="1818">
        <f t="shared" ref="HMG52" si="11061">-HMG51*$C$52</f>
        <v>-5.7779838645410002E+34</v>
      </c>
      <c r="HMI52" s="1818">
        <f t="shared" ref="HMI52" si="11062">-HMI51*$C$52</f>
        <v>-5.9224334611545247E+34</v>
      </c>
      <c r="HMK52" s="1818">
        <f t="shared" ref="HMK52" si="11063">-HMK51*$C$52</f>
        <v>-6.0704942976833873E+34</v>
      </c>
      <c r="HMM52" s="1818">
        <f t="shared" ref="HMM52" si="11064">-HMM51*$C$52</f>
        <v>-6.2222566551254712E+34</v>
      </c>
      <c r="HMO52" s="1818">
        <f t="shared" ref="HMO52" si="11065">-HMO51*$C$52</f>
        <v>-6.3778130715036074E+34</v>
      </c>
      <c r="HMQ52" s="1818">
        <f t="shared" ref="HMQ52" si="11066">-HMQ51*$C$52</f>
        <v>-6.5372583982911972E+34</v>
      </c>
      <c r="HMS52" s="1818">
        <f t="shared" ref="HMS52" si="11067">-HMS51*$C$52</f>
        <v>-6.7006898582484765E+34</v>
      </c>
      <c r="HMU52" s="1818">
        <f t="shared" ref="HMU52" si="11068">-HMU51*$C$52</f>
        <v>-6.8682071047046879E+34</v>
      </c>
      <c r="HMW52" s="1818">
        <f t="shared" ref="HMW52" si="11069">-HMW51*$C$52</f>
        <v>-7.0399122823223042E+34</v>
      </c>
      <c r="HMY52" s="1818">
        <f t="shared" ref="HMY52" si="11070">-HMY51*$C$52</f>
        <v>-7.2159100893803611E+34</v>
      </c>
      <c r="HNA52" s="1818">
        <f t="shared" ref="HNA52" si="11071">-HNA51*$C$52</f>
        <v>-7.3963078416148697E+34</v>
      </c>
      <c r="HNC52" s="1818">
        <f t="shared" ref="HNC52" si="11072">-HNC51*$C$52</f>
        <v>-7.5812155376552411E+34</v>
      </c>
      <c r="HNE52" s="1818">
        <f t="shared" ref="HNE52" si="11073">-HNE51*$C$52</f>
        <v>-7.7707459260966214E+34</v>
      </c>
      <c r="HNG52" s="1818">
        <f t="shared" ref="HNG52" si="11074">-HNG51*$C$52</f>
        <v>-7.965014574249036E+34</v>
      </c>
      <c r="HNI52" s="1818">
        <f t="shared" ref="HNI52" si="11075">-HNI51*$C$52</f>
        <v>-8.1641399386052612E+34</v>
      </c>
      <c r="HNK52" s="1818">
        <f t="shared" ref="HNK52" si="11076">-HNK51*$C$52</f>
        <v>-8.3682434370703924E+34</v>
      </c>
      <c r="HNM52" s="1818">
        <f t="shared" ref="HNM52" si="11077">-HNM51*$C$52</f>
        <v>-8.5774495229971521E+34</v>
      </c>
      <c r="HNO52" s="1818">
        <f t="shared" ref="HNO52" si="11078">-HNO51*$C$52</f>
        <v>-8.7918857610720803E+34</v>
      </c>
      <c r="HNQ52" s="1818">
        <f t="shared" ref="HNQ52" si="11079">-HNQ51*$C$52</f>
        <v>-9.0116829050988822E+34</v>
      </c>
      <c r="HNS52" s="1818">
        <f t="shared" ref="HNS52" si="11080">-HNS51*$C$52</f>
        <v>-9.2369749777263531E+34</v>
      </c>
      <c r="HNU52" s="1818">
        <f t="shared" ref="HNU52" si="11081">-HNU51*$C$52</f>
        <v>-9.4678993521695111E+34</v>
      </c>
      <c r="HNW52" s="1818">
        <f t="shared" ref="HNW52" si="11082">-HNW51*$C$52</f>
        <v>-9.7045968359737479E+34</v>
      </c>
      <c r="HNY52" s="1818">
        <f t="shared" ref="HNY52" si="11083">-HNY51*$C$52</f>
        <v>-9.9472117568730904E+34</v>
      </c>
      <c r="HOA52" s="1818">
        <f t="shared" ref="HOA52" si="11084">-HOA51*$C$52</f>
        <v>-1.0195892050794917E+35</v>
      </c>
      <c r="HOC52" s="1818">
        <f t="shared" ref="HOC52" si="11085">-HOC51*$C$52</f>
        <v>-1.0450789352064789E+35</v>
      </c>
      <c r="HOE52" s="1818">
        <f t="shared" ref="HOE52" si="11086">-HOE51*$C$52</f>
        <v>-1.0712059085866408E+35</v>
      </c>
      <c r="HOG52" s="1818">
        <f t="shared" ref="HOG52" si="11087">-HOG51*$C$52</f>
        <v>-1.0979860563013068E+35</v>
      </c>
      <c r="HOI52" s="1818">
        <f t="shared" ref="HOI52" si="11088">-HOI51*$C$52</f>
        <v>-1.1254357077088394E+35</v>
      </c>
      <c r="HOK52" s="1818">
        <f t="shared" ref="HOK52" si="11089">-HOK51*$C$52</f>
        <v>-1.1535716004015602E+35</v>
      </c>
      <c r="HOM52" s="1818">
        <f t="shared" ref="HOM52" si="11090">-HOM51*$C$52</f>
        <v>-1.1824108904115991E+35</v>
      </c>
      <c r="HOO52" s="1818">
        <f t="shared" ref="HOO52" si="11091">-HOO51*$C$52</f>
        <v>-1.2119711626718889E+35</v>
      </c>
      <c r="HOQ52" s="1818">
        <f t="shared" ref="HOQ52" si="11092">-HOQ51*$C$52</f>
        <v>-1.242270441738686E+35</v>
      </c>
      <c r="HOS52" s="1818">
        <f t="shared" ref="HOS52" si="11093">-HOS51*$C$52</f>
        <v>-1.2733272027821531E+35</v>
      </c>
      <c r="HOU52" s="1818">
        <f t="shared" ref="HOU52" si="11094">-HOU51*$C$52</f>
        <v>-1.3051603828517068E+35</v>
      </c>
      <c r="HOW52" s="1818">
        <f t="shared" ref="HOW52" si="11095">-HOW51*$C$52</f>
        <v>-1.3377893924229994E+35</v>
      </c>
      <c r="HOY52" s="1818">
        <f t="shared" ref="HOY52" si="11096">-HOY51*$C$52</f>
        <v>-1.3712341272335742E+35</v>
      </c>
      <c r="HPA52" s="1818">
        <f t="shared" ref="HPA52" si="11097">-HPA51*$C$52</f>
        <v>-1.4055149804144136E+35</v>
      </c>
      <c r="HPC52" s="1818">
        <f t="shared" ref="HPC52" si="11098">-HPC51*$C$52</f>
        <v>-1.4406528549247738E+35</v>
      </c>
      <c r="HPE52" s="1818">
        <f t="shared" ref="HPE52" si="11099">-HPE51*$C$52</f>
        <v>-1.4766691762978931E+35</v>
      </c>
      <c r="HPG52" s="1818">
        <f t="shared" ref="HPG52" si="11100">-HPG51*$C$52</f>
        <v>-1.5135859057053403E+35</v>
      </c>
      <c r="HPI52" s="1818">
        <f t="shared" ref="HPI52" si="11101">-HPI51*$C$52</f>
        <v>-1.5514255533479736E+35</v>
      </c>
      <c r="HPK52" s="1818">
        <f t="shared" ref="HPK52" si="11102">-HPK51*$C$52</f>
        <v>-1.5902111921816728E+35</v>
      </c>
      <c r="HPM52" s="1818">
        <f t="shared" ref="HPM52" si="11103">-HPM51*$C$52</f>
        <v>-1.6299664719862144E+35</v>
      </c>
      <c r="HPO52" s="1818">
        <f t="shared" ref="HPO52" si="11104">-HPO51*$C$52</f>
        <v>-1.6707156337858697E+35</v>
      </c>
      <c r="HPQ52" s="1818">
        <f t="shared" ref="HPQ52" si="11105">-HPQ51*$C$52</f>
        <v>-1.7124835246305163E+35</v>
      </c>
      <c r="HPS52" s="1818">
        <f t="shared" ref="HPS52" si="11106">-HPS51*$C$52</f>
        <v>-1.755295612746279E+35</v>
      </c>
      <c r="HPU52" s="1818">
        <f t="shared" ref="HPU52" si="11107">-HPU51*$C$52</f>
        <v>-1.7991780030649357E+35</v>
      </c>
      <c r="HPW52" s="1818">
        <f t="shared" ref="HPW52" si="11108">-HPW51*$C$52</f>
        <v>-1.8441574531415587E+35</v>
      </c>
      <c r="HPY52" s="1818">
        <f t="shared" ref="HPY52" si="11109">-HPY51*$C$52</f>
        <v>-1.8902613894700976E+35</v>
      </c>
      <c r="HQA52" s="1818">
        <f t="shared" ref="HQA52" si="11110">-HQA51*$C$52</f>
        <v>-1.9375179242068499E+35</v>
      </c>
      <c r="HQC52" s="1818">
        <f t="shared" ref="HQC52" si="11111">-HQC51*$C$52</f>
        <v>-1.9859558723120212E+35</v>
      </c>
      <c r="HQE52" s="1818">
        <f t="shared" ref="HQE52" si="11112">-HQE51*$C$52</f>
        <v>-2.0356047691198214E+35</v>
      </c>
      <c r="HQG52" s="1818">
        <f t="shared" ref="HQG52" si="11113">-HQG51*$C$52</f>
        <v>-2.0864948883478166E+35</v>
      </c>
      <c r="HQI52" s="1818">
        <f t="shared" ref="HQI52" si="11114">-HQI51*$C$52</f>
        <v>-2.1386572605565118E+35</v>
      </c>
      <c r="HQK52" s="1818">
        <f t="shared" ref="HQK52" si="11115">-HQK51*$C$52</f>
        <v>-2.1921236920704245E+35</v>
      </c>
      <c r="HQM52" s="1818">
        <f t="shared" ref="HQM52" si="11116">-HQM51*$C$52</f>
        <v>-2.246926784372185E+35</v>
      </c>
      <c r="HQO52" s="1818">
        <f t="shared" ref="HQO52" si="11117">-HQO51*$C$52</f>
        <v>-2.3030999539814893E+35</v>
      </c>
      <c r="HQQ52" s="1818">
        <f t="shared" ref="HQQ52" si="11118">-HQQ51*$C$52</f>
        <v>-2.3606774528310263E+35</v>
      </c>
      <c r="HQS52" s="1818">
        <f t="shared" ref="HQS52" si="11119">-HQS51*$C$52</f>
        <v>-2.4196943891518019E+35</v>
      </c>
      <c r="HQU52" s="1818">
        <f t="shared" ref="HQU52" si="11120">-HQU51*$C$52</f>
        <v>-2.4801867488805967E+35</v>
      </c>
      <c r="HQW52" s="1818">
        <f t="shared" ref="HQW52" si="11121">-HQW51*$C$52</f>
        <v>-2.5421914176026115E+35</v>
      </c>
      <c r="HQY52" s="1818">
        <f t="shared" ref="HQY52" si="11122">-HQY51*$C$52</f>
        <v>-2.6057462030426767E+35</v>
      </c>
      <c r="HRA52" s="1818">
        <f t="shared" ref="HRA52" si="11123">-HRA51*$C$52</f>
        <v>-2.6708898581187435E+35</v>
      </c>
      <c r="HRC52" s="1818">
        <f t="shared" ref="HRC52" si="11124">-HRC51*$C$52</f>
        <v>-2.737662104571712E+35</v>
      </c>
      <c r="HRE52" s="1818">
        <f t="shared" ref="HRE52" si="11125">-HRE51*$C$52</f>
        <v>-2.8061036571860044E+35</v>
      </c>
      <c r="HRG52" s="1818">
        <f t="shared" ref="HRG52" si="11126">-HRG51*$C$52</f>
        <v>-2.8762562486156543E+35</v>
      </c>
      <c r="HRI52" s="1818">
        <f t="shared" ref="HRI52" si="11127">-HRI51*$C$52</f>
        <v>-2.9481626548310456E+35</v>
      </c>
      <c r="HRK52" s="1818">
        <f t="shared" ref="HRK52" si="11128">-HRK51*$C$52</f>
        <v>-3.0218667212018217E+35</v>
      </c>
      <c r="HRM52" s="1818">
        <f t="shared" ref="HRM52" si="11129">-HRM51*$C$52</f>
        <v>-3.097413389231867E+35</v>
      </c>
      <c r="HRO52" s="1818">
        <f t="shared" ref="HRO52" si="11130">-HRO51*$C$52</f>
        <v>-3.1748487239626634E+35</v>
      </c>
      <c r="HRQ52" s="1818">
        <f t="shared" ref="HRQ52" si="11131">-HRQ51*$C$52</f>
        <v>-3.2542199420617296E+35</v>
      </c>
      <c r="HRS52" s="1818">
        <f t="shared" ref="HRS52" si="11132">-HRS51*$C$52</f>
        <v>-3.3355754406132728E+35</v>
      </c>
      <c r="HRU52" s="1818">
        <f t="shared" ref="HRU52" si="11133">-HRU51*$C$52</f>
        <v>-3.4189648266286039E+35</v>
      </c>
      <c r="HRW52" s="1818">
        <f t="shared" ref="HRW52" si="11134">-HRW51*$C$52</f>
        <v>-3.5044389472943186E+35</v>
      </c>
      <c r="HRY52" s="1818">
        <f t="shared" ref="HRY52" si="11135">-HRY51*$C$52</f>
        <v>-3.5920499209766761E+35</v>
      </c>
      <c r="HSA52" s="1818">
        <f t="shared" ref="HSA52" si="11136">-HSA51*$C$52</f>
        <v>-3.681851169001093E+35</v>
      </c>
      <c r="HSC52" s="1818">
        <f t="shared" ref="HSC52" si="11137">-HSC51*$C$52</f>
        <v>-3.77389744822612E+35</v>
      </c>
      <c r="HSE52" s="1818">
        <f t="shared" ref="HSE52" si="11138">-HSE51*$C$52</f>
        <v>-3.8682448844317729E+35</v>
      </c>
      <c r="HSG52" s="1818">
        <f t="shared" ref="HSG52" si="11139">-HSG51*$C$52</f>
        <v>-3.9649510065425668E+35</v>
      </c>
      <c r="HSI52" s="1818">
        <f t="shared" ref="HSI52" si="11140">-HSI51*$C$52</f>
        <v>-4.0640747817061308E+35</v>
      </c>
      <c r="HSK52" s="1818">
        <f t="shared" ref="HSK52" si="11141">-HSK51*$C$52</f>
        <v>-4.1656766512487834E+35</v>
      </c>
      <c r="HSM52" s="1818">
        <f t="shared" ref="HSM52" si="11142">-HSM51*$C$52</f>
        <v>-4.2698185675300028E+35</v>
      </c>
      <c r="HSO52" s="1818">
        <f t="shared" ref="HSO52" si="11143">-HSO51*$C$52</f>
        <v>-4.3765640317182522E+35</v>
      </c>
      <c r="HSQ52" s="1818">
        <f t="shared" ref="HSQ52" si="11144">-HSQ51*$C$52</f>
        <v>-4.4859781325112078E+35</v>
      </c>
      <c r="HSS52" s="1818">
        <f t="shared" ref="HSS52" si="11145">-HSS51*$C$52</f>
        <v>-4.5981275858239877E+35</v>
      </c>
      <c r="HSU52" s="1818">
        <f t="shared" ref="HSU52" si="11146">-HSU51*$C$52</f>
        <v>-4.7130807754695869E+35</v>
      </c>
      <c r="HSW52" s="1818">
        <f t="shared" ref="HSW52" si="11147">-HSW51*$C$52</f>
        <v>-4.8309077948563262E+35</v>
      </c>
      <c r="HSY52" s="1818">
        <f t="shared" ref="HSY52" si="11148">-HSY51*$C$52</f>
        <v>-4.9516804897277335E+35</v>
      </c>
      <c r="HTA52" s="1818">
        <f t="shared" ref="HTA52" si="11149">-HTA51*$C$52</f>
        <v>-5.0754725019709261E+35</v>
      </c>
      <c r="HTC52" s="1818">
        <f t="shared" ref="HTC52" si="11150">-HTC51*$C$52</f>
        <v>-5.2023593145201988E+35</v>
      </c>
      <c r="HTE52" s="1818">
        <f t="shared" ref="HTE52" si="11151">-HTE51*$C$52</f>
        <v>-5.3324182973832036E+35</v>
      </c>
      <c r="HTG52" s="1818">
        <f t="shared" ref="HTG52" si="11152">-HTG51*$C$52</f>
        <v>-5.4657287548177829E+35</v>
      </c>
      <c r="HTI52" s="1818">
        <f t="shared" ref="HTI52" si="11153">-HTI51*$C$52</f>
        <v>-5.6023719736882272E+35</v>
      </c>
      <c r="HTK52" s="1818">
        <f t="shared" ref="HTK52" si="11154">-HTK51*$C$52</f>
        <v>-5.7424312730304327E+35</v>
      </c>
      <c r="HTM52" s="1818">
        <f t="shared" ref="HTM52" si="11155">-HTM51*$C$52</f>
        <v>-5.8859920548561933E+35</v>
      </c>
      <c r="HTO52" s="1818">
        <f t="shared" ref="HTO52" si="11156">-HTO51*$C$52</f>
        <v>-6.0331418562275978E+35</v>
      </c>
      <c r="HTQ52" s="1818">
        <f t="shared" ref="HTQ52" si="11157">-HTQ51*$C$52</f>
        <v>-6.1839704026332872E+35</v>
      </c>
      <c r="HTS52" s="1818">
        <f t="shared" ref="HTS52" si="11158">-HTS51*$C$52</f>
        <v>-6.3385696626991191E+35</v>
      </c>
      <c r="HTU52" s="1818">
        <f t="shared" ref="HTU52" si="11159">-HTU51*$C$52</f>
        <v>-6.4970339042665962E+35</v>
      </c>
      <c r="HTW52" s="1818">
        <f t="shared" ref="HTW52" si="11160">-HTW51*$C$52</f>
        <v>-6.6594597518732611E+35</v>
      </c>
      <c r="HTY52" s="1818">
        <f t="shared" ref="HTY52" si="11161">-HTY51*$C$52</f>
        <v>-6.8259462456700926E+35</v>
      </c>
      <c r="HUA52" s="1818">
        <f t="shared" ref="HUA52" si="11162">-HUA51*$C$52</f>
        <v>-6.9965949018118445E+35</v>
      </c>
      <c r="HUC52" s="1818">
        <f t="shared" ref="HUC52" si="11163">-HUC51*$C$52</f>
        <v>-7.1715097743571407E+35</v>
      </c>
      <c r="HUE52" s="1818">
        <f t="shared" ref="HUE52" si="11164">-HUE51*$C$52</f>
        <v>-7.3507975187160691E+35</v>
      </c>
      <c r="HUG52" s="1818">
        <f t="shared" ref="HUG52" si="11165">-HUG51*$C$52</f>
        <v>-7.5345674566839703E+35</v>
      </c>
      <c r="HUI52" s="1818">
        <f t="shared" ref="HUI52" si="11166">-HUI51*$C$52</f>
        <v>-7.7229316431010692E+35</v>
      </c>
      <c r="HUK52" s="1818">
        <f t="shared" ref="HUK52" si="11167">-HUK51*$C$52</f>
        <v>-7.9160049341785946E+35</v>
      </c>
      <c r="HUM52" s="1818">
        <f t="shared" ref="HUM52" si="11168">-HUM51*$C$52</f>
        <v>-8.1139050575330586E+35</v>
      </c>
      <c r="HUO52" s="1818">
        <f t="shared" ref="HUO52" si="11169">-HUO51*$C$52</f>
        <v>-8.3167526839713851E+35</v>
      </c>
      <c r="HUQ52" s="1818">
        <f t="shared" ref="HUQ52" si="11170">-HUQ51*$C$52</f>
        <v>-8.5246715010706684E+35</v>
      </c>
      <c r="HUS52" s="1818">
        <f t="shared" ref="HUS52" si="11171">-HUS51*$C$52</f>
        <v>-8.7377882885974342E+35</v>
      </c>
      <c r="HUU52" s="1818">
        <f t="shared" ref="HUU52" si="11172">-HUU51*$C$52</f>
        <v>-8.9562329958123688E+35</v>
      </c>
      <c r="HUW52" s="1818">
        <f t="shared" ref="HUW52" si="11173">-HUW51*$C$52</f>
        <v>-9.1801388207076777E+35</v>
      </c>
      <c r="HUY52" s="1818">
        <f t="shared" ref="HUY52" si="11174">-HUY51*$C$52</f>
        <v>-9.4096422912253684E+35</v>
      </c>
      <c r="HVA52" s="1818">
        <f t="shared" ref="HVA52" si="11175">-HVA51*$C$52</f>
        <v>-9.6448833485060017E+35</v>
      </c>
      <c r="HVC52" s="1818">
        <f t="shared" ref="HVC52" si="11176">-HVC51*$C$52</f>
        <v>-9.8860054322186513E+35</v>
      </c>
      <c r="HVE52" s="1818">
        <f t="shared" ref="HVE52" si="11177">-HVE51*$C$52</f>
        <v>-1.0133155568024116E+36</v>
      </c>
      <c r="HVG52" s="1818">
        <f t="shared" ref="HVG52" si="11178">-HVG51*$C$52</f>
        <v>-1.0386484457224718E+36</v>
      </c>
      <c r="HVI52" s="1818">
        <f t="shared" ref="HVI52" si="11179">-HVI51*$C$52</f>
        <v>-1.0646146568655335E+36</v>
      </c>
      <c r="HVK52" s="1818">
        <f t="shared" ref="HVK52" si="11180">-HVK51*$C$52</f>
        <v>-1.0912300232871717E+36</v>
      </c>
      <c r="HVM52" s="1818">
        <f t="shared" ref="HVM52" si="11181">-HVM51*$C$52</f>
        <v>-1.118510773869351E+36</v>
      </c>
      <c r="HVO52" s="1818">
        <f t="shared" ref="HVO52" si="11182">-HVO51*$C$52</f>
        <v>-1.1464735432160846E+36</v>
      </c>
      <c r="HVQ52" s="1818">
        <f t="shared" ref="HVQ52" si="11183">-HVQ51*$C$52</f>
        <v>-1.1751353817964866E+36</v>
      </c>
      <c r="HVS52" s="1818">
        <f t="shared" ref="HVS52" si="11184">-HVS51*$C$52</f>
        <v>-1.2045137663413986E+36</v>
      </c>
      <c r="HVU52" s="1818">
        <f t="shared" ref="HVU52" si="11185">-HVU51*$C$52</f>
        <v>-1.2346266104999335E+36</v>
      </c>
      <c r="HVW52" s="1818">
        <f t="shared" ref="HVW52" si="11186">-HVW51*$C$52</f>
        <v>-1.2654922757624316E+36</v>
      </c>
      <c r="HVY52" s="1818">
        <f t="shared" ref="HVY52" si="11187">-HVY51*$C$52</f>
        <v>-1.2971295826564923E+36</v>
      </c>
      <c r="HWA52" s="1818">
        <f t="shared" ref="HWA52" si="11188">-HWA51*$C$52</f>
        <v>-1.3295578222229046E+36</v>
      </c>
      <c r="HWC52" s="1818">
        <f t="shared" ref="HWC52" si="11189">-HWC51*$C$52</f>
        <v>-1.3627967677784771E+36</v>
      </c>
      <c r="HWE52" s="1818">
        <f t="shared" ref="HWE52" si="11190">-HWE51*$C$52</f>
        <v>-1.3968666869729388E+36</v>
      </c>
      <c r="HWG52" s="1818">
        <f t="shared" ref="HWG52" si="11191">-HWG51*$C$52</f>
        <v>-1.431788354147262E+36</v>
      </c>
      <c r="HWI52" s="1818">
        <f t="shared" ref="HWI52" si="11192">-HWI51*$C$52</f>
        <v>-1.4675830630009433E+36</v>
      </c>
      <c r="HWK52" s="1818">
        <f t="shared" ref="HWK52" si="11193">-HWK51*$C$52</f>
        <v>-1.5042726395759668E+36</v>
      </c>
      <c r="HWM52" s="1818">
        <f t="shared" ref="HWM52" si="11194">-HWM51*$C$52</f>
        <v>-1.5418794555653657E+36</v>
      </c>
      <c r="HWO52" s="1818">
        <f t="shared" ref="HWO52" si="11195">-HWO51*$C$52</f>
        <v>-1.5804264419544996E+36</v>
      </c>
      <c r="HWQ52" s="1818">
        <f t="shared" ref="HWQ52" si="11196">-HWQ51*$C$52</f>
        <v>-1.6199371030033619E+36</v>
      </c>
      <c r="HWS52" s="1818">
        <f t="shared" ref="HWS52" si="11197">-HWS51*$C$52</f>
        <v>-1.6604355305784459E+36</v>
      </c>
      <c r="HWU52" s="1818">
        <f t="shared" ref="HWU52" si="11198">-HWU51*$C$52</f>
        <v>-1.7019464188429068E+36</v>
      </c>
      <c r="HWW52" s="1818">
        <f t="shared" ref="HWW52" si="11199">-HWW51*$C$52</f>
        <v>-1.7444950793139792E+36</v>
      </c>
      <c r="HWY52" s="1818">
        <f t="shared" ref="HWY52" si="11200">-HWY51*$C$52</f>
        <v>-1.7881074562968286E+36</v>
      </c>
      <c r="HXA52" s="1818">
        <f t="shared" ref="HXA52" si="11201">-HXA51*$C$52</f>
        <v>-1.8328101427042492E+36</v>
      </c>
      <c r="HXC52" s="1818">
        <f t="shared" ref="HXC52" si="11202">-HXC51*$C$52</f>
        <v>-1.8786303962718553E+36</v>
      </c>
      <c r="HXE52" s="1818">
        <f t="shared" ref="HXE52" si="11203">-HXE51*$C$52</f>
        <v>-1.9255961561786516E+36</v>
      </c>
      <c r="HXG52" s="1818">
        <f t="shared" ref="HXG52" si="11204">-HXG51*$C$52</f>
        <v>-1.9737360600831177E+36</v>
      </c>
      <c r="HXI52" s="1818">
        <f t="shared" ref="HXI52" si="11205">-HXI51*$C$52</f>
        <v>-2.0230794615851955E+36</v>
      </c>
      <c r="HXK52" s="1818">
        <f t="shared" ref="HXK52" si="11206">-HXK51*$C$52</f>
        <v>-2.0736564481248254E+36</v>
      </c>
      <c r="HXM52" s="1818">
        <f t="shared" ref="HXM52" si="11207">-HXM51*$C$52</f>
        <v>-2.1254978593279459E+36</v>
      </c>
      <c r="HXO52" s="1818">
        <f t="shared" ref="HXO52" si="11208">-HXO51*$C$52</f>
        <v>-2.1786353058111443E+36</v>
      </c>
      <c r="HXQ52" s="1818">
        <f t="shared" ref="HXQ52" si="11209">-HXQ51*$C$52</f>
        <v>-2.2331011884564227E+36</v>
      </c>
      <c r="HXS52" s="1818">
        <f t="shared" ref="HXS52" si="11210">-HXS51*$C$52</f>
        <v>-2.2889287181678331E+36</v>
      </c>
      <c r="HXU52" s="1818">
        <f t="shared" ref="HXU52" si="11211">-HXU51*$C$52</f>
        <v>-2.3461519361220288E+36</v>
      </c>
      <c r="HXW52" s="1818">
        <f t="shared" ref="HXW52" si="11212">-HXW51*$C$52</f>
        <v>-2.4048057345250793E+36</v>
      </c>
      <c r="HXY52" s="1818">
        <f t="shared" ref="HXY52" si="11213">-HXY51*$C$52</f>
        <v>-2.464925877888206E+36</v>
      </c>
      <c r="HYA52" s="1818">
        <f t="shared" ref="HYA52" si="11214">-HYA51*$C$52</f>
        <v>-2.5265490248354108E+36</v>
      </c>
      <c r="HYC52" s="1818">
        <f t="shared" ref="HYC52" si="11215">-HYC51*$C$52</f>
        <v>-2.5897127504562959E+36</v>
      </c>
      <c r="HYE52" s="1818">
        <f t="shared" ref="HYE52" si="11216">-HYE51*$C$52</f>
        <v>-2.6544555692177031E+36</v>
      </c>
      <c r="HYG52" s="1818">
        <f t="shared" ref="HYG52" si="11217">-HYG51*$C$52</f>
        <v>-2.7208169584481456E+36</v>
      </c>
      <c r="HYI52" s="1818">
        <f t="shared" ref="HYI52" si="11218">-HYI51*$C$52</f>
        <v>-2.7888373824093488E+36</v>
      </c>
      <c r="HYK52" s="1818">
        <f t="shared" ref="HYK52" si="11219">-HYK51*$C$52</f>
        <v>-2.8585583169695826E+36</v>
      </c>
      <c r="HYM52" s="1818">
        <f t="shared" ref="HYM52" si="11220">-HYM51*$C$52</f>
        <v>-2.9300222748938216E+36</v>
      </c>
      <c r="HYO52" s="1818">
        <f t="shared" ref="HYO52" si="11221">-HYO51*$C$52</f>
        <v>-3.0032728317661671E+36</v>
      </c>
      <c r="HYQ52" s="1818">
        <f t="shared" ref="HYQ52" si="11222">-HYQ51*$C$52</f>
        <v>-3.0783546525603211E+36</v>
      </c>
      <c r="HYS52" s="1818">
        <f t="shared" ref="HYS52" si="11223">-HYS51*$C$52</f>
        <v>-3.1553135188743286E+36</v>
      </c>
      <c r="HYU52" s="1818">
        <f t="shared" ref="HYU52" si="11224">-HYU51*$C$52</f>
        <v>-3.2341963568461868E+36</v>
      </c>
      <c r="HYW52" s="1818">
        <f t="shared" ref="HYW52" si="11225">-HYW51*$C$52</f>
        <v>-3.3150512657673413E+36</v>
      </c>
      <c r="HYY52" s="1818">
        <f t="shared" ref="HYY52" si="11226">-HYY51*$C$52</f>
        <v>-3.3979275474115246E+36</v>
      </c>
      <c r="HZA52" s="1818">
        <f t="shared" ref="HZA52" si="11227">-HZA51*$C$52</f>
        <v>-3.4828757360968121E+36</v>
      </c>
      <c r="HZC52" s="1818">
        <f t="shared" ref="HZC52" si="11228">-HZC51*$C$52</f>
        <v>-3.569947629499232E+36</v>
      </c>
      <c r="HZE52" s="1818">
        <f t="shared" ref="HZE52" si="11229">-HZE51*$C$52</f>
        <v>-3.6591963202367123E+36</v>
      </c>
      <c r="HZG52" s="1818">
        <f t="shared" ref="HZG52" si="11230">-HZG51*$C$52</f>
        <v>-3.7506762282426297E+36</v>
      </c>
      <c r="HZI52" s="1818">
        <f t="shared" ref="HZI52" si="11231">-HZI51*$C$52</f>
        <v>-3.8444431339486949E+36</v>
      </c>
      <c r="HZK52" s="1818">
        <f t="shared" ref="HZK52" si="11232">-HZK51*$C$52</f>
        <v>-3.9405542122974122E+36</v>
      </c>
      <c r="HZM52" s="1818">
        <f t="shared" ref="HZM52" si="11233">-HZM51*$C$52</f>
        <v>-4.0390680676048474E+36</v>
      </c>
      <c r="HZO52" s="1818">
        <f t="shared" ref="HZO52" si="11234">-HZO51*$C$52</f>
        <v>-4.1400447692949684E+36</v>
      </c>
      <c r="HZQ52" s="1818">
        <f t="shared" ref="HZQ52" si="11235">-HZQ51*$C$52</f>
        <v>-4.2435458885273424E+36</v>
      </c>
      <c r="HZS52" s="1818">
        <f t="shared" ref="HZS52" si="11236">-HZS51*$C$52</f>
        <v>-4.3496345357405259E+36</v>
      </c>
      <c r="HZU52" s="1818">
        <f t="shared" ref="HZU52" si="11237">-HZU51*$C$52</f>
        <v>-4.4583753991340388E+36</v>
      </c>
      <c r="HZW52" s="1818">
        <f t="shared" ref="HZW52" si="11238">-HZW51*$C$52</f>
        <v>-4.5698347841123894E+36</v>
      </c>
      <c r="HZY52" s="1818">
        <f t="shared" ref="HZY52" si="11239">-HZY51*$C$52</f>
        <v>-4.6840806537151986E+36</v>
      </c>
      <c r="IAA52" s="1818">
        <f t="shared" ref="IAA52" si="11240">-IAA51*$C$52</f>
        <v>-4.8011826700580782E+36</v>
      </c>
      <c r="IAC52" s="1818">
        <f t="shared" ref="IAC52" si="11241">-IAC51*$C$52</f>
        <v>-4.92121223680953E+36</v>
      </c>
      <c r="IAE52" s="1818">
        <f t="shared" ref="IAE52" si="11242">-IAE51*$C$52</f>
        <v>-5.0442425427297675E+36</v>
      </c>
      <c r="IAG52" s="1818">
        <f t="shared" ref="IAG52" si="11243">-IAG51*$C$52</f>
        <v>-5.1703486062980111E+36</v>
      </c>
      <c r="IAI52" s="1818">
        <f t="shared" ref="IAI52" si="11244">-IAI51*$C$52</f>
        <v>-5.2996073214554611E+36</v>
      </c>
      <c r="IAK52" s="1818">
        <f t="shared" ref="IAK52" si="11245">-IAK51*$C$52</f>
        <v>-5.4320975044918468E+36</v>
      </c>
      <c r="IAM52" s="1818">
        <f t="shared" ref="IAM52" si="11246">-IAM51*$C$52</f>
        <v>-5.5678999421041424E+36</v>
      </c>
      <c r="IAO52" s="1818">
        <f t="shared" ref="IAO52" si="11247">-IAO51*$C$52</f>
        <v>-5.707097440656746E+36</v>
      </c>
      <c r="IAQ52" s="1818">
        <f t="shared" ref="IAQ52" si="11248">-IAQ51*$C$52</f>
        <v>-5.8497748766731647E+36</v>
      </c>
      <c r="IAS52" s="1818">
        <f t="shared" ref="IAS52" si="11249">-IAS51*$C$52</f>
        <v>-5.9960192485899929E+36</v>
      </c>
      <c r="IAU52" s="1818">
        <f t="shared" ref="IAU52" si="11250">-IAU51*$C$52</f>
        <v>-6.1459197298047422E+36</v>
      </c>
      <c r="IAW52" s="1818">
        <f t="shared" ref="IAW52" si="11251">-IAW51*$C$52</f>
        <v>-6.2995677230498601E+36</v>
      </c>
      <c r="IAY52" s="1818">
        <f t="shared" ref="IAY52" si="11252">-IAY51*$C$52</f>
        <v>-6.4570569161261058E+36</v>
      </c>
      <c r="IBA52" s="1818">
        <f t="shared" ref="IBA52" si="11253">-IBA51*$C$52</f>
        <v>-6.6184833390292579E+36</v>
      </c>
      <c r="IBC52" s="1818">
        <f t="shared" ref="IBC52" si="11254">-IBC51*$C$52</f>
        <v>-6.7839454225049883E+36</v>
      </c>
      <c r="IBE52" s="1818">
        <f t="shared" ref="IBE52" si="11255">-IBE51*$C$52</f>
        <v>-6.9535440580676118E+36</v>
      </c>
      <c r="IBG52" s="1818">
        <f t="shared" ref="IBG52" si="11256">-IBG51*$C$52</f>
        <v>-7.1273826595193011E+36</v>
      </c>
      <c r="IBI52" s="1818">
        <f t="shared" ref="IBI52" si="11257">-IBI51*$C$52</f>
        <v>-7.3055672260072828E+36</v>
      </c>
      <c r="IBK52" s="1818">
        <f t="shared" ref="IBK52" si="11258">-IBK51*$C$52</f>
        <v>-7.4882064066574645E+36</v>
      </c>
      <c r="IBM52" s="1818">
        <f t="shared" ref="IBM52" si="11259">-IBM51*$C$52</f>
        <v>-7.6754115668239009E+36</v>
      </c>
      <c r="IBO52" s="1818">
        <f t="shared" ref="IBO52" si="11260">-IBO51*$C$52</f>
        <v>-7.8672968559944974E+36</v>
      </c>
      <c r="IBQ52" s="1818">
        <f t="shared" ref="IBQ52" si="11261">-IBQ51*$C$52</f>
        <v>-8.0639792773943589E+36</v>
      </c>
      <c r="IBS52" s="1818">
        <f t="shared" ref="IBS52" si="11262">-IBS51*$C$52</f>
        <v>-8.2655787593292171E+36</v>
      </c>
      <c r="IBU52" s="1818">
        <f t="shared" ref="IBU52" si="11263">-IBU51*$C$52</f>
        <v>-8.4722182283124473E+36</v>
      </c>
      <c r="IBW52" s="1818">
        <f t="shared" ref="IBW52" si="11264">-IBW51*$C$52</f>
        <v>-8.6840236840202579E+36</v>
      </c>
      <c r="IBY52" s="1818">
        <f t="shared" ref="IBY52" si="11265">-IBY51*$C$52</f>
        <v>-8.9011242761207636E+36</v>
      </c>
      <c r="ICA52" s="1818">
        <f t="shared" ref="ICA52" si="11266">-ICA51*$C$52</f>
        <v>-9.1236523830237823E+36</v>
      </c>
      <c r="ICC52" s="1818">
        <f t="shared" ref="ICC52" si="11267">-ICC51*$C$52</f>
        <v>-9.3517436925993758E+36</v>
      </c>
      <c r="ICE52" s="1818">
        <f t="shared" ref="ICE52" si="11268">-ICE51*$C$52</f>
        <v>-9.5855372849143596E+36</v>
      </c>
      <c r="ICG52" s="1818">
        <f t="shared" ref="ICG52" si="11269">-ICG51*$C$52</f>
        <v>-9.8251757170372175E+36</v>
      </c>
      <c r="ICI52" s="1818">
        <f t="shared" ref="ICI52" si="11270">-ICI51*$C$52</f>
        <v>-1.0070805109963147E+37</v>
      </c>
      <c r="ICK52" s="1818">
        <f t="shared" ref="ICK52" si="11271">-ICK51*$C$52</f>
        <v>-1.0322575237712225E+37</v>
      </c>
      <c r="ICM52" s="1818">
        <f t="shared" ref="ICM52" si="11272">-ICM51*$C$52</f>
        <v>-1.0580639618655029E+37</v>
      </c>
      <c r="ICO52" s="1818">
        <f t="shared" ref="ICO52" si="11273">-ICO51*$C$52</f>
        <v>-1.0845155609121404E+37</v>
      </c>
      <c r="ICQ52" s="1818">
        <f t="shared" ref="ICQ52" si="11274">-ICQ51*$C$52</f>
        <v>-1.1116284499349439E+37</v>
      </c>
      <c r="ICS52" s="1818">
        <f t="shared" ref="ICS52" si="11275">-ICS51*$C$52</f>
        <v>-1.1394191611833174E+37</v>
      </c>
      <c r="ICU52" s="1818">
        <f t="shared" ref="ICU52" si="11276">-ICU51*$C$52</f>
        <v>-1.1679046402129003E+37</v>
      </c>
      <c r="ICW52" s="1818">
        <f t="shared" ref="ICW52" si="11277">-ICW51*$C$52</f>
        <v>-1.1971022562182227E+37</v>
      </c>
      <c r="ICY52" s="1818">
        <f t="shared" ref="ICY52" si="11278">-ICY51*$C$52</f>
        <v>-1.2270298126236781E+37</v>
      </c>
      <c r="IDA52" s="1818">
        <f t="shared" ref="IDA52" si="11279">-IDA51*$C$52</f>
        <v>-1.2577055579392699E+37</v>
      </c>
      <c r="IDC52" s="1818">
        <f t="shared" ref="IDC52" si="11280">-IDC51*$C$52</f>
        <v>-1.2891481968877515E+37</v>
      </c>
      <c r="IDE52" s="1818">
        <f t="shared" ref="IDE52" si="11281">-IDE51*$C$52</f>
        <v>-1.3213769018099451E+37</v>
      </c>
      <c r="IDG52" s="1818">
        <f t="shared" ref="IDG52" si="11282">-IDG51*$C$52</f>
        <v>-1.3544113243551936E+37</v>
      </c>
      <c r="IDI52" s="1818">
        <f t="shared" ref="IDI52" si="11283">-IDI51*$C$52</f>
        <v>-1.3882716074640734E+37</v>
      </c>
      <c r="IDK52" s="1818">
        <f t="shared" ref="IDK52" si="11284">-IDK51*$C$52</f>
        <v>-1.422978397650675E+37</v>
      </c>
      <c r="IDM52" s="1818">
        <f t="shared" ref="IDM52" si="11285">-IDM51*$C$52</f>
        <v>-1.4585528575919417E+37</v>
      </c>
      <c r="IDO52" s="1818">
        <f t="shared" ref="IDO52" si="11286">-IDO51*$C$52</f>
        <v>-1.4950166790317401E+37</v>
      </c>
      <c r="IDQ52" s="1818">
        <f t="shared" ref="IDQ52" si="11287">-IDQ51*$C$52</f>
        <v>-1.5323920960075334E+37</v>
      </c>
      <c r="IDS52" s="1818">
        <f t="shared" ref="IDS52" si="11288">-IDS51*$C$52</f>
        <v>-1.5707018984077215E+37</v>
      </c>
      <c r="IDU52" s="1818">
        <f t="shared" ref="IDU52" si="11289">-IDU51*$C$52</f>
        <v>-1.6099694458679145E+37</v>
      </c>
      <c r="IDW52" s="1818">
        <f t="shared" ref="IDW52" si="11290">-IDW51*$C$52</f>
        <v>-1.6502186820146122E+37</v>
      </c>
      <c r="IDY52" s="1818">
        <f t="shared" ref="IDY52" si="11291">-IDY51*$C$52</f>
        <v>-1.6914741490649772E+37</v>
      </c>
      <c r="IEA52" s="1818">
        <f t="shared" ref="IEA52" si="11292">-IEA51*$C$52</f>
        <v>-1.7337610027916014E+37</v>
      </c>
      <c r="IEC52" s="1818">
        <f t="shared" ref="IEC52" si="11293">-IEC51*$C$52</f>
        <v>-1.7771050278613913E+37</v>
      </c>
      <c r="IEE52" s="1818">
        <f t="shared" ref="IEE52" si="11294">-IEE51*$C$52</f>
        <v>-1.8215326535579259E+37</v>
      </c>
      <c r="IEG52" s="1818">
        <f t="shared" ref="IEG52" si="11295">-IEG51*$C$52</f>
        <v>-1.8670709698968739E+37</v>
      </c>
      <c r="IEI52" s="1818">
        <f t="shared" ref="IEI52" si="11296">-IEI51*$C$52</f>
        <v>-1.9137477441442956E+37</v>
      </c>
      <c r="IEK52" s="1818">
        <f t="shared" ref="IEK52" si="11297">-IEK51*$C$52</f>
        <v>-1.9615914377479029E+37</v>
      </c>
      <c r="IEM52" s="1818">
        <f t="shared" ref="IEM52" si="11298">-IEM51*$C$52</f>
        <v>-2.0106312236916003E+37</v>
      </c>
      <c r="IEO52" s="1818">
        <f t="shared" ref="IEO52" si="11299">-IEO51*$C$52</f>
        <v>-2.06089700428389E+37</v>
      </c>
      <c r="IEQ52" s="1818">
        <f t="shared" ref="IEQ52" si="11300">-IEQ51*$C$52</f>
        <v>-2.1124194293909871E+37</v>
      </c>
      <c r="IES52" s="1818">
        <f t="shared" ref="IES52" si="11301">-IES51*$C$52</f>
        <v>-2.1652299151257616E+37</v>
      </c>
      <c r="IEU52" s="1818">
        <f t="shared" ref="IEU52" si="11302">-IEU51*$C$52</f>
        <v>-2.2193606630039054E+37</v>
      </c>
      <c r="IEW52" s="1818">
        <f t="shared" ref="IEW52" si="11303">-IEW51*$C$52</f>
        <v>-2.2748446795790028E+37</v>
      </c>
      <c r="IEY52" s="1818">
        <f t="shared" ref="IEY52" si="11304">-IEY51*$C$52</f>
        <v>-2.3317157965684779E+37</v>
      </c>
      <c r="IFA52" s="1818">
        <f t="shared" ref="IFA52" si="11305">-IFA51*$C$52</f>
        <v>-2.3900086914826896E+37</v>
      </c>
      <c r="IFC52" s="1818">
        <f t="shared" ref="IFC52" si="11306">-IFC51*$C$52</f>
        <v>-2.4497589087697566E+37</v>
      </c>
      <c r="IFE52" s="1818">
        <f t="shared" ref="IFE52" si="11307">-IFE51*$C$52</f>
        <v>-2.5110028814890001E+37</v>
      </c>
      <c r="IFG52" s="1818">
        <f t="shared" ref="IFG52" si="11308">-IFG51*$C$52</f>
        <v>-2.573777953526225E+37</v>
      </c>
      <c r="IFI52" s="1818">
        <f t="shared" ref="IFI52" si="11309">-IFI51*$C$52</f>
        <v>-2.6381224023643805E+37</v>
      </c>
      <c r="IFK52" s="1818">
        <f t="shared" ref="IFK52" si="11310">-IFK51*$C$52</f>
        <v>-2.7040754624234898E+37</v>
      </c>
      <c r="IFM52" s="1818">
        <f t="shared" ref="IFM52" si="11311">-IFM51*$C$52</f>
        <v>-2.7716773489840767E+37</v>
      </c>
      <c r="IFO52" s="1818">
        <f t="shared" ref="IFO52" si="11312">-IFO51*$C$52</f>
        <v>-2.8409692827086786E+37</v>
      </c>
      <c r="IFQ52" s="1818">
        <f t="shared" ref="IFQ52" si="11313">-IFQ51*$C$52</f>
        <v>-2.9119935147763954E+37</v>
      </c>
      <c r="IFS52" s="1818">
        <f t="shared" ref="IFS52" si="11314">-IFS51*$C$52</f>
        <v>-2.984793352645805E+37</v>
      </c>
      <c r="IFU52" s="1818">
        <f t="shared" ref="IFU52" si="11315">-IFU51*$C$52</f>
        <v>-3.0594131864619497E+37</v>
      </c>
      <c r="IFW52" s="1818">
        <f t="shared" ref="IFW52" si="11316">-IFW51*$C$52</f>
        <v>-3.135898516123498E+37</v>
      </c>
      <c r="IFY52" s="1818">
        <f t="shared" ref="IFY52" si="11317">-IFY51*$C$52</f>
        <v>-3.2142959790265852E+37</v>
      </c>
      <c r="IGA52" s="1818">
        <f t="shared" ref="IGA52" si="11318">-IGA51*$C$52</f>
        <v>-3.2946533785022496E+37</v>
      </c>
      <c r="IGC52" s="1818">
        <f t="shared" ref="IGC52" si="11319">-IGC51*$C$52</f>
        <v>-3.3770197129648058E+37</v>
      </c>
      <c r="IGE52" s="1818">
        <f t="shared" ref="IGE52" si="11320">-IGE51*$C$52</f>
        <v>-3.4614452057889258E+37</v>
      </c>
      <c r="IGG52" s="1818">
        <f t="shared" ref="IGG52" si="11321">-IGG51*$C$52</f>
        <v>-3.5479813359336488E+37</v>
      </c>
      <c r="IGI52" s="1818">
        <f t="shared" ref="IGI52" si="11322">-IGI51*$C$52</f>
        <v>-3.6366808693319898E+37</v>
      </c>
      <c r="IGK52" s="1818">
        <f t="shared" ref="IGK52" si="11323">-IGK51*$C$52</f>
        <v>-3.7275978910652893E+37</v>
      </c>
      <c r="IGM52" s="1818">
        <f t="shared" ref="IGM52" si="11324">-IGM51*$C$52</f>
        <v>-3.8207878383419213E+37</v>
      </c>
      <c r="IGO52" s="1818">
        <f t="shared" ref="IGO52" si="11325">-IGO51*$C$52</f>
        <v>-3.9163075343004688E+37</v>
      </c>
      <c r="IGQ52" s="1818">
        <f t="shared" ref="IGQ52" si="11326">-IGQ51*$C$52</f>
        <v>-4.0142152226579802E+37</v>
      </c>
      <c r="IGS52" s="1818">
        <f t="shared" ref="IGS52" si="11327">-IGS51*$C$52</f>
        <v>-4.1145706032244294E+37</v>
      </c>
      <c r="IGU52" s="1818">
        <f t="shared" ref="IGU52" si="11328">-IGU51*$C$52</f>
        <v>-4.2174348683050399E+37</v>
      </c>
      <c r="IGW52" s="1818">
        <f t="shared" ref="IGW52" si="11329">-IGW51*$C$52</f>
        <v>-4.3228707400126655E+37</v>
      </c>
      <c r="IGY52" s="1818">
        <f t="shared" ref="IGY52" si="11330">-IGY51*$C$52</f>
        <v>-4.4309425085129816E+37</v>
      </c>
      <c r="IHA52" s="1818">
        <f t="shared" ref="IHA52" si="11331">-IHA51*$C$52</f>
        <v>-4.5417160712258057E+37</v>
      </c>
      <c r="IHC52" s="1818">
        <f t="shared" ref="IHC52" si="11332">-IHC51*$C$52</f>
        <v>-4.6552589730064501E+37</v>
      </c>
      <c r="IHE52" s="1818">
        <f t="shared" ref="IHE52" si="11333">-IHE51*$C$52</f>
        <v>-4.7716404473316108E+37</v>
      </c>
      <c r="IHG52" s="1818">
        <f t="shared" ref="IHG52" si="11334">-IHG51*$C$52</f>
        <v>-4.890931458514901E+37</v>
      </c>
      <c r="IHI52" s="1818">
        <f t="shared" ref="IHI52" si="11335">-IHI51*$C$52</f>
        <v>-5.0132047449777733E+37</v>
      </c>
      <c r="IHK52" s="1818">
        <f t="shared" ref="IHK52" si="11336">-IHK51*$C$52</f>
        <v>-5.1385348636022169E+37</v>
      </c>
      <c r="IHM52" s="1818">
        <f t="shared" ref="IHM52" si="11337">-IHM51*$C$52</f>
        <v>-5.2669982351922721E+37</v>
      </c>
      <c r="IHO52" s="1818">
        <f t="shared" ref="IHO52" si="11338">-IHO51*$C$52</f>
        <v>-5.3986731910720781E+37</v>
      </c>
      <c r="IHQ52" s="1818">
        <f t="shared" ref="IHQ52" si="11339">-IHQ51*$C$52</f>
        <v>-5.5336400208488795E+37</v>
      </c>
      <c r="IHS52" s="1818">
        <f t="shared" ref="IHS52" si="11340">-IHS51*$C$52</f>
        <v>-5.6719810213701013E+37</v>
      </c>
      <c r="IHU52" s="1818">
        <f t="shared" ref="IHU52" si="11341">-IHU51*$C$52</f>
        <v>-5.8137805469043537E+37</v>
      </c>
      <c r="IHW52" s="1818">
        <f t="shared" ref="IHW52" si="11342">-IHW51*$C$52</f>
        <v>-5.9591250605769616E+37</v>
      </c>
      <c r="IHY52" s="1818">
        <f t="shared" ref="IHY52" si="11343">-IHY51*$C$52</f>
        <v>-6.1081031870913849E+37</v>
      </c>
      <c r="IIA52" s="1818">
        <f t="shared" ref="IIA52" si="11344">-IIA51*$C$52</f>
        <v>-6.2608057667686692E+37</v>
      </c>
      <c r="IIC52" s="1818">
        <f t="shared" ref="IIC52" si="11345">-IIC51*$C$52</f>
        <v>-6.4173259109378854E+37</v>
      </c>
      <c r="IIE52" s="1818">
        <f t="shared" ref="IIE52" si="11346">-IIE51*$C$52</f>
        <v>-6.5777590587113321E+37</v>
      </c>
      <c r="IIG52" s="1818">
        <f t="shared" ref="IIG52" si="11347">-IIG51*$C$52</f>
        <v>-6.7422030351791153E+37</v>
      </c>
      <c r="III52" s="1818">
        <f t="shared" ref="III52" si="11348">-III51*$C$52</f>
        <v>-6.9107581110585922E+37</v>
      </c>
      <c r="IIK52" s="1818">
        <f t="shared" ref="IIK52" si="11349">-IIK51*$C$52</f>
        <v>-7.0835270638350561E+37</v>
      </c>
      <c r="IIM52" s="1818">
        <f t="shared" ref="IIM52" si="11350">-IIM51*$C$52</f>
        <v>-7.2606152404309315E+37</v>
      </c>
      <c r="IIO52" s="1818">
        <f t="shared" ref="IIO52" si="11351">-IIO51*$C$52</f>
        <v>-7.4421306214417046E+37</v>
      </c>
      <c r="IIQ52" s="1818">
        <f t="shared" ref="IIQ52" si="11352">-IIQ51*$C$52</f>
        <v>-7.6281838869777469E+37</v>
      </c>
      <c r="IIS52" s="1818">
        <f t="shared" ref="IIS52" si="11353">-IIS51*$C$52</f>
        <v>-7.8188884841521901E+37</v>
      </c>
      <c r="IIU52" s="1818">
        <f t="shared" ref="IIU52" si="11354">-IIU51*$C$52</f>
        <v>-8.0143606962559946E+37</v>
      </c>
      <c r="IIW52" s="1818">
        <f t="shared" ref="IIW52" si="11355">-IIW51*$C$52</f>
        <v>-8.2147197136623933E+37</v>
      </c>
      <c r="IIY52" s="1818">
        <f t="shared" ref="IIY52" si="11356">-IIY51*$C$52</f>
        <v>-8.4200877065039521E+37</v>
      </c>
      <c r="IJA52" s="1818">
        <f t="shared" ref="IJA52" si="11357">-IJA51*$C$52</f>
        <v>-8.6305898991665509E+37</v>
      </c>
      <c r="IJC52" s="1818">
        <f t="shared" ref="IJC52" si="11358">-IJC51*$C$52</f>
        <v>-8.8463546466457147E+37</v>
      </c>
      <c r="IJE52" s="1818">
        <f t="shared" ref="IJE52" si="11359">-IJE51*$C$52</f>
        <v>-9.0675135128118565E+37</v>
      </c>
      <c r="IJG52" s="1818">
        <f t="shared" ref="IJG52" si="11360">-IJG51*$C$52</f>
        <v>-9.2942013506321527E+37</v>
      </c>
      <c r="IJI52" s="1818">
        <f t="shared" ref="IJI52" si="11361">-IJI51*$C$52</f>
        <v>-9.526556384397956E+37</v>
      </c>
      <c r="IJK52" s="1818">
        <f t="shared" ref="IJK52" si="11362">-IJK51*$C$52</f>
        <v>-9.7647202940079047E+37</v>
      </c>
      <c r="IJM52" s="1818">
        <f t="shared" ref="IJM52" si="11363">-IJM51*$C$52</f>
        <v>-1.0008838301358102E+38</v>
      </c>
      <c r="IJO52" s="1818">
        <f t="shared" ref="IJO52" si="11364">-IJO51*$C$52</f>
        <v>-1.0259059258892054E+38</v>
      </c>
      <c r="IJQ52" s="1818">
        <f t="shared" ref="IJQ52" si="11365">-IJQ51*$C$52</f>
        <v>-1.0515535740364355E+38</v>
      </c>
      <c r="IJS52" s="1818">
        <f t="shared" ref="IJS52" si="11366">-IJS51*$C$52</f>
        <v>-1.0778424133873463E+38</v>
      </c>
      <c r="IJU52" s="1818">
        <f t="shared" ref="IJU52" si="11367">-IJU51*$C$52</f>
        <v>-1.1047884737220298E+38</v>
      </c>
      <c r="IJW52" s="1818">
        <f t="shared" ref="IJW52" si="11368">-IJW51*$C$52</f>
        <v>-1.1324081855650805E+38</v>
      </c>
      <c r="IJY52" s="1818">
        <f t="shared" ref="IJY52" si="11369">-IJY51*$C$52</f>
        <v>-1.1607183902042074E+38</v>
      </c>
      <c r="IKA52" s="1818">
        <f t="shared" ref="IKA52" si="11370">-IKA51*$C$52</f>
        <v>-1.1897363499593124E+38</v>
      </c>
      <c r="IKC52" s="1818">
        <f t="shared" ref="IKC52" si="11371">-IKC51*$C$52</f>
        <v>-1.2194797587082951E+38</v>
      </c>
      <c r="IKE52" s="1818">
        <f t="shared" ref="IKE52" si="11372">-IKE51*$C$52</f>
        <v>-1.2499667526760024E+38</v>
      </c>
      <c r="IKG52" s="1818">
        <f t="shared" ref="IKG52" si="11373">-IKG51*$C$52</f>
        <v>-1.2812159214929023E+38</v>
      </c>
      <c r="IKI52" s="1818">
        <f t="shared" ref="IKI52" si="11374">-IKI51*$C$52</f>
        <v>-1.3132463195302248E+38</v>
      </c>
      <c r="IKK52" s="1818">
        <f t="shared" ref="IKK52" si="11375">-IKK51*$C$52</f>
        <v>-1.3460774775184804E+38</v>
      </c>
      <c r="IKM52" s="1818">
        <f t="shared" ref="IKM52" si="11376">-IKM51*$C$52</f>
        <v>-1.3797294144564423E+38</v>
      </c>
      <c r="IKO52" s="1818">
        <f t="shared" ref="IKO52" si="11377">-IKO51*$C$52</f>
        <v>-1.4142226498178533E+38</v>
      </c>
      <c r="IKQ52" s="1818">
        <f t="shared" ref="IKQ52" si="11378">-IKQ51*$C$52</f>
        <v>-1.4495782160632995E+38</v>
      </c>
      <c r="IKS52" s="1818">
        <f t="shared" ref="IKS52" si="11379">-IKS51*$C$52</f>
        <v>-1.4858176714648819E+38</v>
      </c>
      <c r="IKU52" s="1818">
        <f t="shared" ref="IKU52" si="11380">-IKU51*$C$52</f>
        <v>-1.5229631132515038E+38</v>
      </c>
      <c r="IKW52" s="1818">
        <f t="shared" ref="IKW52" si="11381">-IKW51*$C$52</f>
        <v>-1.5610371910827912E+38</v>
      </c>
      <c r="IKY52" s="1818">
        <f t="shared" ref="IKY52" si="11382">-IKY51*$C$52</f>
        <v>-1.6000631208598609E+38</v>
      </c>
      <c r="ILA52" s="1818">
        <f t="shared" ref="ILA52" si="11383">-ILA51*$C$52</f>
        <v>-1.6400646988813572E+38</v>
      </c>
      <c r="ILC52" s="1818">
        <f t="shared" ref="ILC52" si="11384">-ILC51*$C$52</f>
        <v>-1.6810663163533911E+38</v>
      </c>
      <c r="ILE52" s="1818">
        <f t="shared" ref="ILE52" si="11385">-ILE51*$C$52</f>
        <v>-1.7230929742622258E+38</v>
      </c>
      <c r="ILG52" s="1818">
        <f t="shared" ref="ILG52" si="11386">-ILG51*$C$52</f>
        <v>-1.7661702986187811E+38</v>
      </c>
      <c r="ILI52" s="1818">
        <f t="shared" ref="ILI52" si="11387">-ILI51*$C$52</f>
        <v>-1.8103245560842504E+38</v>
      </c>
      <c r="ILK52" s="1818">
        <f t="shared" ref="ILK52" si="11388">-ILK51*$C$52</f>
        <v>-1.8555826699863564E+38</v>
      </c>
      <c r="ILM52" s="1818">
        <f t="shared" ref="ILM52" si="11389">-ILM51*$C$52</f>
        <v>-1.901972236736015E+38</v>
      </c>
      <c r="ILO52" s="1818">
        <f t="shared" ref="ILO52" si="11390">-ILO51*$C$52</f>
        <v>-1.949521542654415E+38</v>
      </c>
      <c r="ILQ52" s="1818">
        <f t="shared" ref="ILQ52" si="11391">-ILQ51*$C$52</f>
        <v>-1.9982595812207753E+38</v>
      </c>
      <c r="ILS52" s="1818">
        <f t="shared" ref="ILS52" si="11392">-ILS51*$C$52</f>
        <v>-2.0482160707512945E+38</v>
      </c>
      <c r="ILU52" s="1818">
        <f t="shared" ref="ILU52" si="11393">-ILU51*$C$52</f>
        <v>-2.0994214725200765E+38</v>
      </c>
      <c r="ILW52" s="1818">
        <f t="shared" ref="ILW52" si="11394">-ILW51*$C$52</f>
        <v>-2.1519070093330781E+38</v>
      </c>
      <c r="ILY52" s="1818">
        <f t="shared" ref="ILY52" si="11395">-ILY51*$C$52</f>
        <v>-2.205704684566405E+38</v>
      </c>
      <c r="IMA52" s="1818">
        <f t="shared" ref="IMA52" si="11396">-IMA51*$C$52</f>
        <v>-2.2608473016805648E+38</v>
      </c>
      <c r="IMC52" s="1818">
        <f t="shared" ref="IMC52" si="11397">-IMC51*$C$52</f>
        <v>-2.3173684842225789E+38</v>
      </c>
      <c r="IME52" s="1818">
        <f t="shared" ref="IME52" si="11398">-IME51*$C$52</f>
        <v>-2.3753026963281433E+38</v>
      </c>
      <c r="IMG52" s="1818">
        <f t="shared" ref="IMG52" si="11399">-IMG51*$C$52</f>
        <v>-2.4346852637363466E+38</v>
      </c>
      <c r="IMI52" s="1818">
        <f t="shared" ref="IMI52" si="11400">-IMI51*$C$52</f>
        <v>-2.495552395329755E+38</v>
      </c>
      <c r="IMK52" s="1818">
        <f t="shared" ref="IMK52" si="11401">-IMK51*$C$52</f>
        <v>-2.5579412052129987E+38</v>
      </c>
      <c r="IMM52" s="1818">
        <f t="shared" ref="IMM52" si="11402">-IMM51*$C$52</f>
        <v>-2.6218897353433235E+38</v>
      </c>
      <c r="IMO52" s="1818">
        <f t="shared" ref="IMO52" si="11403">-IMO51*$C$52</f>
        <v>-2.6874369787269062E+38</v>
      </c>
      <c r="IMQ52" s="1818">
        <f t="shared" ref="IMQ52" si="11404">-IMQ51*$C$52</f>
        <v>-2.7546229031950787E+38</v>
      </c>
      <c r="IMS52" s="1818">
        <f t="shared" ref="IMS52" si="11405">-IMS51*$C$52</f>
        <v>-2.8234884757749556E+38</v>
      </c>
      <c r="IMU52" s="1818">
        <f t="shared" ref="IMU52" si="11406">-IMU51*$C$52</f>
        <v>-2.8940756876693293E+38</v>
      </c>
      <c r="IMW52" s="1818">
        <f t="shared" ref="IMW52" si="11407">-IMW51*$C$52</f>
        <v>-2.9664275798610625E+38</v>
      </c>
      <c r="IMY52" s="1818">
        <f t="shared" ref="IMY52" si="11408">-IMY51*$C$52</f>
        <v>-3.0405882693575888E+38</v>
      </c>
      <c r="INA52" s="1818">
        <f t="shared" ref="INA52" si="11409">-INA51*$C$52</f>
        <v>-3.1166029760915282E+38</v>
      </c>
      <c r="INC52" s="1818">
        <f t="shared" ref="INC52" si="11410">-INC51*$C$52</f>
        <v>-3.1945180504938163E+38</v>
      </c>
      <c r="INE52" s="1818">
        <f t="shared" ref="INE52" si="11411">-INE51*$C$52</f>
        <v>-3.2743810017561616E+38</v>
      </c>
      <c r="ING52" s="1818">
        <f t="shared" ref="ING52" si="11412">-ING51*$C$52</f>
        <v>-3.3562405268000654E+38</v>
      </c>
      <c r="INI52" s="1818">
        <f t="shared" ref="INI52" si="11413">-INI51*$C$52</f>
        <v>-3.440146539970067E+38</v>
      </c>
      <c r="INK52" s="1818">
        <f t="shared" ref="INK52" si="11414">-INK51*$C$52</f>
        <v>-3.5261502034693181E+38</v>
      </c>
      <c r="INM52" s="1818">
        <f t="shared" ref="INM52" si="11415">-INM51*$C$52</f>
        <v>-3.6143039585560508E+38</v>
      </c>
      <c r="INO52" s="1818">
        <f t="shared" ref="INO52" si="11416">-INO51*$C$52</f>
        <v>-3.704661557519952E+38</v>
      </c>
      <c r="INQ52" s="1818">
        <f t="shared" ref="INQ52" si="11417">-INQ51*$C$52</f>
        <v>-3.7972780964579506E+38</v>
      </c>
      <c r="INS52" s="1818">
        <f t="shared" ref="INS52" si="11418">-INS51*$C$52</f>
        <v>-3.8922100488693992E+38</v>
      </c>
      <c r="INU52" s="1818">
        <f t="shared" ref="INU52" si="11419">-INU51*$C$52</f>
        <v>-3.9895153000911337E+38</v>
      </c>
      <c r="INW52" s="1818">
        <f t="shared" ref="INW52" si="11420">-INW51*$C$52</f>
        <v>-4.0892531825934117E+38</v>
      </c>
      <c r="INY52" s="1818">
        <f t="shared" ref="INY52" si="11421">-INY51*$C$52</f>
        <v>-4.1914845121582467E+38</v>
      </c>
      <c r="IOA52" s="1818">
        <f t="shared" ref="IOA52" si="11422">-IOA51*$C$52</f>
        <v>-4.2962716249622025E+38</v>
      </c>
      <c r="IOC52" s="1818">
        <f t="shared" ref="IOC52" si="11423">-IOC51*$C$52</f>
        <v>-4.4036784155862575E+38</v>
      </c>
      <c r="IOE52" s="1818">
        <f t="shared" ref="IOE52" si="11424">-IOE51*$C$52</f>
        <v>-4.5137703759759136E+38</v>
      </c>
      <c r="IOG52" s="1818">
        <f t="shared" ref="IOG52" si="11425">-IOG51*$C$52</f>
        <v>-4.626614635375311E+38</v>
      </c>
      <c r="IOI52" s="1818">
        <f t="shared" ref="IOI52" si="11426">-IOI51*$C$52</f>
        <v>-4.7422800012596937E+38</v>
      </c>
      <c r="IOK52" s="1818">
        <f t="shared" ref="IOK52" si="11427">-IOK51*$C$52</f>
        <v>-4.8608370012911855E+38</v>
      </c>
      <c r="IOM52" s="1818">
        <f t="shared" ref="IOM52" si="11428">-IOM51*$C$52</f>
        <v>-4.9823579263234647E+38</v>
      </c>
      <c r="IOO52" s="1818">
        <f t="shared" ref="IOO52" si="11429">-IOO51*$C$52</f>
        <v>-5.1069168744815505E+38</v>
      </c>
      <c r="IOQ52" s="1818">
        <f t="shared" ref="IOQ52" si="11430">-IOQ51*$C$52</f>
        <v>-5.2345897963435887E+38</v>
      </c>
      <c r="IOS52" s="1818">
        <f t="shared" ref="IOS52" si="11431">-IOS51*$C$52</f>
        <v>-5.3654545412521779E+38</v>
      </c>
      <c r="IOU52" s="1818">
        <f t="shared" ref="IOU52" si="11432">-IOU51*$C$52</f>
        <v>-5.4995909047834816E+38</v>
      </c>
      <c r="IOW52" s="1818">
        <f t="shared" ref="IOW52" si="11433">-IOW51*$C$52</f>
        <v>-5.6370806774030683E+38</v>
      </c>
      <c r="IOY52" s="1818">
        <f t="shared" ref="IOY52" si="11434">-IOY51*$C$52</f>
        <v>-5.7780076943381448E+38</v>
      </c>
      <c r="IPA52" s="1818">
        <f t="shared" ref="IPA52" si="11435">-IPA51*$C$52</f>
        <v>-5.9224578866965982E+38</v>
      </c>
      <c r="IPC52" s="1818">
        <f t="shared" ref="IPC52" si="11436">-IPC51*$C$52</f>
        <v>-6.0705193338640123E+38</v>
      </c>
      <c r="IPE52" s="1818">
        <f t="shared" ref="IPE52" si="11437">-IPE51*$C$52</f>
        <v>-6.2222823172106125E+38</v>
      </c>
      <c r="IPG52" s="1818">
        <f t="shared" ref="IPG52" si="11438">-IPG51*$C$52</f>
        <v>-6.3778393751408771E+38</v>
      </c>
      <c r="IPI52" s="1818">
        <f t="shared" ref="IPI52" si="11439">-IPI51*$C$52</f>
        <v>-6.5372853595193983E+38</v>
      </c>
      <c r="IPK52" s="1818">
        <f t="shared" ref="IPK52" si="11440">-IPK51*$C$52</f>
        <v>-6.7007174935073826E+38</v>
      </c>
      <c r="IPM52" s="1818">
        <f t="shared" ref="IPM52" si="11441">-IPM51*$C$52</f>
        <v>-6.8682354308450664E+38</v>
      </c>
      <c r="IPO52" s="1818">
        <f t="shared" ref="IPO52" si="11442">-IPO51*$C$52</f>
        <v>-7.0399413166161922E+38</v>
      </c>
      <c r="IPQ52" s="1818">
        <f t="shared" ref="IPQ52" si="11443">-IPQ51*$C$52</f>
        <v>-7.215939849531597E+38</v>
      </c>
      <c r="IPS52" s="1818">
        <f t="shared" ref="IPS52" si="11444">-IPS51*$C$52</f>
        <v>-7.396338345769887E+38</v>
      </c>
      <c r="IPU52" s="1818">
        <f t="shared" ref="IPU52" si="11445">-IPU51*$C$52</f>
        <v>-7.5812468044141331E+38</v>
      </c>
      <c r="IPW52" s="1818">
        <f t="shared" ref="IPW52" si="11446">-IPW51*$C$52</f>
        <v>-7.770777974524486E+38</v>
      </c>
      <c r="IPY52" s="1818">
        <f t="shared" ref="IPY52" si="11447">-IPY51*$C$52</f>
        <v>-7.9650474238875969E+38</v>
      </c>
      <c r="IQA52" s="1818">
        <f t="shared" ref="IQA52" si="11448">-IQA51*$C$52</f>
        <v>-8.1641736094847866E+38</v>
      </c>
      <c r="IQC52" s="1818">
        <f t="shared" ref="IQC52" si="11449">-IQC51*$C$52</f>
        <v>-8.3682779497219051E+38</v>
      </c>
      <c r="IQE52" s="1818">
        <f t="shared" ref="IQE52" si="11450">-IQE51*$C$52</f>
        <v>-8.5774848984649524E+38</v>
      </c>
      <c r="IQG52" s="1818">
        <f t="shared" ref="IQG52" si="11451">-IQG51*$C$52</f>
        <v>-8.7919220209265752E+38</v>
      </c>
      <c r="IQI52" s="1818">
        <f t="shared" ref="IQI52" si="11452">-IQI51*$C$52</f>
        <v>-9.0117200714497382E+38</v>
      </c>
      <c r="IQK52" s="1818">
        <f t="shared" ref="IQK52" si="11453">-IQK51*$C$52</f>
        <v>-9.2370130732359814E+38</v>
      </c>
      <c r="IQM52" s="1818">
        <f t="shared" ref="IQM52" si="11454">-IQM51*$C$52</f>
        <v>-9.4679384000668805E+38</v>
      </c>
      <c r="IQO52" s="1818">
        <f t="shared" ref="IQO52" si="11455">-IQO51*$C$52</f>
        <v>-9.7046368600685523E+38</v>
      </c>
      <c r="IQQ52" s="1818">
        <f t="shared" ref="IQQ52" si="11456">-IQQ51*$C$52</f>
        <v>-9.9472527815702648E+38</v>
      </c>
      <c r="IQS52" s="1818">
        <f t="shared" ref="IQS52" si="11457">-IQS51*$C$52</f>
        <v>-1.019593410110952E+39</v>
      </c>
      <c r="IQU52" s="1818">
        <f t="shared" ref="IQU52" si="11458">-IQU51*$C$52</f>
        <v>-1.0450832453637257E+39</v>
      </c>
      <c r="IQW52" s="1818">
        <f t="shared" ref="IQW52" si="11459">-IQW51*$C$52</f>
        <v>-1.0712103264978188E+39</v>
      </c>
      <c r="IQY52" s="1818">
        <f t="shared" ref="IQY52" si="11460">-IQY51*$C$52</f>
        <v>-1.0979905846602641E+39</v>
      </c>
      <c r="IRA52" s="1818">
        <f t="shared" ref="IRA52" si="11461">-IRA51*$C$52</f>
        <v>-1.1254403492767706E+39</v>
      </c>
      <c r="IRC52" s="1818">
        <f t="shared" ref="IRC52" si="11462">-IRC51*$C$52</f>
        <v>-1.1535763580086898E+39</v>
      </c>
      <c r="IRE52" s="1818">
        <f t="shared" ref="IRE52" si="11463">-IRE51*$C$52</f>
        <v>-1.1824157669589069E+39</v>
      </c>
      <c r="IRG52" s="1818">
        <f t="shared" ref="IRG52" si="11464">-IRG51*$C$52</f>
        <v>-1.2119761611328795E+39</v>
      </c>
      <c r="IRI52" s="1818">
        <f t="shared" ref="IRI52" si="11465">-IRI51*$C$52</f>
        <v>-1.2422755651612014E+39</v>
      </c>
      <c r="IRK52" s="1818">
        <f t="shared" ref="IRK52" si="11466">-IRK51*$C$52</f>
        <v>-1.2733324542902314E+39</v>
      </c>
      <c r="IRM52" s="1818">
        <f t="shared" ref="IRM52" si="11467">-IRM51*$C$52</f>
        <v>-1.3051657656474871E+39</v>
      </c>
      <c r="IRO52" s="1818">
        <f t="shared" ref="IRO52" si="11468">-IRO51*$C$52</f>
        <v>-1.3377949097886741E+39</v>
      </c>
      <c r="IRQ52" s="1818">
        <f t="shared" ref="IRQ52" si="11469">-IRQ51*$C$52</f>
        <v>-1.3712397825333909E+39</v>
      </c>
      <c r="IRS52" s="1818">
        <f t="shared" ref="IRS52" si="11470">-IRS51*$C$52</f>
        <v>-1.4055207770967257E+39</v>
      </c>
      <c r="IRU52" s="1818">
        <f t="shared" ref="IRU52" si="11471">-IRU51*$C$52</f>
        <v>-1.4406587965241436E+39</v>
      </c>
      <c r="IRW52" s="1818">
        <f t="shared" ref="IRW52" si="11472">-IRW51*$C$52</f>
        <v>-1.4766752664372469E+39</v>
      </c>
      <c r="IRY52" s="1818">
        <f t="shared" ref="IRY52" si="11473">-IRY51*$C$52</f>
        <v>-1.5135921480981779E+39</v>
      </c>
      <c r="ISA52" s="1818">
        <f t="shared" ref="ISA52" si="11474">-ISA51*$C$52</f>
        <v>-1.5514319518006322E+39</v>
      </c>
      <c r="ISC52" s="1818">
        <f t="shared" ref="ISC52" si="11475">-ISC51*$C$52</f>
        <v>-1.5902177505956478E+39</v>
      </c>
      <c r="ISE52" s="1818">
        <f t="shared" ref="ISE52" si="11476">-ISE51*$C$52</f>
        <v>-1.6299731943605388E+39</v>
      </c>
      <c r="ISG52" s="1818">
        <f t="shared" ref="ISG52" si="11477">-ISG51*$C$52</f>
        <v>-1.6707225242195521E+39</v>
      </c>
      <c r="ISI52" s="1818">
        <f t="shared" ref="ISI52" si="11478">-ISI51*$C$52</f>
        <v>-1.7124905873250406E+39</v>
      </c>
      <c r="ISK52" s="1818">
        <f t="shared" ref="ISK52" si="11479">-ISK51*$C$52</f>
        <v>-1.7553028520081666E+39</v>
      </c>
      <c r="ISM52" s="1818">
        <f t="shared" ref="ISM52" si="11480">-ISM51*$C$52</f>
        <v>-1.7991854233083707E+39</v>
      </c>
      <c r="ISO52" s="1818">
        <f t="shared" ref="ISO52" si="11481">-ISO51*$C$52</f>
        <v>-1.8441650588910798E+39</v>
      </c>
      <c r="ISQ52" s="1818">
        <f t="shared" ref="ISQ52" si="11482">-ISQ51*$C$52</f>
        <v>-1.8902691853633567E+39</v>
      </c>
      <c r="ISS52" s="1818">
        <f t="shared" ref="ISS52" si="11483">-ISS51*$C$52</f>
        <v>-1.9375259149974405E+39</v>
      </c>
      <c r="ISU52" s="1818">
        <f t="shared" ref="ISU52" si="11484">-ISU51*$C$52</f>
        <v>-1.9859640628723762E+39</v>
      </c>
      <c r="ISW52" s="1818">
        <f t="shared" ref="ISW52" si="11485">-ISW51*$C$52</f>
        <v>-2.0356131644441856E+39</v>
      </c>
      <c r="ISY52" s="1818">
        <f t="shared" ref="ISY52" si="11486">-ISY51*$C$52</f>
        <v>-2.08650349355529E+39</v>
      </c>
      <c r="ITA52" s="1818">
        <f t="shared" ref="ITA52" si="11487">-ITA51*$C$52</f>
        <v>-2.138666080894172E+39</v>
      </c>
      <c r="ITC52" s="1818">
        <f t="shared" ref="ITC52" si="11488">-ITC51*$C$52</f>
        <v>-2.1921327329165262E+39</v>
      </c>
      <c r="ITE52" s="1818">
        <f t="shared" ref="ITE52" si="11489">-ITE51*$C$52</f>
        <v>-2.2469360512394392E+39</v>
      </c>
      <c r="ITG52" s="1818">
        <f t="shared" ref="ITG52" si="11490">-ITG51*$C$52</f>
        <v>-2.3031094525204249E+39</v>
      </c>
      <c r="ITI52" s="1818">
        <f t="shared" ref="ITI52" si="11491">-ITI51*$C$52</f>
        <v>-2.3606871888334354E+39</v>
      </c>
      <c r="ITK52" s="1818">
        <f t="shared" ref="ITK52" si="11492">-ITK51*$C$52</f>
        <v>-2.4197043685542711E+39</v>
      </c>
      <c r="ITM52" s="1818">
        <f t="shared" ref="ITM52" si="11493">-ITM51*$C$52</f>
        <v>-2.4801969777681276E+39</v>
      </c>
      <c r="ITO52" s="1818">
        <f t="shared" ref="ITO52" si="11494">-ITO51*$C$52</f>
        <v>-2.5422019022123306E+39</v>
      </c>
      <c r="ITQ52" s="1818">
        <f t="shared" ref="ITQ52" si="11495">-ITQ51*$C$52</f>
        <v>-2.6057569497676386E+39</v>
      </c>
      <c r="ITS52" s="1818">
        <f t="shared" ref="ITS52" si="11496">-ITS51*$C$52</f>
        <v>-2.6709008735118294E+39</v>
      </c>
      <c r="ITU52" s="1818">
        <f t="shared" ref="ITU52" si="11497">-ITU51*$C$52</f>
        <v>-2.7376733953496251E+39</v>
      </c>
      <c r="ITW52" s="1818">
        <f t="shared" ref="ITW52" si="11498">-ITW51*$C$52</f>
        <v>-2.8061152302333654E+39</v>
      </c>
      <c r="ITY52" s="1818">
        <f t="shared" ref="ITY52" si="11499">-ITY51*$C$52</f>
        <v>-2.8762681109891991E+39</v>
      </c>
      <c r="IUA52" s="1818">
        <f t="shared" ref="IUA52" si="11500">-IUA51*$C$52</f>
        <v>-2.9481748137639289E+39</v>
      </c>
      <c r="IUC52" s="1818">
        <f t="shared" ref="IUC52" si="11501">-IUC51*$C$52</f>
        <v>-3.0218791841080267E+39</v>
      </c>
      <c r="IUE52" s="1818">
        <f t="shared" ref="IUE52" si="11502">-IUE51*$C$52</f>
        <v>-3.0974261637107273E+39</v>
      </c>
      <c r="IUG52" s="1818">
        <f t="shared" ref="IUG52" si="11503">-IUG51*$C$52</f>
        <v>-3.1748618178034951E+39</v>
      </c>
      <c r="IUI52" s="1818">
        <f t="shared" ref="IUI52" si="11504">-IUI51*$C$52</f>
        <v>-3.254233363248582E+39</v>
      </c>
      <c r="IUK52" s="1818">
        <f t="shared" ref="IUK52" si="11505">-IUK51*$C$52</f>
        <v>-3.3355891973297965E+39</v>
      </c>
      <c r="IUM52" s="1818">
        <f t="shared" ref="IUM52" si="11506">-IUM51*$C$52</f>
        <v>-3.4189789272630414E+39</v>
      </c>
      <c r="IUO52" s="1818">
        <f t="shared" ref="IUO52" si="11507">-IUO51*$C$52</f>
        <v>-3.5044534004446169E+39</v>
      </c>
      <c r="IUQ52" s="1818">
        <f t="shared" ref="IUQ52" si="11508">-IUQ51*$C$52</f>
        <v>-3.5920647354557318E+39</v>
      </c>
      <c r="IUS52" s="1818">
        <f t="shared" ref="IUS52" si="11509">-IUS51*$C$52</f>
        <v>-3.681866353842125E+39</v>
      </c>
      <c r="IUU52" s="1818">
        <f t="shared" ref="IUU52" si="11510">-IUU51*$C$52</f>
        <v>-3.7739130126881778E+39</v>
      </c>
      <c r="IUW52" s="1818">
        <f t="shared" ref="IUW52" si="11511">-IUW51*$C$52</f>
        <v>-3.868260838005382E+39</v>
      </c>
      <c r="IUY52" s="1818">
        <f t="shared" ref="IUY52" si="11512">-IUY51*$C$52</f>
        <v>-3.9649673589555159E+39</v>
      </c>
      <c r="IVA52" s="1818">
        <f t="shared" ref="IVA52" si="11513">-IVA51*$C$52</f>
        <v>-4.0640915429294037E+39</v>
      </c>
      <c r="IVC52" s="1818">
        <f t="shared" ref="IVC52" si="11514">-IVC51*$C$52</f>
        <v>-4.1656938315026387E+39</v>
      </c>
      <c r="IVE52" s="1818">
        <f t="shared" ref="IVE52" si="11515">-IVE51*$C$52</f>
        <v>-4.269836177290204E+39</v>
      </c>
      <c r="IVG52" s="1818">
        <f t="shared" ref="IVG52" si="11516">-IVG51*$C$52</f>
        <v>-4.3765820817224588E+39</v>
      </c>
      <c r="IVI52" s="1818">
        <f t="shared" ref="IVI52" si="11517">-IVI51*$C$52</f>
        <v>-4.48599663376552E+39</v>
      </c>
      <c r="IVK52" s="1818">
        <f t="shared" ref="IVK52" si="11518">-IVK51*$C$52</f>
        <v>-4.5981465496096573E+39</v>
      </c>
      <c r="IVM52" s="1818">
        <f t="shared" ref="IVM52" si="11519">-IVM51*$C$52</f>
        <v>-4.7131002133498985E+39</v>
      </c>
      <c r="IVO52" s="1818">
        <f t="shared" ref="IVO52" si="11520">-IVO51*$C$52</f>
        <v>-4.8309277186836456E+39</v>
      </c>
      <c r="IVQ52" s="1818">
        <f t="shared" ref="IVQ52" si="11521">-IVQ51*$C$52</f>
        <v>-4.9517009116507361E+39</v>
      </c>
      <c r="IVS52" s="1818">
        <f t="shared" ref="IVS52" si="11522">-IVS51*$C$52</f>
        <v>-5.0754934344420039E+39</v>
      </c>
      <c r="IVU52" s="1818">
        <f t="shared" ref="IVU52" si="11523">-IVU51*$C$52</f>
        <v>-5.2023807703030538E+39</v>
      </c>
      <c r="IVW52" s="1818">
        <f t="shared" ref="IVW52" si="11524">-IVW51*$C$52</f>
        <v>-5.3324402895606298E+39</v>
      </c>
      <c r="IVY52" s="1818">
        <f t="shared" ref="IVY52" si="11525">-IVY51*$C$52</f>
        <v>-5.4657512967996453E+39</v>
      </c>
      <c r="IWA52" s="1818">
        <f t="shared" ref="IWA52" si="11526">-IWA51*$C$52</f>
        <v>-5.6023950792196354E+39</v>
      </c>
      <c r="IWC52" s="1818">
        <f t="shared" ref="IWC52" si="11527">-IWC51*$C$52</f>
        <v>-5.7424549562001261E+39</v>
      </c>
      <c r="IWE52" s="1818">
        <f t="shared" ref="IWE52" si="11528">-IWE51*$C$52</f>
        <v>-5.8860163301051283E+39</v>
      </c>
      <c r="IWG52" s="1818">
        <f t="shared" ref="IWG52" si="11529">-IWG51*$C$52</f>
        <v>-6.0331667383577564E+39</v>
      </c>
      <c r="IWI52" s="1818">
        <f t="shared" ref="IWI52" si="11530">-IWI51*$C$52</f>
        <v>-6.1839959068167003E+39</v>
      </c>
      <c r="IWK52" s="1818">
        <f t="shared" ref="IWK52" si="11531">-IWK51*$C$52</f>
        <v>-6.3385958044871174E+39</v>
      </c>
      <c r="IWM52" s="1818">
        <f t="shared" ref="IWM52" si="11532">-IWM51*$C$52</f>
        <v>-6.4970606995992946E+39</v>
      </c>
      <c r="IWO52" s="1818">
        <f t="shared" ref="IWO52" si="11533">-IWO51*$C$52</f>
        <v>-6.6594872170892761E+39</v>
      </c>
      <c r="IWQ52" s="1818">
        <f t="shared" ref="IWQ52" si="11534">-IWQ51*$C$52</f>
        <v>-6.8259743975165079E+39</v>
      </c>
      <c r="IWS52" s="1818">
        <f t="shared" ref="IWS52" si="11535">-IWS51*$C$52</f>
        <v>-6.9966237574544197E+39</v>
      </c>
      <c r="IWU52" s="1818">
        <f t="shared" ref="IWU52" si="11536">-IWU51*$C$52</f>
        <v>-7.1715393513907798E+39</v>
      </c>
      <c r="IWW52" s="1818">
        <f t="shared" ref="IWW52" si="11537">-IWW51*$C$52</f>
        <v>-7.350827835175549E+39</v>
      </c>
      <c r="IWY52" s="1818">
        <f t="shared" ref="IWY52" si="11538">-IWY51*$C$52</f>
        <v>-7.5345985310549366E+39</v>
      </c>
      <c r="IXA52" s="1818">
        <f t="shared" ref="IXA52" si="11539">-IXA51*$C$52</f>
        <v>-7.7229634943313099E+39</v>
      </c>
      <c r="IXC52" s="1818">
        <f t="shared" ref="IXC52" si="11540">-IXC51*$C$52</f>
        <v>-7.9160375816895925E+39</v>
      </c>
      <c r="IXE52" s="1818">
        <f t="shared" ref="IXE52" si="11541">-IXE51*$C$52</f>
        <v>-8.1139385212318316E+39</v>
      </c>
      <c r="IXG52" s="1818">
        <f t="shared" ref="IXG52" si="11542">-IXG51*$C$52</f>
        <v>-8.3167869842626263E+39</v>
      </c>
      <c r="IXI52" s="1818">
        <f t="shared" ref="IXI52" si="11543">-IXI51*$C$52</f>
        <v>-8.5247066588691918E+39</v>
      </c>
      <c r="IXK52" s="1818">
        <f t="shared" ref="IXK52" si="11544">-IXK51*$C$52</f>
        <v>-8.7378243253409212E+39</v>
      </c>
      <c r="IXM52" s="1818">
        <f t="shared" ref="IXM52" si="11545">-IXM51*$C$52</f>
        <v>-8.956269933474444E+39</v>
      </c>
      <c r="IXO52" s="1818">
        <f t="shared" ref="IXO52" si="11546">-IXO51*$C$52</f>
        <v>-9.1801766818113046E+39</v>
      </c>
      <c r="IXQ52" s="1818">
        <f t="shared" ref="IXQ52" si="11547">-IXQ51*$C$52</f>
        <v>-9.4096810988565868E+39</v>
      </c>
      <c r="IXS52" s="1818">
        <f t="shared" ref="IXS52" si="11548">-IXS51*$C$52</f>
        <v>-9.6449231263280003E+39</v>
      </c>
      <c r="IXU52" s="1818">
        <f t="shared" ref="IXU52" si="11549">-IXU51*$C$52</f>
        <v>-9.8860462044861997E+39</v>
      </c>
      <c r="IXW52" s="1818">
        <f t="shared" ref="IXW52" si="11550">-IXW51*$C$52</f>
        <v>-1.0133197359598354E+40</v>
      </c>
      <c r="IXY52" s="1818">
        <f t="shared" ref="IXY52" si="11551">-IXY51*$C$52</f>
        <v>-1.0386527293588311E+40</v>
      </c>
      <c r="IYA52" s="1818">
        <f t="shared" ref="IYA52" si="11552">-IYA51*$C$52</f>
        <v>-1.0646190475928018E+40</v>
      </c>
      <c r="IYC52" s="1818">
        <f t="shared" ref="IYC52" si="11553">-IYC51*$C$52</f>
        <v>-1.0912345237826216E+40</v>
      </c>
      <c r="IYE52" s="1818">
        <f t="shared" ref="IYE52" si="11554">-IYE51*$C$52</f>
        <v>-1.1185153868771872E+40</v>
      </c>
      <c r="IYG52" s="1818">
        <f t="shared" ref="IYG52" si="11555">-IYG51*$C$52</f>
        <v>-1.1464782715491168E+40</v>
      </c>
      <c r="IYI52" s="1818">
        <f t="shared" ref="IYI52" si="11556">-IYI51*$C$52</f>
        <v>-1.1751402283378445E+40</v>
      </c>
      <c r="IYK52" s="1818">
        <f t="shared" ref="IYK52" si="11557">-IYK51*$C$52</f>
        <v>-1.2045187340462905E+40</v>
      </c>
      <c r="IYM52" s="1818">
        <f t="shared" ref="IYM52" si="11558">-IYM51*$C$52</f>
        <v>-1.2346317023974478E+40</v>
      </c>
      <c r="IYO52" s="1818">
        <f t="shared" ref="IYO52" si="11559">-IYO51*$C$52</f>
        <v>-1.2654974949573838E+40</v>
      </c>
      <c r="IYQ52" s="1818">
        <f t="shared" ref="IYQ52" si="11560">-IYQ51*$C$52</f>
        <v>-1.2971349323313183E+40</v>
      </c>
      <c r="IYS52" s="1818">
        <f t="shared" ref="IYS52" si="11561">-IYS51*$C$52</f>
        <v>-1.3295633056396011E+40</v>
      </c>
      <c r="IYU52" s="1818">
        <f t="shared" ref="IYU52" si="11562">-IYU51*$C$52</f>
        <v>-1.3628023882805911E+40</v>
      </c>
      <c r="IYW52" s="1818">
        <f t="shared" ref="IYW52" si="11563">-IYW51*$C$52</f>
        <v>-1.3968724479876057E+40</v>
      </c>
      <c r="IYY52" s="1818">
        <f t="shared" ref="IYY52" si="11564">-IYY51*$C$52</f>
        <v>-1.4317942591872958E+40</v>
      </c>
      <c r="IZA52" s="1818">
        <f t="shared" ref="IZA52" si="11565">-IZA51*$C$52</f>
        <v>-1.4675891156669779E+40</v>
      </c>
      <c r="IZC52" s="1818">
        <f t="shared" ref="IZC52" si="11566">-IZC51*$C$52</f>
        <v>-1.5042788435586522E+40</v>
      </c>
      <c r="IZE52" s="1818">
        <f t="shared" ref="IZE52" si="11567">-IZE51*$C$52</f>
        <v>-1.5418858146476183E+40</v>
      </c>
      <c r="IZG52" s="1818">
        <f t="shared" ref="IZG52" si="11568">-IZG51*$C$52</f>
        <v>-1.5804329600138087E+40</v>
      </c>
      <c r="IZI52" s="1818">
        <f t="shared" ref="IZI52" si="11569">-IZI51*$C$52</f>
        <v>-1.6199437840141539E+40</v>
      </c>
      <c r="IZK52" s="1818">
        <f t="shared" ref="IZK52" si="11570">-IZK51*$C$52</f>
        <v>-1.6604423786145077E+40</v>
      </c>
      <c r="IZM52" s="1818">
        <f t="shared" ref="IZM52" si="11571">-IZM51*$C$52</f>
        <v>-1.7019534380798703E+40</v>
      </c>
      <c r="IZO52" s="1818">
        <f t="shared" ref="IZO52" si="11572">-IZO51*$C$52</f>
        <v>-1.7445022740318669E+40</v>
      </c>
      <c r="IZQ52" s="1818">
        <f t="shared" ref="IZQ52" si="11573">-IZQ51*$C$52</f>
        <v>-1.7881148308826634E+40</v>
      </c>
      <c r="IZS52" s="1818">
        <f t="shared" ref="IZS52" si="11574">-IZS51*$C$52</f>
        <v>-1.8328177016547299E+40</v>
      </c>
      <c r="IZU52" s="1818">
        <f t="shared" ref="IZU52" si="11575">-IZU51*$C$52</f>
        <v>-1.8786381441960979E+40</v>
      </c>
      <c r="IZW52" s="1818">
        <f t="shared" ref="IZW52" si="11576">-IZW51*$C$52</f>
        <v>-1.9256040978010003E+40</v>
      </c>
      <c r="IZY52" s="1818">
        <f t="shared" ref="IZY52" si="11577">-IZY51*$C$52</f>
        <v>-1.9737442002460252E+40</v>
      </c>
      <c r="JAA52" s="1818">
        <f t="shared" ref="JAA52" si="11578">-JAA51*$C$52</f>
        <v>-2.0230878052521756E+40</v>
      </c>
      <c r="JAC52" s="1818">
        <f t="shared" ref="JAC52" si="11579">-JAC51*$C$52</f>
        <v>-2.0736650003834798E+40</v>
      </c>
      <c r="JAE52" s="1818">
        <f t="shared" ref="JAE52" si="11580">-JAE51*$C$52</f>
        <v>-2.1255066253930667E+40</v>
      </c>
      <c r="JAG52" s="1818">
        <f t="shared" ref="JAG52" si="11581">-JAG51*$C$52</f>
        <v>-2.178644291027893E+40</v>
      </c>
      <c r="JAI52" s="1818">
        <f t="shared" ref="JAI52" si="11582">-JAI51*$C$52</f>
        <v>-2.23311039830359E+40</v>
      </c>
      <c r="JAK52" s="1818">
        <f t="shared" ref="JAK52" si="11583">-JAK51*$C$52</f>
        <v>-2.2889381582611797E+40</v>
      </c>
      <c r="JAM52" s="1818">
        <f t="shared" ref="JAM52" si="11584">-JAM51*$C$52</f>
        <v>-2.3461616122177091E+40</v>
      </c>
      <c r="JAO52" s="1818">
        <f t="shared" ref="JAO52" si="11585">-JAO51*$C$52</f>
        <v>-2.4048156525231517E+40</v>
      </c>
      <c r="JAQ52" s="1818">
        <f t="shared" ref="JAQ52" si="11586">-JAQ51*$C$52</f>
        <v>-2.4649360438362302E+40</v>
      </c>
      <c r="JAS52" s="1818">
        <f t="shared" ref="JAS52" si="11587">-JAS51*$C$52</f>
        <v>-2.5265594449321357E+40</v>
      </c>
      <c r="JAU52" s="1818">
        <f t="shared" ref="JAU52" si="11588">-JAU51*$C$52</f>
        <v>-2.5897234310554388E+40</v>
      </c>
      <c r="JAW52" s="1818">
        <f t="shared" ref="JAW52" si="11589">-JAW51*$C$52</f>
        <v>-2.6544665168318246E+40</v>
      </c>
      <c r="JAY52" s="1818">
        <f t="shared" ref="JAY52" si="11590">-JAY51*$C$52</f>
        <v>-2.7208281797526201E+40</v>
      </c>
      <c r="JBA52" s="1818">
        <f t="shared" ref="JBA52" si="11591">-JBA51*$C$52</f>
        <v>-2.7888488842464351E+40</v>
      </c>
      <c r="JBC52" s="1818">
        <f t="shared" ref="JBC52" si="11592">-JBC51*$C$52</f>
        <v>-2.8585701063525957E+40</v>
      </c>
      <c r="JBE52" s="1818">
        <f t="shared" ref="JBE52" si="11593">-JBE51*$C$52</f>
        <v>-2.9300343590114106E+40</v>
      </c>
      <c r="JBG52" s="1818">
        <f t="shared" ref="JBG52" si="11594">-JBG51*$C$52</f>
        <v>-3.0032852179866955E+40</v>
      </c>
      <c r="JBI52" s="1818">
        <f t="shared" ref="JBI52" si="11595">-JBI51*$C$52</f>
        <v>-3.0783673484363626E+40</v>
      </c>
      <c r="JBK52" s="1818">
        <f t="shared" ref="JBK52" si="11596">-JBK51*$C$52</f>
        <v>-3.1553265321472712E+40</v>
      </c>
      <c r="JBM52" s="1818">
        <f t="shared" ref="JBM52" si="11597">-JBM51*$C$52</f>
        <v>-3.2342096954509525E+40</v>
      </c>
      <c r="JBO52" s="1818">
        <f t="shared" ref="JBO52" si="11598">-JBO51*$C$52</f>
        <v>-3.315064937837226E+40</v>
      </c>
      <c r="JBQ52" s="1818">
        <f t="shared" ref="JBQ52" si="11599">-JBQ51*$C$52</f>
        <v>-3.3979415612831562E+40</v>
      </c>
      <c r="JBS52" s="1818">
        <f t="shared" ref="JBS52" si="11600">-JBS51*$C$52</f>
        <v>-3.4828901003152349E+40</v>
      </c>
      <c r="JBU52" s="1818">
        <f t="shared" ref="JBU52" si="11601">-JBU51*$C$52</f>
        <v>-3.5699623528231153E+40</v>
      </c>
      <c r="JBW52" s="1818">
        <f t="shared" ref="JBW52" si="11602">-JBW51*$C$52</f>
        <v>-3.6592114116436927E+40</v>
      </c>
      <c r="JBY52" s="1818">
        <f t="shared" ref="JBY52" si="11603">-JBY51*$C$52</f>
        <v>-3.7506916969347847E+40</v>
      </c>
      <c r="JCA52" s="1818">
        <f t="shared" ref="JCA52" si="11604">-JCA51*$C$52</f>
        <v>-3.8444589893581541E+40</v>
      </c>
      <c r="JCC52" s="1818">
        <f t="shared" ref="JCC52" si="11605">-JCC51*$C$52</f>
        <v>-3.9405704640921075E+40</v>
      </c>
      <c r="JCE52" s="1818">
        <f t="shared" ref="JCE52" si="11606">-JCE51*$C$52</f>
        <v>-4.0390847256944097E+40</v>
      </c>
      <c r="JCG52" s="1818">
        <f t="shared" ref="JCG52" si="11607">-JCG51*$C$52</f>
        <v>-4.1400618438367697E+40</v>
      </c>
      <c r="JCI52" s="1818">
        <f t="shared" ref="JCI52" si="11608">-JCI51*$C$52</f>
        <v>-4.2435633899326886E+40</v>
      </c>
      <c r="JCK52" s="1818">
        <f t="shared" ref="JCK52" si="11609">-JCK51*$C$52</f>
        <v>-4.3496524746810055E+40</v>
      </c>
      <c r="JCM52" s="1818">
        <f t="shared" ref="JCM52" si="11610">-JCM51*$C$52</f>
        <v>-4.45839378654803E+40</v>
      </c>
      <c r="JCO52" s="1818">
        <f t="shared" ref="JCO52" si="11611">-JCO51*$C$52</f>
        <v>-4.5698536312117302E+40</v>
      </c>
      <c r="JCQ52" s="1818">
        <f t="shared" ref="JCQ52" si="11612">-JCQ51*$C$52</f>
        <v>-4.6840999719920233E+40</v>
      </c>
      <c r="JCS52" s="1818">
        <f t="shared" ref="JCS52" si="11613">-JCS51*$C$52</f>
        <v>-4.8012024712918235E+40</v>
      </c>
      <c r="JCU52" s="1818">
        <f t="shared" ref="JCU52" si="11614">-JCU51*$C$52</f>
        <v>-4.9212325330741188E+40</v>
      </c>
      <c r="JCW52" s="1818">
        <f t="shared" ref="JCW52" si="11615">-JCW51*$C$52</f>
        <v>-5.0442633464009715E+40</v>
      </c>
      <c r="JCY52" s="1818">
        <f t="shared" ref="JCY52" si="11616">-JCY51*$C$52</f>
        <v>-5.1703699300609951E+40</v>
      </c>
      <c r="JDA52" s="1818">
        <f t="shared" ref="JDA52" si="11617">-JDA51*$C$52</f>
        <v>-5.2996291783125197E+40</v>
      </c>
      <c r="JDC52" s="1818">
        <f t="shared" ref="JDC52" si="11618">-JDC51*$C$52</f>
        <v>-5.4321199077703327E+40</v>
      </c>
      <c r="JDE52" s="1818">
        <f t="shared" ref="JDE52" si="11619">-JDE51*$C$52</f>
        <v>-5.5679229054645905E+40</v>
      </c>
      <c r="JDG52" s="1818">
        <f t="shared" ref="JDG52" si="11620">-JDG51*$C$52</f>
        <v>-5.7071209781012045E+40</v>
      </c>
      <c r="JDI52" s="1818">
        <f t="shared" ref="JDI52" si="11621">-JDI51*$C$52</f>
        <v>-5.849799002553734E+40</v>
      </c>
      <c r="JDK52" s="1818">
        <f t="shared" ref="JDK52" si="11622">-JDK51*$C$52</f>
        <v>-5.9960439776175771E+40</v>
      </c>
      <c r="JDM52" s="1818">
        <f t="shared" ref="JDM52" si="11623">-JDM51*$C$52</f>
        <v>-6.1459450770580158E+40</v>
      </c>
      <c r="JDO52" s="1818">
        <f t="shared" ref="JDO52" si="11624">-JDO51*$C$52</f>
        <v>-6.2995937039844661E+40</v>
      </c>
      <c r="JDQ52" s="1818">
        <f t="shared" ref="JDQ52" si="11625">-JDQ51*$C$52</f>
        <v>-6.4570835465840775E+40</v>
      </c>
      <c r="JDS52" s="1818">
        <f t="shared" ref="JDS52" si="11626">-JDS51*$C$52</f>
        <v>-6.6185106352486787E+40</v>
      </c>
      <c r="JDU52" s="1818">
        <f t="shared" ref="JDU52" si="11627">-JDU51*$C$52</f>
        <v>-6.7839734011298947E+40</v>
      </c>
      <c r="JDW52" s="1818">
        <f t="shared" ref="JDW52" si="11628">-JDW51*$C$52</f>
        <v>-6.9535727361581413E+40</v>
      </c>
      <c r="JDY52" s="1818">
        <f t="shared" ref="JDY52" si="11629">-JDY51*$C$52</f>
        <v>-7.127412054562094E+40</v>
      </c>
      <c r="JEA52" s="1818">
        <f t="shared" ref="JEA52" si="11630">-JEA51*$C$52</f>
        <v>-7.305597355926146E+40</v>
      </c>
      <c r="JEC52" s="1818">
        <f t="shared" ref="JEC52" si="11631">-JEC51*$C$52</f>
        <v>-7.4882372898242987E+40</v>
      </c>
      <c r="JEE52" s="1818">
        <f t="shared" ref="JEE52" si="11632">-JEE51*$C$52</f>
        <v>-7.6754432220699054E+40</v>
      </c>
      <c r="JEG52" s="1818">
        <f t="shared" ref="JEG52" si="11633">-JEG51*$C$52</f>
        <v>-7.8673293026216523E+40</v>
      </c>
      <c r="JEI52" s="1818">
        <f t="shared" ref="JEI52" si="11634">-JEI51*$C$52</f>
        <v>-8.0640125351871931E+40</v>
      </c>
      <c r="JEK52" s="1818">
        <f t="shared" ref="JEK52" si="11635">-JEK51*$C$52</f>
        <v>-8.2656128485668725E+40</v>
      </c>
      <c r="JEM52" s="1818">
        <f t="shared" ref="JEM52" si="11636">-JEM51*$C$52</f>
        <v>-8.4722531697810441E+40</v>
      </c>
      <c r="JEO52" s="1818">
        <f t="shared" ref="JEO52" si="11637">-JEO51*$C$52</f>
        <v>-8.684059499025569E+40</v>
      </c>
      <c r="JEQ52" s="1818">
        <f t="shared" ref="JEQ52" si="11638">-JEQ51*$C$52</f>
        <v>-8.9011609865012074E+40</v>
      </c>
      <c r="JES52" s="1818">
        <f t="shared" ref="JES52" si="11639">-JES51*$C$52</f>
        <v>-9.1236900111637371E+40</v>
      </c>
      <c r="JEU52" s="1818">
        <f t="shared" ref="JEU52" si="11640">-JEU51*$C$52</f>
        <v>-9.3517822614428289E+40</v>
      </c>
      <c r="JEW52" s="1818">
        <f t="shared" ref="JEW52" si="11641">-JEW51*$C$52</f>
        <v>-9.5855768179788996E+40</v>
      </c>
      <c r="JEY52" s="1818">
        <f t="shared" ref="JEY52" si="11642">-JEY51*$C$52</f>
        <v>-9.8252162384283711E+40</v>
      </c>
      <c r="JFA52" s="1818">
        <f t="shared" ref="JFA52" si="11643">-JFA51*$C$52</f>
        <v>-1.0070846644389079E+41</v>
      </c>
      <c r="JFC52" s="1818">
        <f t="shared" ref="JFC52" si="11644">-JFC51*$C$52</f>
        <v>-1.0322617810498805E+41</v>
      </c>
      <c r="JFE52" s="1818">
        <f t="shared" ref="JFE52" si="11645">-JFE51*$C$52</f>
        <v>-1.0580683255761275E+41</v>
      </c>
      <c r="JFG52" s="1818">
        <f t="shared" ref="JFG52" si="11646">-JFG51*$C$52</f>
        <v>-1.0845200337155305E+41</v>
      </c>
      <c r="JFI52" s="1818">
        <f t="shared" ref="JFI52" si="11647">-JFI51*$C$52</f>
        <v>-1.1116330345584187E+41</v>
      </c>
      <c r="JFK52" s="1818">
        <f t="shared" ref="JFK52" si="11648">-JFK51*$C$52</f>
        <v>-1.1394238604223791E+41</v>
      </c>
      <c r="JFM52" s="1818">
        <f t="shared" ref="JFM52" si="11649">-JFM51*$C$52</f>
        <v>-1.1679094569329384E+41</v>
      </c>
      <c r="JFO52" s="1818">
        <f t="shared" ref="JFO52" si="11650">-JFO51*$C$52</f>
        <v>-1.1971071933562617E+41</v>
      </c>
      <c r="JFQ52" s="1818">
        <f t="shared" ref="JFQ52" si="11651">-JFQ51*$C$52</f>
        <v>-1.2270348731901681E+41</v>
      </c>
      <c r="JFS52" s="1818">
        <f t="shared" ref="JFS52" si="11652">-JFS51*$C$52</f>
        <v>-1.2577107450199221E+41</v>
      </c>
      <c r="JFU52" s="1818">
        <f t="shared" ref="JFU52" si="11653">-JFU51*$C$52</f>
        <v>-1.2891535136454201E+41</v>
      </c>
      <c r="JFW52" s="1818">
        <f t="shared" ref="JFW52" si="11654">-JFW51*$C$52</f>
        <v>-1.3213823514865555E+41</v>
      </c>
      <c r="JFY52" s="1818">
        <f t="shared" ref="JFY52" si="11655">-JFY51*$C$52</f>
        <v>-1.3544169102737193E+41</v>
      </c>
      <c r="JGA52" s="1818">
        <f t="shared" ref="JGA52" si="11656">-JGA51*$C$52</f>
        <v>-1.3882773330305622E+41</v>
      </c>
      <c r="JGC52" s="1818">
        <f t="shared" ref="JGC52" si="11657">-JGC51*$C$52</f>
        <v>-1.4229842663563262E+41</v>
      </c>
      <c r="JGE52" s="1818">
        <f t="shared" ref="JGE52" si="11658">-JGE51*$C$52</f>
        <v>-1.4585588730152341E+41</v>
      </c>
      <c r="JGG52" s="1818">
        <f t="shared" ref="JGG52" si="11659">-JGG51*$C$52</f>
        <v>-1.4950228448406148E+41</v>
      </c>
      <c r="JGI52" s="1818">
        <f t="shared" ref="JGI52" si="11660">-JGI51*$C$52</f>
        <v>-1.53239841596163E+41</v>
      </c>
      <c r="JGK52" s="1818">
        <f t="shared" ref="JGK52" si="11661">-JGK51*$C$52</f>
        <v>-1.5707083763606706E+41</v>
      </c>
      <c r="JGM52" s="1818">
        <f t="shared" ref="JGM52" si="11662">-JGM51*$C$52</f>
        <v>-1.6099760857696872E+41</v>
      </c>
      <c r="JGO52" s="1818">
        <f t="shared" ref="JGO52" si="11663">-JGO51*$C$52</f>
        <v>-1.6502254879139291E+41</v>
      </c>
      <c r="JGQ52" s="1818">
        <f t="shared" ref="JGQ52" si="11664">-JGQ51*$C$52</f>
        <v>-1.6914811251117772E+41</v>
      </c>
      <c r="JGS52" s="1818">
        <f t="shared" ref="JGS52" si="11665">-JGS51*$C$52</f>
        <v>-1.7337681532395715E+41</v>
      </c>
      <c r="JGU52" s="1818">
        <f t="shared" ref="JGU52" si="11666">-JGU51*$C$52</f>
        <v>-1.7771123570705606E+41</v>
      </c>
      <c r="JGW52" s="1818">
        <f t="shared" ref="JGW52" si="11667">-JGW51*$C$52</f>
        <v>-1.8215401659973245E+41</v>
      </c>
      <c r="JGY52" s="1818">
        <f t="shared" ref="JGY52" si="11668">-JGY51*$C$52</f>
        <v>-1.8670786701472575E+41</v>
      </c>
      <c r="JHA52" s="1818">
        <f t="shared" ref="JHA52" si="11669">-JHA51*$C$52</f>
        <v>-1.913755636900939E+41</v>
      </c>
      <c r="JHC52" s="1818">
        <f t="shared" ref="JHC52" si="11670">-JHC51*$C$52</f>
        <v>-1.9615995278234623E+41</v>
      </c>
      <c r="JHE52" s="1818">
        <f t="shared" ref="JHE52" si="11671">-JHE51*$C$52</f>
        <v>-2.0106395160190486E+41</v>
      </c>
      <c r="JHG52" s="1818">
        <f t="shared" ref="JHG52" si="11672">-JHG51*$C$52</f>
        <v>-2.0609055039195246E+41</v>
      </c>
      <c r="JHI52" s="1818">
        <f t="shared" ref="JHI52" si="11673">-JHI51*$C$52</f>
        <v>-2.1124281415175124E+41</v>
      </c>
      <c r="JHK52" s="1818">
        <f t="shared" ref="JHK52" si="11674">-JHK51*$C$52</f>
        <v>-2.16523884505545E+41</v>
      </c>
      <c r="JHM52" s="1818">
        <f t="shared" ref="JHM52" si="11675">-JHM51*$C$52</f>
        <v>-2.2193698161818362E+41</v>
      </c>
      <c r="JHO52" s="1818">
        <f t="shared" ref="JHO52" si="11676">-JHO51*$C$52</f>
        <v>-2.274854061586382E+41</v>
      </c>
      <c r="JHQ52" s="1818">
        <f t="shared" ref="JHQ52" si="11677">-JHQ51*$C$52</f>
        <v>-2.3317254131260414E+41</v>
      </c>
      <c r="JHS52" s="1818">
        <f t="shared" ref="JHS52" si="11678">-JHS51*$C$52</f>
        <v>-2.3900185484541922E+41</v>
      </c>
      <c r="JHU52" s="1818">
        <f t="shared" ref="JHU52" si="11679">-JHU51*$C$52</f>
        <v>-2.4497690121655469E+41</v>
      </c>
      <c r="JHW52" s="1818">
        <f t="shared" ref="JHW52" si="11680">-JHW51*$C$52</f>
        <v>-2.5110132374696852E+41</v>
      </c>
      <c r="JHY52" s="1818">
        <f t="shared" ref="JHY52" si="11681">-JHY51*$C$52</f>
        <v>-2.5737885684064272E+41</v>
      </c>
      <c r="JIA52" s="1818">
        <f t="shared" ref="JIA52" si="11682">-JIA51*$C$52</f>
        <v>-2.6381332826165877E+41</v>
      </c>
      <c r="JIC52" s="1818">
        <f t="shared" ref="JIC52" si="11683">-JIC51*$C$52</f>
        <v>-2.7040866146820021E+41</v>
      </c>
      <c r="JIE52" s="1818">
        <f t="shared" ref="JIE52" si="11684">-JIE51*$C$52</f>
        <v>-2.7716887800490518E+41</v>
      </c>
      <c r="JIG52" s="1818">
        <f t="shared" ref="JIG52" si="11685">-JIG51*$C$52</f>
        <v>-2.8409809995502779E+41</v>
      </c>
      <c r="JII52" s="1818">
        <f t="shared" ref="JII52" si="11686">-JII51*$C$52</f>
        <v>-2.9120055245390347E+41</v>
      </c>
      <c r="JIK52" s="1818">
        <f t="shared" ref="JIK52" si="11687">-JIK51*$C$52</f>
        <v>-2.9848056626525105E+41</v>
      </c>
      <c r="JIM52" s="1818">
        <f t="shared" ref="JIM52" si="11688">-JIM51*$C$52</f>
        <v>-3.0594258042188229E+41</v>
      </c>
      <c r="JIO52" s="1818">
        <f t="shared" ref="JIO52" si="11689">-JIO51*$C$52</f>
        <v>-3.1359114493242931E+41</v>
      </c>
      <c r="JIQ52" s="1818">
        <f t="shared" ref="JIQ52" si="11690">-JIQ51*$C$52</f>
        <v>-3.2143092355574001E+41</v>
      </c>
      <c r="JIS52" s="1818">
        <f t="shared" ref="JIS52" si="11691">-JIS51*$C$52</f>
        <v>-3.2946669664463347E+41</v>
      </c>
      <c r="JIU52" s="1818">
        <f t="shared" ref="JIU52" si="11692">-JIU51*$C$52</f>
        <v>-3.3770336406074928E+41</v>
      </c>
      <c r="JIW52" s="1818">
        <f t="shared" ref="JIW52" si="11693">-JIW51*$C$52</f>
        <v>-3.46145948162268E+41</v>
      </c>
      <c r="JIY52" s="1818">
        <f t="shared" ref="JIY52" si="11694">-JIY51*$C$52</f>
        <v>-3.5479959686632464E+41</v>
      </c>
      <c r="JJA52" s="1818">
        <f t="shared" ref="JJA52" si="11695">-JJA51*$C$52</f>
        <v>-3.6366958678798273E+41</v>
      </c>
      <c r="JJC52" s="1818">
        <f t="shared" ref="JJC52" si="11696">-JJC51*$C$52</f>
        <v>-3.727613264576823E+41</v>
      </c>
      <c r="JJE52" s="1818">
        <f t="shared" ref="JJE52" si="11697">-JJE51*$C$52</f>
        <v>-3.8208035961912432E+41</v>
      </c>
      <c r="JJG52" s="1818">
        <f t="shared" ref="JJG52" si="11698">-JJG51*$C$52</f>
        <v>-3.9163236860960239E+41</v>
      </c>
      <c r="JJI52" s="1818">
        <f t="shared" ref="JJI52" si="11699">-JJI51*$C$52</f>
        <v>-4.0142317782484244E+41</v>
      </c>
      <c r="JJK52" s="1818">
        <f t="shared" ref="JJK52" si="11700">-JJK51*$C$52</f>
        <v>-4.1145875727046343E+41</v>
      </c>
      <c r="JJM52" s="1818">
        <f t="shared" ref="JJM52" si="11701">-JJM51*$C$52</f>
        <v>-4.2174522620222498E+41</v>
      </c>
      <c r="JJO52" s="1818">
        <f t="shared" ref="JJO52" si="11702">-JJO51*$C$52</f>
        <v>-4.3228885685728057E+41</v>
      </c>
      <c r="JJQ52" s="1818">
        <f t="shared" ref="JJQ52" si="11703">-JJQ51*$C$52</f>
        <v>-4.4309607827871256E+41</v>
      </c>
      <c r="JJS52" s="1818">
        <f t="shared" ref="JJS52" si="11704">-JJS51*$C$52</f>
        <v>-4.5417348023568037E+41</v>
      </c>
      <c r="JJU52" s="1818">
        <f t="shared" ref="JJU52" si="11705">-JJU51*$C$52</f>
        <v>-4.655278172415723E+41</v>
      </c>
      <c r="JJW52" s="1818">
        <f t="shared" ref="JJW52" si="11706">-JJW51*$C$52</f>
        <v>-4.7716601267261154E+41</v>
      </c>
      <c r="JJY52" s="1818">
        <f t="shared" ref="JJY52" si="11707">-JJY51*$C$52</f>
        <v>-4.8909516298942675E+41</v>
      </c>
      <c r="JKA52" s="1818">
        <f t="shared" ref="JKA52" si="11708">-JKA51*$C$52</f>
        <v>-5.0132254206416237E+41</v>
      </c>
      <c r="JKC52" s="1818">
        <f t="shared" ref="JKC52" si="11709">-JKC51*$C$52</f>
        <v>-5.1385560561576638E+41</v>
      </c>
      <c r="JKE52" s="1818">
        <f t="shared" ref="JKE52" si="11710">-JKE51*$C$52</f>
        <v>-5.2670199575616048E+41</v>
      </c>
      <c r="JKG52" s="1818">
        <f t="shared" ref="JKG52" si="11711">-JKG51*$C$52</f>
        <v>-5.3986954565006442E+41</v>
      </c>
      <c r="JKI52" s="1818">
        <f t="shared" ref="JKI52" si="11712">-JKI51*$C$52</f>
        <v>-5.5336628429131595E+41</v>
      </c>
      <c r="JKK52" s="1818">
        <f t="shared" ref="JKK52" si="11713">-JKK51*$C$52</f>
        <v>-5.6720044139859881E+41</v>
      </c>
      <c r="JKM52" s="1818">
        <f t="shared" ref="JKM52" si="11714">-JKM51*$C$52</f>
        <v>-5.8138045243356373E+41</v>
      </c>
      <c r="JKO52" s="1818">
        <f t="shared" ref="JKO52" si="11715">-JKO51*$C$52</f>
        <v>-5.9591496374440278E+41</v>
      </c>
      <c r="JKQ52" s="1818">
        <f t="shared" ref="JKQ52" si="11716">-JKQ51*$C$52</f>
        <v>-6.1081283783801282E+41</v>
      </c>
      <c r="JKS52" s="1818">
        <f t="shared" ref="JKS52" si="11717">-JKS51*$C$52</f>
        <v>-6.2608315878396306E+41</v>
      </c>
      <c r="JKU52" s="1818">
        <f t="shared" ref="JKU52" si="11718">-JKU51*$C$52</f>
        <v>-6.4173523775356208E+41</v>
      </c>
      <c r="JKW52" s="1818">
        <f t="shared" ref="JKW52" si="11719">-JKW51*$C$52</f>
        <v>-6.5777861869740107E+41</v>
      </c>
      <c r="JKY52" s="1818">
        <f t="shared" ref="JKY52" si="11720">-JKY51*$C$52</f>
        <v>-6.7422308416483604E+41</v>
      </c>
      <c r="JLA52" s="1818">
        <f t="shared" ref="JLA52" si="11721">-JLA51*$C$52</f>
        <v>-6.9107866126895689E+41</v>
      </c>
      <c r="JLC52" s="1818">
        <f t="shared" ref="JLC52" si="11722">-JLC51*$C$52</f>
        <v>-7.0835562780068079E+41</v>
      </c>
      <c r="JLE52" s="1818">
        <f t="shared" ref="JLE52" si="11723">-JLE51*$C$52</f>
        <v>-7.2606451849569769E+41</v>
      </c>
      <c r="JLG52" s="1818">
        <f t="shared" ref="JLG52" si="11724">-JLG51*$C$52</f>
        <v>-7.4421613145809E+41</v>
      </c>
      <c r="JLI52" s="1818">
        <f t="shared" ref="JLI52" si="11725">-JLI51*$C$52</f>
        <v>-7.6282153474454213E+41</v>
      </c>
      <c r="JLK52" s="1818">
        <f t="shared" ref="JLK52" si="11726">-JLK51*$C$52</f>
        <v>-7.8189207311315562E+41</v>
      </c>
      <c r="JLM52" s="1818">
        <f t="shared" ref="JLM52" si="11727">-JLM51*$C$52</f>
        <v>-8.0143937494098449E+41</v>
      </c>
      <c r="JLO52" s="1818">
        <f t="shared" ref="JLO52" si="11728">-JLO51*$C$52</f>
        <v>-8.2147535931450898E+41</v>
      </c>
      <c r="JLQ52" s="1818">
        <f t="shared" ref="JLQ52" si="11729">-JLQ51*$C$52</f>
        <v>-8.4201224329737159E+41</v>
      </c>
      <c r="JLS52" s="1818">
        <f t="shared" ref="JLS52" si="11730">-JLS51*$C$52</f>
        <v>-8.6306254937980578E+41</v>
      </c>
      <c r="JLU52" s="1818">
        <f t="shared" ref="JLU52" si="11731">-JLU51*$C$52</f>
        <v>-8.8463911311430079E+41</v>
      </c>
      <c r="JLW52" s="1818">
        <f t="shared" ref="JLW52" si="11732">-JLW51*$C$52</f>
        <v>-9.0675509094215826E+41</v>
      </c>
      <c r="JLY52" s="1818">
        <f t="shared" ref="JLY52" si="11733">-JLY51*$C$52</f>
        <v>-9.2942396821571214E+41</v>
      </c>
      <c r="JMA52" s="1818">
        <f t="shared" ref="JMA52" si="11734">-JMA51*$C$52</f>
        <v>-9.5265956742110481E+41</v>
      </c>
      <c r="JMC52" s="1818">
        <f t="shared" ref="JMC52" si="11735">-JMC51*$C$52</f>
        <v>-9.7647605660663231E+41</v>
      </c>
      <c r="JME52" s="1818">
        <f t="shared" ref="JME52" si="11736">-JME51*$C$52</f>
        <v>-1.000887958021798E+42</v>
      </c>
      <c r="JMG52" s="1818">
        <f t="shared" ref="JMG52" si="11737">-JMG51*$C$52</f>
        <v>-1.0259101569723428E+42</v>
      </c>
      <c r="JMI52" s="1818">
        <f t="shared" ref="JMI52" si="11738">-JMI51*$C$52</f>
        <v>-1.0515579108966513E+42</v>
      </c>
      <c r="JMK52" s="1818">
        <f t="shared" ref="JMK52" si="11739">-JMK51*$C$52</f>
        <v>-1.0778468586690675E+42</v>
      </c>
      <c r="JMM52" s="1818">
        <f t="shared" ref="JMM52" si="11740">-JMM51*$C$52</f>
        <v>-1.1047930301357941E+42</v>
      </c>
      <c r="JMO52" s="1818">
        <f t="shared" ref="JMO52" si="11741">-JMO51*$C$52</f>
        <v>-1.1324128558891889E+42</v>
      </c>
      <c r="JMQ52" s="1818">
        <f t="shared" ref="JMQ52" si="11742">-JMQ51*$C$52</f>
        <v>-1.1607231772864185E+42</v>
      </c>
      <c r="JMS52" s="1818">
        <f t="shared" ref="JMS52" si="11743">-JMS51*$C$52</f>
        <v>-1.1897412567185789E+42</v>
      </c>
      <c r="JMU52" s="1818">
        <f t="shared" ref="JMU52" si="11744">-JMU51*$C$52</f>
        <v>-1.2194847881365433E+42</v>
      </c>
      <c r="JMW52" s="1818">
        <f t="shared" ref="JMW52" si="11745">-JMW51*$C$52</f>
        <v>-1.2499719078399567E+42</v>
      </c>
      <c r="JMY52" s="1818">
        <f t="shared" ref="JMY52" si="11746">-JMY51*$C$52</f>
        <v>-1.2812212055359554E+42</v>
      </c>
      <c r="JNA52" s="1818">
        <f t="shared" ref="JNA52" si="11747">-JNA51*$C$52</f>
        <v>-1.3132517356743542E+42</v>
      </c>
      <c r="JNC52" s="1818">
        <f t="shared" ref="JNC52" si="11748">-JNC51*$C$52</f>
        <v>-1.346083029066213E+42</v>
      </c>
      <c r="JNE52" s="1818">
        <f t="shared" ref="JNE52" si="11749">-JNE51*$C$52</f>
        <v>-1.3797351047928682E+42</v>
      </c>
      <c r="JNG52" s="1818">
        <f t="shared" ref="JNG52" si="11750">-JNG51*$C$52</f>
        <v>-1.4142284824126899E+42</v>
      </c>
      <c r="JNI52" s="1818">
        <f t="shared" ref="JNI52" si="11751">-JNI51*$C$52</f>
        <v>-1.4495841944730071E+42</v>
      </c>
      <c r="JNK52" s="1818">
        <f t="shared" ref="JNK52" si="11752">-JNK51*$C$52</f>
        <v>-1.4858237993348322E+42</v>
      </c>
      <c r="JNM52" s="1818">
        <f t="shared" ref="JNM52" si="11753">-JNM51*$C$52</f>
        <v>-1.522969394318203E+42</v>
      </c>
      <c r="JNO52" s="1818">
        <f t="shared" ref="JNO52" si="11754">-JNO51*$C$52</f>
        <v>-1.561043629176158E+42</v>
      </c>
      <c r="JNQ52" s="1818">
        <f t="shared" ref="JNQ52" si="11755">-JNQ51*$C$52</f>
        <v>-1.6000697199055619E+42</v>
      </c>
      <c r="JNS52" s="1818">
        <f t="shared" ref="JNS52" si="11756">-JNS51*$C$52</f>
        <v>-1.6400714629032007E+42</v>
      </c>
      <c r="JNU52" s="1818">
        <f t="shared" ref="JNU52" si="11757">-JNU51*$C$52</f>
        <v>-1.6810732494757805E+42</v>
      </c>
      <c r="JNW52" s="1818">
        <f t="shared" ref="JNW52" si="11758">-JNW51*$C$52</f>
        <v>-1.7231000807126748E+42</v>
      </c>
      <c r="JNY52" s="1818">
        <f t="shared" ref="JNY52" si="11759">-JNY51*$C$52</f>
        <v>-1.7661775827304915E+42</v>
      </c>
      <c r="JOA52" s="1818">
        <f t="shared" ref="JOA52" si="11760">-JOA51*$C$52</f>
        <v>-1.8103320222987536E+42</v>
      </c>
      <c r="JOC52" s="1818">
        <f t="shared" ref="JOC52" si="11761">-JOC51*$C$52</f>
        <v>-1.8555903228562222E+42</v>
      </c>
      <c r="JOE52" s="1818">
        <f t="shared" ref="JOE52" si="11762">-JOE51*$C$52</f>
        <v>-1.9019800809276276E+42</v>
      </c>
      <c r="JOG52" s="1818">
        <f t="shared" ref="JOG52" si="11763">-JOG51*$C$52</f>
        <v>-1.9495295829508183E+42</v>
      </c>
      <c r="JOI52" s="1818">
        <f t="shared" ref="JOI52" si="11764">-JOI51*$C$52</f>
        <v>-1.9982678225245886E+42</v>
      </c>
      <c r="JOK52" s="1818">
        <f t="shared" ref="JOK52" si="11765">-JOK51*$C$52</f>
        <v>-2.0482245180877031E+42</v>
      </c>
      <c r="JOM52" s="1818">
        <f t="shared" ref="JOM52" si="11766">-JOM51*$C$52</f>
        <v>-2.0994301310398955E+42</v>
      </c>
      <c r="JOO52" s="1818">
        <f t="shared" ref="JOO52" si="11767">-JOO51*$C$52</f>
        <v>-2.1519158843158926E+42</v>
      </c>
      <c r="JOQ52" s="1818">
        <f t="shared" ref="JOQ52" si="11768">-JOQ51*$C$52</f>
        <v>-2.2057137814237896E+42</v>
      </c>
      <c r="JOS52" s="1818">
        <f t="shared" ref="JOS52" si="11769">-JOS51*$C$52</f>
        <v>-2.260856625959384E+42</v>
      </c>
      <c r="JOU52" s="1818">
        <f t="shared" ref="JOU52" si="11770">-JOU51*$C$52</f>
        <v>-2.3173780416083685E+42</v>
      </c>
      <c r="JOW52" s="1818">
        <f t="shared" ref="JOW52" si="11771">-JOW51*$C$52</f>
        <v>-2.3753124926485776E+42</v>
      </c>
      <c r="JOY52" s="1818">
        <f t="shared" ref="JOY52" si="11772">-JOY51*$C$52</f>
        <v>-2.4346953049647918E+42</v>
      </c>
      <c r="JPA52" s="1818">
        <f t="shared" ref="JPA52" si="11773">-JPA51*$C$52</f>
        <v>-2.4955626875889113E+42</v>
      </c>
      <c r="JPC52" s="1818">
        <f t="shared" ref="JPC52" si="11774">-JPC51*$C$52</f>
        <v>-2.5579517547786338E+42</v>
      </c>
      <c r="JPE52" s="1818">
        <f t="shared" ref="JPE52" si="11775">-JPE51*$C$52</f>
        <v>-2.6219005486480993E+42</v>
      </c>
      <c r="JPG52" s="1818">
        <f t="shared" ref="JPG52" si="11776">-JPG51*$C$52</f>
        <v>-2.6874480623643014E+42</v>
      </c>
      <c r="JPI52" s="1818">
        <f t="shared" ref="JPI52" si="11777">-JPI51*$C$52</f>
        <v>-2.7546342639234088E+42</v>
      </c>
      <c r="JPK52" s="1818">
        <f t="shared" ref="JPK52" si="11778">-JPK51*$C$52</f>
        <v>-2.823500120521494E+42</v>
      </c>
      <c r="JPM52" s="1818">
        <f t="shared" ref="JPM52" si="11779">-JPM51*$C$52</f>
        <v>-2.894087623534531E+42</v>
      </c>
      <c r="JPO52" s="1818">
        <f t="shared" ref="JPO52" si="11780">-JPO51*$C$52</f>
        <v>-2.9664398141228941E+42</v>
      </c>
      <c r="JPQ52" s="1818">
        <f t="shared" ref="JPQ52" si="11781">-JPQ51*$C$52</f>
        <v>-3.0406008094759665E+42</v>
      </c>
      <c r="JPS52" s="1818">
        <f t="shared" ref="JPS52" si="11782">-JPS51*$C$52</f>
        <v>-3.1166158297128654E+42</v>
      </c>
      <c r="JPU52" s="1818">
        <f t="shared" ref="JPU52" si="11783">-JPU51*$C$52</f>
        <v>-3.1945312254556868E+42</v>
      </c>
      <c r="JPW52" s="1818">
        <f t="shared" ref="JPW52" si="11784">-JPW51*$C$52</f>
        <v>-3.2743945060920785E+42</v>
      </c>
      <c r="JPY52" s="1818">
        <f t="shared" ref="JPY52" si="11785">-JPY51*$C$52</f>
        <v>-3.3562543687443804E+42</v>
      </c>
      <c r="JQA52" s="1818">
        <f t="shared" ref="JQA52" si="11786">-JQA51*$C$52</f>
        <v>-3.4401607279629893E+42</v>
      </c>
      <c r="JQC52" s="1818">
        <f t="shared" ref="JQC52" si="11787">-JQC51*$C$52</f>
        <v>-3.5261647461620635E+42</v>
      </c>
      <c r="JQE52" s="1818">
        <f t="shared" ref="JQE52" si="11788">-JQE51*$C$52</f>
        <v>-3.6143188648161149E+42</v>
      </c>
      <c r="JQG52" s="1818">
        <f t="shared" ref="JQG52" si="11789">-JQG51*$C$52</f>
        <v>-3.7046768364365175E+42</v>
      </c>
      <c r="JQI52" s="1818">
        <f t="shared" ref="JQI52" si="11790">-JQI51*$C$52</f>
        <v>-3.7972937573474302E+42</v>
      </c>
      <c r="JQK52" s="1818">
        <f t="shared" ref="JQK52" si="11791">-JQK51*$C$52</f>
        <v>-3.8922261012811153E+42</v>
      </c>
      <c r="JQM52" s="1818">
        <f t="shared" ref="JQM52" si="11792">-JQM51*$C$52</f>
        <v>-3.989531753813143E+42</v>
      </c>
      <c r="JQO52" s="1818">
        <f t="shared" ref="JQO52" si="11793">-JQO51*$C$52</f>
        <v>-4.0892700476584713E+42</v>
      </c>
      <c r="JQQ52" s="1818">
        <f t="shared" ref="JQQ52" si="11794">-JQQ51*$C$52</f>
        <v>-4.1915017988499328E+42</v>
      </c>
      <c r="JQS52" s="1818">
        <f t="shared" ref="JQS52" si="11795">-JQS51*$C$52</f>
        <v>-4.2962893438211809E+42</v>
      </c>
      <c r="JQU52" s="1818">
        <f t="shared" ref="JQU52" si="11796">-JQU51*$C$52</f>
        <v>-4.4036965774167098E+42</v>
      </c>
      <c r="JQW52" s="1818">
        <f t="shared" ref="JQW52" si="11797">-JQW51*$C$52</f>
        <v>-4.5137889918521273E+42</v>
      </c>
      <c r="JQY52" s="1818">
        <f t="shared" ref="JQY52" si="11798">-JQY51*$C$52</f>
        <v>-4.6266337166484303E+42</v>
      </c>
      <c r="JRA52" s="1818">
        <f t="shared" ref="JRA52" si="11799">-JRA51*$C$52</f>
        <v>-4.7422995595646408E+42</v>
      </c>
      <c r="JRC52" s="1818">
        <f t="shared" ref="JRC52" si="11800">-JRC51*$C$52</f>
        <v>-4.8608570485537567E+42</v>
      </c>
      <c r="JRE52" s="1818">
        <f t="shared" ref="JRE52" si="11801">-JRE51*$C$52</f>
        <v>-4.9823784747676E+42</v>
      </c>
      <c r="JRG52" s="1818">
        <f t="shared" ref="JRG52" si="11802">-JRG51*$C$52</f>
        <v>-5.1069379366367898E+42</v>
      </c>
      <c r="JRI52" s="1818">
        <f t="shared" ref="JRI52" si="11803">-JRI51*$C$52</f>
        <v>-5.2346113850527092E+42</v>
      </c>
      <c r="JRK52" s="1818">
        <f t="shared" ref="JRK52" si="11804">-JRK51*$C$52</f>
        <v>-5.3654766696790261E+42</v>
      </c>
      <c r="JRM52" s="1818">
        <f t="shared" ref="JRM52" si="11805">-JRM51*$C$52</f>
        <v>-5.4996135864210011E+42</v>
      </c>
      <c r="JRO52" s="1818">
        <f t="shared" ref="JRO52" si="11806">-JRO51*$C$52</f>
        <v>-5.6371039260815255E+42</v>
      </c>
      <c r="JRQ52" s="1818">
        <f t="shared" ref="JRQ52" si="11807">-JRQ51*$C$52</f>
        <v>-5.7780315242335637E+42</v>
      </c>
      <c r="JRS52" s="1818">
        <f t="shared" ref="JRS52" si="11808">-JRS51*$C$52</f>
        <v>-5.9224823123394024E+42</v>
      </c>
      <c r="JRU52" s="1818">
        <f t="shared" ref="JRU52" si="11809">-JRU51*$C$52</f>
        <v>-6.0705443701478865E+42</v>
      </c>
      <c r="JRW52" s="1818">
        <f t="shared" ref="JRW52" si="11810">-JRW51*$C$52</f>
        <v>-6.2223079794015837E+42</v>
      </c>
      <c r="JRY52" s="1818">
        <f t="shared" ref="JRY52" si="11811">-JRY51*$C$52</f>
        <v>-6.377865678886623E+42</v>
      </c>
      <c r="JSA52" s="1818">
        <f t="shared" ref="JSA52" si="11812">-JSA51*$C$52</f>
        <v>-6.5373123208587875E+42</v>
      </c>
      <c r="JSC52" s="1818">
        <f t="shared" ref="JSC52" si="11813">-JSC51*$C$52</f>
        <v>-6.7007451288802566E+42</v>
      </c>
      <c r="JSE52" s="1818">
        <f t="shared" ref="JSE52" si="11814">-JSE51*$C$52</f>
        <v>-6.8682637571022626E+42</v>
      </c>
      <c r="JSG52" s="1818">
        <f t="shared" ref="JSG52" si="11815">-JSG51*$C$52</f>
        <v>-7.0399703510298184E+42</v>
      </c>
      <c r="JSI52" s="1818">
        <f t="shared" ref="JSI52" si="11816">-JSI51*$C$52</f>
        <v>-7.2159696098055637E+42</v>
      </c>
      <c r="JSK52" s="1818">
        <f t="shared" ref="JSK52" si="11817">-JSK51*$C$52</f>
        <v>-7.3963688500507024E+42</v>
      </c>
      <c r="JSM52" s="1818">
        <f t="shared" ref="JSM52" si="11818">-JSM51*$C$52</f>
        <v>-7.5812780713019687E+42</v>
      </c>
      <c r="JSO52" s="1818">
        <f t="shared" ref="JSO52" si="11819">-JSO51*$C$52</f>
        <v>-7.7708100230845172E+42</v>
      </c>
      <c r="JSQ52" s="1818">
        <f t="shared" ref="JSQ52" si="11820">-JSQ51*$C$52</f>
        <v>-7.9650802736616293E+42</v>
      </c>
      <c r="JSS52" s="1818">
        <f t="shared" ref="JSS52" si="11821">-JSS51*$C$52</f>
        <v>-8.1642072805031692E+42</v>
      </c>
      <c r="JSU52" s="1818">
        <f t="shared" ref="JSU52" si="11822">-JSU51*$C$52</f>
        <v>-8.3683124625157478E+42</v>
      </c>
      <c r="JSW52" s="1818">
        <f t="shared" ref="JSW52" si="11823">-JSW51*$C$52</f>
        <v>-8.5775202740786407E+42</v>
      </c>
      <c r="JSY52" s="1818">
        <f t="shared" ref="JSY52" si="11824">-JSY51*$C$52</f>
        <v>-8.7919582809306065E+42</v>
      </c>
      <c r="JTA52" s="1818">
        <f t="shared" ref="JTA52" si="11825">-JTA51*$C$52</f>
        <v>-9.0117572379538712E+42</v>
      </c>
      <c r="JTC52" s="1818">
        <f t="shared" ref="JTC52" si="11826">-JTC51*$C$52</f>
        <v>-9.2370511689027167E+42</v>
      </c>
      <c r="JTE52" s="1818">
        <f t="shared" ref="JTE52" si="11827">-JTE51*$C$52</f>
        <v>-9.4679774481252833E+42</v>
      </c>
      <c r="JTG52" s="1818">
        <f t="shared" ref="JTG52" si="11828">-JTG51*$C$52</f>
        <v>-9.7046768843284141E+42</v>
      </c>
      <c r="JTI52" s="1818">
        <f t="shared" ref="JTI52" si="11829">-JTI51*$C$52</f>
        <v>-9.9472938064366235E+42</v>
      </c>
      <c r="JTK52" s="1818">
        <f t="shared" ref="JTK52" si="11830">-JTK51*$C$52</f>
        <v>-1.0195976151597538E+43</v>
      </c>
      <c r="JTM52" s="1818">
        <f t="shared" ref="JTM52" si="11831">-JTM51*$C$52</f>
        <v>-1.0450875555387475E+43</v>
      </c>
      <c r="JTO52" s="1818">
        <f t="shared" ref="JTO52" si="11832">-JTO51*$C$52</f>
        <v>-1.0712147444272161E+43</v>
      </c>
      <c r="JTQ52" s="1818">
        <f t="shared" ref="JTQ52" si="11833">-JTQ51*$C$52</f>
        <v>-1.0979951130378964E+43</v>
      </c>
      <c r="JTS52" s="1818">
        <f t="shared" ref="JTS52" si="11834">-JTS51*$C$52</f>
        <v>-1.1254449908638437E+43</v>
      </c>
      <c r="JTU52" s="1818">
        <f t="shared" ref="JTU52" si="11835">-JTU51*$C$52</f>
        <v>-1.1535811156354397E+43</v>
      </c>
      <c r="JTW52" s="1818">
        <f t="shared" ref="JTW52" si="11836">-JTW51*$C$52</f>
        <v>-1.1824206435263255E+43</v>
      </c>
      <c r="JTY52" s="1818">
        <f t="shared" ref="JTY52" si="11837">-JTY51*$C$52</f>
        <v>-1.2119811596144836E+43</v>
      </c>
      <c r="JUA52" s="1818">
        <f t="shared" ref="JUA52" si="11838">-JUA51*$C$52</f>
        <v>-1.2422806886048456E+43</v>
      </c>
      <c r="JUC52" s="1818">
        <f t="shared" ref="JUC52" si="11839">-JUC51*$C$52</f>
        <v>-1.2733377058199667E+43</v>
      </c>
      <c r="JUE52" s="1818">
        <f t="shared" ref="JUE52" si="11840">-JUE51*$C$52</f>
        <v>-1.3051711484654657E+43</v>
      </c>
      <c r="JUG52" s="1818">
        <f t="shared" ref="JUG52" si="11841">-JUG51*$C$52</f>
        <v>-1.3378004271771022E+43</v>
      </c>
      <c r="JUI52" s="1818">
        <f t="shared" ref="JUI52" si="11842">-JUI51*$C$52</f>
        <v>-1.3712454378565298E+43</v>
      </c>
      <c r="JUK52" s="1818">
        <f t="shared" ref="JUK52" si="11843">-JUK51*$C$52</f>
        <v>-1.4055265738029429E+43</v>
      </c>
      <c r="JUM52" s="1818">
        <f t="shared" ref="JUM52" si="11844">-JUM51*$C$52</f>
        <v>-1.4406647381480164E+43</v>
      </c>
      <c r="JUO52" s="1818">
        <f t="shared" ref="JUO52" si="11845">-JUO51*$C$52</f>
        <v>-1.4766813566017166E+43</v>
      </c>
      <c r="JUQ52" s="1818">
        <f t="shared" ref="JUQ52" si="11846">-JUQ51*$C$52</f>
        <v>-1.5135983905167594E+43</v>
      </c>
      <c r="JUS52" s="1818">
        <f t="shared" ref="JUS52" si="11847">-JUS51*$C$52</f>
        <v>-1.5514383502796782E+43</v>
      </c>
      <c r="JUU52" s="1818">
        <f t="shared" ref="JUU52" si="11848">-JUU51*$C$52</f>
        <v>-1.5902243090366701E+43</v>
      </c>
      <c r="JUW52" s="1818">
        <f t="shared" ref="JUW52" si="11849">-JUW51*$C$52</f>
        <v>-1.6299799167625868E+43</v>
      </c>
      <c r="JUY52" s="1818">
        <f t="shared" ref="JUY52" si="11850">-JUY51*$C$52</f>
        <v>-1.6707294146816513E+43</v>
      </c>
      <c r="JVA52" s="1818">
        <f t="shared" ref="JVA52" si="11851">-JVA51*$C$52</f>
        <v>-1.7124976500486924E+43</v>
      </c>
      <c r="JVC52" s="1818">
        <f t="shared" ref="JVC52" si="11852">-JVC51*$C$52</f>
        <v>-1.7553100912999097E+43</v>
      </c>
      <c r="JVE52" s="1818">
        <f t="shared" ref="JVE52" si="11853">-JVE51*$C$52</f>
        <v>-1.7991928435824074E+43</v>
      </c>
      <c r="JVG52" s="1818">
        <f t="shared" ref="JVG52" si="11854">-JVG51*$C$52</f>
        <v>-1.8441726646719674E+43</v>
      </c>
      <c r="JVI52" s="1818">
        <f t="shared" ref="JVI52" si="11855">-JVI51*$C$52</f>
        <v>-1.8902769812887664E+43</v>
      </c>
      <c r="JVK52" s="1818">
        <f t="shared" ref="JVK52" si="11856">-JVK51*$C$52</f>
        <v>-1.9375339058209853E+43</v>
      </c>
      <c r="JVM52" s="1818">
        <f t="shared" ref="JVM52" si="11857">-JVM51*$C$52</f>
        <v>-1.9859722534665097E+43</v>
      </c>
      <c r="JVO52" s="1818">
        <f t="shared" ref="JVO52" si="11858">-JVO51*$C$52</f>
        <v>-2.0356215598031722E+43</v>
      </c>
      <c r="JVQ52" s="1818">
        <f t="shared" ref="JVQ52" si="11859">-JVQ51*$C$52</f>
        <v>-2.0865120987982514E+43</v>
      </c>
      <c r="JVS52" s="1818">
        <f t="shared" ref="JVS52" si="11860">-JVS51*$C$52</f>
        <v>-2.1386749012682076E+43</v>
      </c>
      <c r="JVU52" s="1818">
        <f t="shared" ref="JVU52" si="11861">-JVU51*$C$52</f>
        <v>-2.1921417737999126E+43</v>
      </c>
      <c r="JVW52" s="1818">
        <f t="shared" ref="JVW52" si="11862">-JVW51*$C$52</f>
        <v>-2.2469453181449102E+43</v>
      </c>
      <c r="JVY52" s="1818">
        <f t="shared" ref="JVY52" si="11863">-JVY51*$C$52</f>
        <v>-2.3031189510985329E+43</v>
      </c>
      <c r="JWA52" s="1818">
        <f t="shared" ref="JWA52" si="11864">-JWA51*$C$52</f>
        <v>-2.360696924875996E+43</v>
      </c>
      <c r="JWC52" s="1818">
        <f t="shared" ref="JWC52" si="11865">-JWC51*$C$52</f>
        <v>-2.4197143479978955E+43</v>
      </c>
      <c r="JWE52" s="1818">
        <f t="shared" ref="JWE52" si="11866">-JWE51*$C$52</f>
        <v>-2.4802072066978429E+43</v>
      </c>
      <c r="JWG52" s="1818">
        <f t="shared" ref="JWG52" si="11867">-JWG51*$C$52</f>
        <v>-2.5422123868652887E+43</v>
      </c>
      <c r="JWI52" s="1818">
        <f t="shared" ref="JWI52" si="11868">-JWI51*$C$52</f>
        <v>-2.6057676965369206E+43</v>
      </c>
      <c r="JWK52" s="1818">
        <f t="shared" ref="JWK52" si="11869">-JWK51*$C$52</f>
        <v>-2.6709118889503434E+43</v>
      </c>
      <c r="JWM52" s="1818">
        <f t="shared" ref="JWM52" si="11870">-JWM51*$C$52</f>
        <v>-2.7376846861741017E+43</v>
      </c>
      <c r="JWO52" s="1818">
        <f t="shared" ref="JWO52" si="11871">-JWO51*$C$52</f>
        <v>-2.8061268033284542E+43</v>
      </c>
      <c r="JWQ52" s="1818">
        <f t="shared" ref="JWQ52" si="11872">-JWQ51*$C$52</f>
        <v>-2.8762799734116654E+43</v>
      </c>
      <c r="JWS52" s="1818">
        <f t="shared" ref="JWS52" si="11873">-JWS51*$C$52</f>
        <v>-2.948186972746957E+43</v>
      </c>
      <c r="JWU52" s="1818">
        <f t="shared" ref="JWU52" si="11874">-JWU51*$C$52</f>
        <v>-3.0218916470656308E+43</v>
      </c>
      <c r="JWW52" s="1818">
        <f t="shared" ref="JWW52" si="11875">-JWW51*$C$52</f>
        <v>-3.0974389382422713E+43</v>
      </c>
      <c r="JWY52" s="1818">
        <f t="shared" ref="JWY52" si="11876">-JWY51*$C$52</f>
        <v>-3.1748749116983276E+43</v>
      </c>
      <c r="JXA52" s="1818">
        <f t="shared" ref="JXA52" si="11877">-JXA51*$C$52</f>
        <v>-3.2542467844907855E+43</v>
      </c>
      <c r="JXC52" s="1818">
        <f t="shared" ref="JXC52" si="11878">-JXC51*$C$52</f>
        <v>-3.3356029541030547E+43</v>
      </c>
      <c r="JXE52" s="1818">
        <f t="shared" ref="JXE52" si="11879">-JXE51*$C$52</f>
        <v>-3.4189930279556308E+43</v>
      </c>
      <c r="JXG52" s="1818">
        <f t="shared" ref="JXG52" si="11880">-JXG51*$C$52</f>
        <v>-3.504467853654521E+43</v>
      </c>
      <c r="JXI52" s="1818">
        <f t="shared" ref="JXI52" si="11881">-JXI51*$C$52</f>
        <v>-3.5920795499958836E+43</v>
      </c>
      <c r="JXK52" s="1818">
        <f t="shared" ref="JXK52" si="11882">-JXK51*$C$52</f>
        <v>-3.6818815387457803E+43</v>
      </c>
      <c r="JXM52" s="1818">
        <f t="shared" ref="JXM52" si="11883">-JXM51*$C$52</f>
        <v>-3.7739285772144244E+43</v>
      </c>
      <c r="JXO52" s="1818">
        <f t="shared" ref="JXO52" si="11884">-JXO51*$C$52</f>
        <v>-3.8682767916447849E+43</v>
      </c>
      <c r="JXQ52" s="1818">
        <f t="shared" ref="JXQ52" si="11885">-JXQ51*$C$52</f>
        <v>-3.9649837114359043E+43</v>
      </c>
      <c r="JXS52" s="1818">
        <f t="shared" ref="JXS52" si="11886">-JXS51*$C$52</f>
        <v>-4.0641083042218018E+43</v>
      </c>
      <c r="JXU52" s="1818">
        <f t="shared" ref="JXU52" si="11887">-JXU51*$C$52</f>
        <v>-4.1657110118273463E+43</v>
      </c>
      <c r="JXW52" s="1818">
        <f t="shared" ref="JXW52" si="11888">-JXW51*$C$52</f>
        <v>-4.2698537871230297E+43</v>
      </c>
      <c r="JXY52" s="1818">
        <f t="shared" ref="JXY52" si="11889">-JXY51*$C$52</f>
        <v>-4.3766001318011053E+43</v>
      </c>
      <c r="JYA52" s="1818">
        <f t="shared" ref="JYA52" si="11890">-JYA51*$C$52</f>
        <v>-4.4860151350961323E+43</v>
      </c>
      <c r="JYC52" s="1818">
        <f t="shared" ref="JYC52" si="11891">-JYC51*$C$52</f>
        <v>-4.5981655134735356E+43</v>
      </c>
      <c r="JYE52" s="1818">
        <f t="shared" ref="JYE52" si="11892">-JYE51*$C$52</f>
        <v>-4.7131196513103733E+43</v>
      </c>
      <c r="JYG52" s="1818">
        <f t="shared" ref="JYG52" si="11893">-JYG51*$C$52</f>
        <v>-4.8309476425931322E+43</v>
      </c>
      <c r="JYI52" s="1818">
        <f t="shared" ref="JYI52" si="11894">-JYI51*$C$52</f>
        <v>-4.9517213336579599E+43</v>
      </c>
      <c r="JYK52" s="1818">
        <f t="shared" ref="JYK52" si="11895">-JYK51*$C$52</f>
        <v>-5.0755143669994082E+43</v>
      </c>
      <c r="JYM52" s="1818">
        <f t="shared" ref="JYM52" si="11896">-JYM51*$C$52</f>
        <v>-5.2024022261743925E+43</v>
      </c>
      <c r="JYO52" s="1818">
        <f t="shared" ref="JYO52" si="11897">-JYO51*$C$52</f>
        <v>-5.3324622818287517E+43</v>
      </c>
      <c r="JYQ52" s="1818">
        <f t="shared" ref="JYQ52" si="11898">-JYQ51*$C$52</f>
        <v>-5.4657738388744699E+43</v>
      </c>
      <c r="JYS52" s="1818">
        <f t="shared" ref="JYS52" si="11899">-JYS51*$C$52</f>
        <v>-5.6024181848463308E+43</v>
      </c>
      <c r="JYU52" s="1818">
        <f t="shared" ref="JYU52" si="11900">-JYU51*$C$52</f>
        <v>-5.742478639467489E+43</v>
      </c>
      <c r="JYW52" s="1818">
        <f t="shared" ref="JYW52" si="11901">-JYW51*$C$52</f>
        <v>-5.8860406054541755E+43</v>
      </c>
      <c r="JYY52" s="1818">
        <f t="shared" ref="JYY52" si="11902">-JYY51*$C$52</f>
        <v>-6.0331916205905291E+43</v>
      </c>
      <c r="JZA52" s="1818">
        <f t="shared" ref="JZA52" si="11903">-JZA51*$C$52</f>
        <v>-6.1840214111052915E+43</v>
      </c>
      <c r="JZC52" s="1818">
        <f t="shared" ref="JZC52" si="11904">-JZC51*$C$52</f>
        <v>-6.3386219463829234E+43</v>
      </c>
      <c r="JZE52" s="1818">
        <f t="shared" ref="JZE52" si="11905">-JZE51*$C$52</f>
        <v>-6.4970874950424955E+43</v>
      </c>
      <c r="JZG52" s="1818">
        <f t="shared" ref="JZG52" si="11906">-JZG51*$C$52</f>
        <v>-6.6595146824185571E+43</v>
      </c>
      <c r="JZI52" s="1818">
        <f t="shared" ref="JZI52" si="11907">-JZI51*$C$52</f>
        <v>-6.8260025494790207E+43</v>
      </c>
      <c r="JZK52" s="1818">
        <f t="shared" ref="JZK52" si="11908">-JZK51*$C$52</f>
        <v>-6.9966526132159957E+43</v>
      </c>
      <c r="JZM52" s="1818">
        <f t="shared" ref="JZM52" si="11909">-JZM51*$C$52</f>
        <v>-7.1715689285463947E+43</v>
      </c>
      <c r="JZO52" s="1818">
        <f t="shared" ref="JZO52" si="11910">-JZO51*$C$52</f>
        <v>-7.3508581517600538E+43</v>
      </c>
      <c r="JZQ52" s="1818">
        <f t="shared" ref="JZQ52" si="11911">-JZQ51*$C$52</f>
        <v>-7.5346296055540541E+43</v>
      </c>
      <c r="JZS52" s="1818">
        <f t="shared" ref="JZS52" si="11912">-JZS51*$C$52</f>
        <v>-7.7229953456929045E+43</v>
      </c>
      <c r="JZU52" s="1818">
        <f t="shared" ref="JZU52" si="11913">-JZU51*$C$52</f>
        <v>-7.9160702293352262E+43</v>
      </c>
      <c r="JZW52" s="1818">
        <f t="shared" ref="JZW52" si="11914">-JZW51*$C$52</f>
        <v>-8.1139719850686062E+43</v>
      </c>
      <c r="JZY52" s="1818">
        <f t="shared" ref="JZY52" si="11915">-JZY51*$C$52</f>
        <v>-8.3168212846953206E+43</v>
      </c>
      <c r="KAA52" s="1818">
        <f t="shared" ref="KAA52" si="11916">-KAA51*$C$52</f>
        <v>-8.5247418168127025E+43</v>
      </c>
      <c r="KAC52" s="1818">
        <f t="shared" ref="KAC52" si="11917">-KAC51*$C$52</f>
        <v>-8.737860362233019E+43</v>
      </c>
      <c r="KAE52" s="1818">
        <f t="shared" ref="KAE52" si="11918">-KAE51*$C$52</f>
        <v>-8.9563068712888445E+43</v>
      </c>
      <c r="KAG52" s="1818">
        <f t="shared" ref="KAG52" si="11919">-KAG51*$C$52</f>
        <v>-9.1802145430710649E+43</v>
      </c>
      <c r="KAI52" s="1818">
        <f t="shared" ref="KAI52" si="11920">-KAI51*$C$52</f>
        <v>-9.4097199066478411E+43</v>
      </c>
      <c r="KAK52" s="1818">
        <f t="shared" ref="KAK52" si="11921">-KAK51*$C$52</f>
        <v>-9.6449629043140366E+43</v>
      </c>
      <c r="KAM52" s="1818">
        <f t="shared" ref="KAM52" si="11922">-KAM51*$C$52</f>
        <v>-9.8860869769218875E+43</v>
      </c>
      <c r="KAO52" s="1818">
        <f t="shared" ref="KAO52" si="11923">-KAO51*$C$52</f>
        <v>-1.0133239151344935E+44</v>
      </c>
      <c r="KAQ52" s="1818">
        <f t="shared" ref="KAQ52" si="11924">-KAQ51*$C$52</f>
        <v>-1.0386570130128557E+44</v>
      </c>
      <c r="KAS52" s="1818">
        <f t="shared" ref="KAS52" si="11925">-KAS51*$C$52</f>
        <v>-1.0646234383381769E+44</v>
      </c>
      <c r="KAU52" s="1818">
        <f t="shared" ref="KAU52" si="11926">-KAU51*$C$52</f>
        <v>-1.0912390242966312E+44</v>
      </c>
      <c r="KAW52" s="1818">
        <f t="shared" ref="KAW52" si="11927">-KAW51*$C$52</f>
        <v>-1.1185199999040469E+44</v>
      </c>
      <c r="KAY52" s="1818">
        <f t="shared" ref="KAY52" si="11928">-KAY51*$C$52</f>
        <v>-1.1464829999016479E+44</v>
      </c>
      <c r="KBA52" s="1818">
        <f t="shared" ref="KBA52" si="11929">-KBA51*$C$52</f>
        <v>-1.175145074899189E+44</v>
      </c>
      <c r="KBC52" s="1818">
        <f t="shared" ref="KBC52" si="11930">-KBC51*$C$52</f>
        <v>-1.2045237017716687E+44</v>
      </c>
      <c r="KBE52" s="1818">
        <f t="shared" ref="KBE52" si="11931">-KBE51*$C$52</f>
        <v>-1.2346367943159602E+44</v>
      </c>
      <c r="KBG52" s="1818">
        <f t="shared" ref="KBG52" si="11932">-KBG51*$C$52</f>
        <v>-1.265502714173859E+44</v>
      </c>
      <c r="KBI52" s="1818">
        <f t="shared" ref="KBI52" si="11933">-KBI51*$C$52</f>
        <v>-1.2971402820282053E+44</v>
      </c>
      <c r="KBK52" s="1818">
        <f t="shared" ref="KBK52" si="11934">-KBK51*$C$52</f>
        <v>-1.3295687890789104E+44</v>
      </c>
      <c r="KBM52" s="1818">
        <f t="shared" ref="KBM52" si="11935">-KBM51*$C$52</f>
        <v>-1.3628080088058829E+44</v>
      </c>
      <c r="KBO52" s="1818">
        <f t="shared" ref="KBO52" si="11936">-KBO51*$C$52</f>
        <v>-1.3968782090260299E+44</v>
      </c>
      <c r="KBQ52" s="1818">
        <f t="shared" ref="KBQ52" si="11937">-KBQ51*$C$52</f>
        <v>-1.4318001642516805E+44</v>
      </c>
      <c r="KBS52" s="1818">
        <f t="shared" ref="KBS52" si="11938">-KBS51*$C$52</f>
        <v>-1.4675951683579723E+44</v>
      </c>
      <c r="KBU52" s="1818">
        <f t="shared" ref="KBU52" si="11939">-KBU51*$C$52</f>
        <v>-1.5042850475669215E+44</v>
      </c>
      <c r="KBW52" s="1818">
        <f t="shared" ref="KBW52" si="11940">-KBW51*$C$52</f>
        <v>-1.5418921737560944E+44</v>
      </c>
      <c r="KBY52" s="1818">
        <f t="shared" ref="KBY52" si="11941">-KBY51*$C$52</f>
        <v>-1.5804394780999967E+44</v>
      </c>
      <c r="KCA52" s="1818">
        <f t="shared" ref="KCA52" si="11942">-KCA51*$C$52</f>
        <v>-1.6199504650524965E+44</v>
      </c>
      <c r="KCC52" s="1818">
        <f t="shared" ref="KCC52" si="11943">-KCC51*$C$52</f>
        <v>-1.6604492266788087E+44</v>
      </c>
      <c r="KCE52" s="1818">
        <f t="shared" ref="KCE52" si="11944">-KCE51*$C$52</f>
        <v>-1.7019604573457788E+44</v>
      </c>
      <c r="KCG52" s="1818">
        <f t="shared" ref="KCG52" si="11945">-KCG51*$C$52</f>
        <v>-1.7445094687794232E+44</v>
      </c>
      <c r="KCI52" s="1818">
        <f t="shared" ref="KCI52" si="11946">-KCI51*$C$52</f>
        <v>-1.7881222054989088E+44</v>
      </c>
      <c r="KCK52" s="1818">
        <f t="shared" ref="KCK52" si="11947">-KCK51*$C$52</f>
        <v>-1.8328252606363811E+44</v>
      </c>
      <c r="KCM52" s="1818">
        <f t="shared" ref="KCM52" si="11948">-KCM51*$C$52</f>
        <v>-1.8786458921522906E+44</v>
      </c>
      <c r="KCO52" s="1818">
        <f t="shared" ref="KCO52" si="11949">-KCO51*$C$52</f>
        <v>-1.9256120394560977E+44</v>
      </c>
      <c r="KCQ52" s="1818">
        <f t="shared" ref="KCQ52" si="11950">-KCQ51*$C$52</f>
        <v>-1.9737523404425E+44</v>
      </c>
      <c r="KCS52" s="1818">
        <f t="shared" ref="KCS52" si="11951">-KCS51*$C$52</f>
        <v>-2.0230961489535622E+44</v>
      </c>
      <c r="KCU52" s="1818">
        <f t="shared" ref="KCU52" si="11952">-KCU51*$C$52</f>
        <v>-2.0736735526774012E+44</v>
      </c>
      <c r="KCW52" s="1818">
        <f t="shared" ref="KCW52" si="11953">-KCW51*$C$52</f>
        <v>-2.1255153914943362E+44</v>
      </c>
      <c r="KCY52" s="1818">
        <f t="shared" ref="KCY52" si="11954">-KCY51*$C$52</f>
        <v>-2.1786532762816945E+44</v>
      </c>
      <c r="KDA52" s="1818">
        <f t="shared" ref="KDA52" si="11955">-KDA51*$C$52</f>
        <v>-2.2331196081887368E+44</v>
      </c>
      <c r="KDC52" s="1818">
        <f t="shared" ref="KDC52" si="11956">-KDC51*$C$52</f>
        <v>-2.288947598393455E+44</v>
      </c>
      <c r="KDE52" s="1818">
        <f t="shared" ref="KDE52" si="11957">-KDE51*$C$52</f>
        <v>-2.346171288353291E+44</v>
      </c>
      <c r="KDG52" s="1818">
        <f t="shared" ref="KDG52" si="11958">-KDG51*$C$52</f>
        <v>-2.4048255705621229E+44</v>
      </c>
      <c r="KDI52" s="1818">
        <f t="shared" ref="KDI52" si="11959">-KDI51*$C$52</f>
        <v>-2.4649462098261757E+44</v>
      </c>
      <c r="KDK52" s="1818">
        <f t="shared" ref="KDK52" si="11960">-KDK51*$C$52</f>
        <v>-2.52656986507183E+44</v>
      </c>
      <c r="KDM52" s="1818">
        <f t="shared" ref="KDM52" si="11961">-KDM51*$C$52</f>
        <v>-2.5897341116986255E+44</v>
      </c>
      <c r="KDO52" s="1818">
        <f t="shared" ref="KDO52" si="11962">-KDO51*$C$52</f>
        <v>-2.6544774644910908E+44</v>
      </c>
      <c r="KDQ52" s="1818">
        <f t="shared" ref="KDQ52" si="11963">-KDQ51*$C$52</f>
        <v>-2.7208394011033679E+44</v>
      </c>
      <c r="KDS52" s="1818">
        <f t="shared" ref="KDS52" si="11964">-KDS51*$C$52</f>
        <v>-2.7888603861309518E+44</v>
      </c>
      <c r="KDU52" s="1818">
        <f t="shared" ref="KDU52" si="11965">-KDU51*$C$52</f>
        <v>-2.8585818957842253E+44</v>
      </c>
      <c r="KDW52" s="1818">
        <f t="shared" ref="KDW52" si="11966">-KDW51*$C$52</f>
        <v>-2.9300464431788309E+44</v>
      </c>
      <c r="KDY52" s="1818">
        <f t="shared" ref="KDY52" si="11967">-KDY51*$C$52</f>
        <v>-3.0032976042583014E+44</v>
      </c>
      <c r="KEA52" s="1818">
        <f t="shared" ref="KEA52" si="11968">-KEA51*$C$52</f>
        <v>-3.0783800443647585E+44</v>
      </c>
      <c r="KEC52" s="1818">
        <f t="shared" ref="KEC52" si="11969">-KEC51*$C$52</f>
        <v>-3.1553395454738772E+44</v>
      </c>
      <c r="KEE52" s="1818">
        <f t="shared" ref="KEE52" si="11970">-KEE51*$C$52</f>
        <v>-3.2342230341107241E+44</v>
      </c>
      <c r="KEG52" s="1818">
        <f t="shared" ref="KEG52" si="11971">-KEG51*$C$52</f>
        <v>-3.3150786099634919E+44</v>
      </c>
      <c r="KEI52" s="1818">
        <f t="shared" ref="KEI52" si="11972">-KEI51*$C$52</f>
        <v>-3.3979555752125788E+44</v>
      </c>
      <c r="KEK52" s="1818">
        <f t="shared" ref="KEK52" si="11973">-KEK51*$C$52</f>
        <v>-3.4829044645928931E+44</v>
      </c>
      <c r="KEM52" s="1818">
        <f t="shared" ref="KEM52" si="11974">-KEM51*$C$52</f>
        <v>-3.5699770762077153E+44</v>
      </c>
      <c r="KEO52" s="1818">
        <f t="shared" ref="KEO52" si="11975">-KEO51*$C$52</f>
        <v>-3.6592265031129081E+44</v>
      </c>
      <c r="KEQ52" s="1818">
        <f t="shared" ref="KEQ52" si="11976">-KEQ51*$C$52</f>
        <v>-3.7507071656907303E+44</v>
      </c>
      <c r="KES52" s="1818">
        <f t="shared" ref="KES52" si="11977">-KES51*$C$52</f>
        <v>-3.8444748448329985E+44</v>
      </c>
      <c r="KEU52" s="1818">
        <f t="shared" ref="KEU52" si="11978">-KEU51*$C$52</f>
        <v>-3.9405867159538229E+44</v>
      </c>
      <c r="KEW52" s="1818">
        <f t="shared" ref="KEW52" si="11979">-KEW51*$C$52</f>
        <v>-4.0391013838526684E+44</v>
      </c>
      <c r="KEY52" s="1818">
        <f t="shared" ref="KEY52" si="11980">-KEY51*$C$52</f>
        <v>-4.1400789184489849E+44</v>
      </c>
      <c r="KFA52" s="1818">
        <f t="shared" ref="KFA52" si="11981">-KFA51*$C$52</f>
        <v>-4.2435808914102089E+44</v>
      </c>
      <c r="KFC52" s="1818">
        <f t="shared" ref="KFC52" si="11982">-KFC51*$C$52</f>
        <v>-4.3496704136954635E+44</v>
      </c>
      <c r="KFE52" s="1818">
        <f t="shared" ref="KFE52" si="11983">-KFE51*$C$52</f>
        <v>-4.4584121740378499E+44</v>
      </c>
      <c r="KFG52" s="1818">
        <f t="shared" ref="KFG52" si="11984">-KFG51*$C$52</f>
        <v>-4.5698724783887961E+44</v>
      </c>
      <c r="KFI52" s="1818">
        <f t="shared" ref="KFI52" si="11985">-KFI51*$C$52</f>
        <v>-4.6841192903485152E+44</v>
      </c>
      <c r="KFK52" s="1818">
        <f t="shared" ref="KFK52" si="11986">-KFK51*$C$52</f>
        <v>-4.8012222726072278E+44</v>
      </c>
      <c r="KFM52" s="1818">
        <f t="shared" ref="KFM52" si="11987">-KFM51*$C$52</f>
        <v>-4.9212528294224078E+44</v>
      </c>
      <c r="KFO52" s="1818">
        <f t="shared" ref="KFO52" si="11988">-KFO51*$C$52</f>
        <v>-5.0442841501579672E+44</v>
      </c>
      <c r="KFQ52" s="1818">
        <f t="shared" ref="KFQ52" si="11989">-KFQ51*$C$52</f>
        <v>-5.1703912539119159E+44</v>
      </c>
      <c r="KFS52" s="1818">
        <f t="shared" ref="KFS52" si="11990">-KFS51*$C$52</f>
        <v>-5.2996510352597136E+44</v>
      </c>
      <c r="KFU52" s="1818">
        <f t="shared" ref="KFU52" si="11991">-KFU51*$C$52</f>
        <v>-5.4321423111412056E+44</v>
      </c>
      <c r="KFW52" s="1818">
        <f t="shared" ref="KFW52" si="11992">-KFW51*$C$52</f>
        <v>-5.5679458689197354E+44</v>
      </c>
      <c r="KFY52" s="1818">
        <f t="shared" ref="KFY52" si="11993">-KFY51*$C$52</f>
        <v>-5.7071445156427283E+44</v>
      </c>
      <c r="KGA52" s="1818">
        <f t="shared" ref="KGA52" si="11994">-KGA51*$C$52</f>
        <v>-5.8498231285337963E+44</v>
      </c>
      <c r="KGC52" s="1818">
        <f t="shared" ref="KGC52" si="11995">-KGC51*$C$52</f>
        <v>-5.996068706747141E+44</v>
      </c>
      <c r="KGE52" s="1818">
        <f t="shared" ref="KGE52" si="11996">-KGE51*$C$52</f>
        <v>-6.1459704244158194E+44</v>
      </c>
      <c r="KGG52" s="1818">
        <f t="shared" ref="KGG52" si="11997">-KGG51*$C$52</f>
        <v>-6.2996196850262139E+44</v>
      </c>
      <c r="KGI52" s="1818">
        <f t="shared" ref="KGI52" si="11998">-KGI51*$C$52</f>
        <v>-6.457110177151869E+44</v>
      </c>
      <c r="KGK52" s="1818">
        <f t="shared" ref="KGK52" si="11999">-KGK51*$C$52</f>
        <v>-6.6185379315806655E+44</v>
      </c>
      <c r="KGM52" s="1818">
        <f t="shared" ref="KGM52" si="12000">-KGM51*$C$52</f>
        <v>-6.7840013798701813E+44</v>
      </c>
      <c r="KGO52" s="1818">
        <f t="shared" ref="KGO52" si="12001">-KGO51*$C$52</f>
        <v>-6.9536014143669355E+44</v>
      </c>
      <c r="KGQ52" s="1818">
        <f t="shared" ref="KGQ52" si="12002">-KGQ51*$C$52</f>
        <v>-7.1274414497261086E+44</v>
      </c>
      <c r="KGS52" s="1818">
        <f t="shared" ref="KGS52" si="12003">-KGS51*$C$52</f>
        <v>-7.3056274859692614E+44</v>
      </c>
      <c r="KGU52" s="1818">
        <f t="shared" ref="KGU52" si="12004">-KGU51*$C$52</f>
        <v>-7.4882681731184924E+44</v>
      </c>
      <c r="KGW52" s="1818">
        <f t="shared" ref="KGW52" si="12005">-KGW51*$C$52</f>
        <v>-7.6754748774464548E+44</v>
      </c>
      <c r="KGY52" s="1818">
        <f t="shared" ref="KGY52" si="12006">-KGY51*$C$52</f>
        <v>-7.8673617493826148E+44</v>
      </c>
      <c r="KHA52" s="1818">
        <f t="shared" ref="KHA52" si="12007">-KHA51*$C$52</f>
        <v>-8.0640457931171791E+44</v>
      </c>
      <c r="KHC52" s="1818">
        <f t="shared" ref="KHC52" si="12008">-KHC51*$C$52</f>
        <v>-8.2656469379451083E+44</v>
      </c>
      <c r="KHE52" s="1818">
        <f t="shared" ref="KHE52" si="12009">-KHE51*$C$52</f>
        <v>-8.4722881113937356E+44</v>
      </c>
      <c r="KHG52" s="1818">
        <f t="shared" ref="KHG52" si="12010">-KHG51*$C$52</f>
        <v>-8.6840953141785781E+44</v>
      </c>
      <c r="KHI52" s="1818">
        <f t="shared" ref="KHI52" si="12011">-KHI51*$C$52</f>
        <v>-8.9011976970330422E+44</v>
      </c>
      <c r="KHK52" s="1818">
        <f t="shared" ref="KHK52" si="12012">-KHK51*$C$52</f>
        <v>-9.1237276394588676E+44</v>
      </c>
      <c r="KHM52" s="1818">
        <f t="shared" ref="KHM52" si="12013">-KHM51*$C$52</f>
        <v>-9.3518208304453381E+44</v>
      </c>
      <c r="KHO52" s="1818">
        <f t="shared" ref="KHO52" si="12014">-KHO51*$C$52</f>
        <v>-9.5856163512064708E+44</v>
      </c>
      <c r="KHQ52" s="1818">
        <f t="shared" ref="KHQ52" si="12015">-KHQ51*$C$52</f>
        <v>-9.8252567599866319E+44</v>
      </c>
      <c r="KHS52" s="1818">
        <f t="shared" ref="KHS52" si="12016">-KHS51*$C$52</f>
        <v>-1.0070888178986297E+45</v>
      </c>
      <c r="KHU52" s="1818">
        <f t="shared" ref="KHU52" si="12017">-KHU51*$C$52</f>
        <v>-1.0322660383460954E+45</v>
      </c>
      <c r="KHW52" s="1818">
        <f t="shared" ref="KHW52" si="12018">-KHW51*$C$52</f>
        <v>-1.0580726893047477E+45</v>
      </c>
      <c r="KHY52" s="1818">
        <f t="shared" ref="KHY52" si="12019">-KHY51*$C$52</f>
        <v>-1.0845245065373662E+45</v>
      </c>
      <c r="KIA52" s="1818">
        <f t="shared" ref="KIA52" si="12020">-KIA51*$C$52</f>
        <v>-1.1116376192008003E+45</v>
      </c>
      <c r="KIC52" s="1818">
        <f t="shared" ref="KIC52" si="12021">-KIC51*$C$52</f>
        <v>-1.1394285596808202E+45</v>
      </c>
      <c r="KIE52" s="1818">
        <f t="shared" ref="KIE52" si="12022">-KIE51*$C$52</f>
        <v>-1.1679142736728405E+45</v>
      </c>
      <c r="KIG52" s="1818">
        <f t="shared" ref="KIG52" si="12023">-KIG51*$C$52</f>
        <v>-1.1971121305146615E+45</v>
      </c>
      <c r="KII52" s="1818">
        <f t="shared" ref="KII52" si="12024">-KII51*$C$52</f>
        <v>-1.2270399337775279E+45</v>
      </c>
      <c r="KIK52" s="1818">
        <f t="shared" ref="KIK52" si="12025">-KIK51*$C$52</f>
        <v>-1.257715932121966E+45</v>
      </c>
      <c r="KIM52" s="1818">
        <f t="shared" ref="KIM52" si="12026">-KIM51*$C$52</f>
        <v>-1.2891588304250151E+45</v>
      </c>
      <c r="KIO52" s="1818">
        <f t="shared" ref="KIO52" si="12027">-KIO51*$C$52</f>
        <v>-1.3213878011856404E+45</v>
      </c>
      <c r="KIQ52" s="1818">
        <f t="shared" ref="KIQ52" si="12028">-KIQ51*$C$52</f>
        <v>-1.3544224962152813E+45</v>
      </c>
      <c r="KIS52" s="1818">
        <f t="shared" ref="KIS52" si="12029">-KIS51*$C$52</f>
        <v>-1.3882830586206632E+45</v>
      </c>
      <c r="KIU52" s="1818">
        <f t="shared" ref="KIU52" si="12030">-KIU51*$C$52</f>
        <v>-1.4229901350861796E+45</v>
      </c>
      <c r="KIW52" s="1818">
        <f t="shared" ref="KIW52" si="12031">-KIW51*$C$52</f>
        <v>-1.458564888463334E+45</v>
      </c>
      <c r="KIY52" s="1818">
        <f t="shared" ref="KIY52" si="12032">-KIY51*$C$52</f>
        <v>-1.4950290106749173E+45</v>
      </c>
      <c r="KJA52" s="1818">
        <f t="shared" ref="KJA52" si="12033">-KJA51*$C$52</f>
        <v>-1.53240473594179E+45</v>
      </c>
      <c r="KJC52" s="1818">
        <f t="shared" ref="KJC52" si="12034">-KJC51*$C$52</f>
        <v>-1.5707148543403345E+45</v>
      </c>
      <c r="KJE52" s="1818">
        <f t="shared" ref="KJE52" si="12035">-KJE51*$C$52</f>
        <v>-1.6099827256988427E+45</v>
      </c>
      <c r="KJG52" s="1818">
        <f t="shared" ref="KJG52" si="12036">-KJG51*$C$52</f>
        <v>-1.6502322938413137E+45</v>
      </c>
      <c r="KJI52" s="1818">
        <f t="shared" ref="KJI52" si="12037">-KJI51*$C$52</f>
        <v>-1.6914881011873464E+45</v>
      </c>
      <c r="KJK52" s="1818">
        <f t="shared" ref="KJK52" si="12038">-KJK51*$C$52</f>
        <v>-1.7337753037170301E+45</v>
      </c>
      <c r="KJM52" s="1818">
        <f t="shared" ref="KJM52" si="12039">-KJM51*$C$52</f>
        <v>-1.7771196863099558E+45</v>
      </c>
      <c r="KJO52" s="1818">
        <f t="shared" ref="KJO52" si="12040">-KJO51*$C$52</f>
        <v>-1.8215476784677046E+45</v>
      </c>
      <c r="KJQ52" s="1818">
        <f t="shared" ref="KJQ52" si="12041">-KJQ51*$C$52</f>
        <v>-1.867086370429397E+45</v>
      </c>
      <c r="KJS52" s="1818">
        <f t="shared" ref="KJS52" si="12042">-KJS51*$C$52</f>
        <v>-1.9137635296901317E+45</v>
      </c>
      <c r="KJU52" s="1818">
        <f t="shared" ref="KJU52" si="12043">-KJU51*$C$52</f>
        <v>-1.9616076179323848E+45</v>
      </c>
      <c r="KJW52" s="1818">
        <f t="shared" ref="KJW52" si="12044">-KJW51*$C$52</f>
        <v>-2.0106478083806943E+45</v>
      </c>
      <c r="KJY52" s="1818">
        <f t="shared" ref="KJY52" si="12045">-KJY51*$C$52</f>
        <v>-2.0609140035902114E+45</v>
      </c>
      <c r="KKA52" s="1818">
        <f t="shared" ref="KKA52" si="12046">-KKA51*$C$52</f>
        <v>-2.1124368536799666E+45</v>
      </c>
      <c r="KKC52" s="1818">
        <f t="shared" ref="KKC52" si="12047">-KKC51*$C$52</f>
        <v>-2.1652477750219656E+45</v>
      </c>
      <c r="KKE52" s="1818">
        <f t="shared" ref="KKE52" si="12048">-KKE51*$C$52</f>
        <v>-2.2193789693975144E+45</v>
      </c>
      <c r="KKG52" s="1818">
        <f t="shared" ref="KKG52" si="12049">-KKG51*$C$52</f>
        <v>-2.274863443632452E+45</v>
      </c>
      <c r="KKI52" s="1818">
        <f t="shared" ref="KKI52" si="12050">-KKI51*$C$52</f>
        <v>-2.3317350297232632E+45</v>
      </c>
      <c r="KKK52" s="1818">
        <f t="shared" ref="KKK52" si="12051">-KKK51*$C$52</f>
        <v>-2.3900284054663445E+45</v>
      </c>
      <c r="KKM52" s="1818">
        <f t="shared" ref="KKM52" si="12052">-KKM51*$C$52</f>
        <v>-2.4497791156030031E+45</v>
      </c>
      <c r="KKO52" s="1818">
        <f t="shared" ref="KKO52" si="12053">-KKO51*$C$52</f>
        <v>-2.511023593493078E+45</v>
      </c>
      <c r="KKQ52" s="1818">
        <f t="shared" ref="KKQ52" si="12054">-KKQ51*$C$52</f>
        <v>-2.5737991833304047E+45</v>
      </c>
      <c r="KKS52" s="1818">
        <f t="shared" ref="KKS52" si="12055">-KKS51*$C$52</f>
        <v>-2.6381441629136647E+45</v>
      </c>
      <c r="KKU52" s="1818">
        <f t="shared" ref="KKU52" si="12056">-KKU51*$C$52</f>
        <v>-2.704097766986506E+45</v>
      </c>
      <c r="KKW52" s="1818">
        <f t="shared" ref="KKW52" si="12057">-KKW51*$C$52</f>
        <v>-2.7717002111611682E+45</v>
      </c>
      <c r="KKY52" s="1818">
        <f t="shared" ref="KKY52" si="12058">-KKY51*$C$52</f>
        <v>-2.8409927164401972E+45</v>
      </c>
      <c r="KLA52" s="1818">
        <f t="shared" ref="KLA52" si="12059">-KLA51*$C$52</f>
        <v>-2.9120175343512019E+45</v>
      </c>
      <c r="KLC52" s="1818">
        <f t="shared" ref="KLC52" si="12060">-KLC51*$C$52</f>
        <v>-2.9848179727099817E+45</v>
      </c>
      <c r="KLE52" s="1818">
        <f t="shared" ref="KLE52" si="12061">-KLE51*$C$52</f>
        <v>-3.0594384220277312E+45</v>
      </c>
      <c r="KLG52" s="1818">
        <f t="shared" ref="KLG52" si="12062">-KLG51*$C$52</f>
        <v>-3.1359243825784245E+45</v>
      </c>
      <c r="KLI52" s="1818">
        <f t="shared" ref="KLI52" si="12063">-KLI51*$C$52</f>
        <v>-3.2143224921428845E+45</v>
      </c>
      <c r="KLK52" s="1818">
        <f t="shared" ref="KLK52" si="12064">-KLK51*$C$52</f>
        <v>-3.2946805544464562E+45</v>
      </c>
      <c r="KLM52" s="1818">
        <f t="shared" ref="KLM52" si="12065">-KLM51*$C$52</f>
        <v>-3.3770475683076171E+45</v>
      </c>
      <c r="KLO52" s="1818">
        <f t="shared" ref="KLO52" si="12066">-KLO51*$C$52</f>
        <v>-3.4614737575153074E+45</v>
      </c>
      <c r="KLQ52" s="1818">
        <f t="shared" ref="KLQ52" si="12067">-KLQ51*$C$52</f>
        <v>-3.54801060145319E+45</v>
      </c>
      <c r="KLS52" s="1818">
        <f t="shared" ref="KLS52" si="12068">-KLS51*$C$52</f>
        <v>-3.6367108664895194E+45</v>
      </c>
      <c r="KLU52" s="1818">
        <f t="shared" ref="KLU52" si="12069">-KLU51*$C$52</f>
        <v>-3.727628638151757E+45</v>
      </c>
      <c r="KLW52" s="1818">
        <f t="shared" ref="KLW52" si="12070">-KLW51*$C$52</f>
        <v>-3.8208193541055509E+45</v>
      </c>
      <c r="KLY52" s="1818">
        <f t="shared" ref="KLY52" si="12071">-KLY51*$C$52</f>
        <v>-3.9163398379581894E+45</v>
      </c>
      <c r="KMA52" s="1818">
        <f t="shared" ref="KMA52" si="12072">-KMA51*$C$52</f>
        <v>-4.0142483339071439E+45</v>
      </c>
      <c r="KMC52" s="1818">
        <f t="shared" ref="KMC52" si="12073">-KMC51*$C$52</f>
        <v>-4.1146045422548223E+45</v>
      </c>
      <c r="KME52" s="1818">
        <f t="shared" ref="KME52" si="12074">-KME51*$C$52</f>
        <v>-4.2174696558111926E+45</v>
      </c>
      <c r="KMG52" s="1818">
        <f t="shared" ref="KMG52" si="12075">-KMG51*$C$52</f>
        <v>-4.3229063972064722E+45</v>
      </c>
      <c r="KMI52" s="1818">
        <f t="shared" ref="KMI52" si="12076">-KMI51*$C$52</f>
        <v>-4.4309790571366334E+45</v>
      </c>
      <c r="KMK52" s="1818">
        <f t="shared" ref="KMK52" si="12077">-KMK51*$C$52</f>
        <v>-4.5417535335650489E+45</v>
      </c>
      <c r="KMM52" s="1818">
        <f t="shared" ref="KMM52" si="12078">-KMM51*$C$52</f>
        <v>-4.6552973719041747E+45</v>
      </c>
      <c r="KMO52" s="1818">
        <f t="shared" ref="KMO52" si="12079">-KMO51*$C$52</f>
        <v>-4.7716798062017789E+45</v>
      </c>
      <c r="KMQ52" s="1818">
        <f t="shared" ref="KMQ52" si="12080">-KMQ51*$C$52</f>
        <v>-4.8909718013568228E+45</v>
      </c>
      <c r="KMS52" s="1818">
        <f t="shared" ref="KMS52" si="12081">-KMS51*$C$52</f>
        <v>-5.0132460963907432E+45</v>
      </c>
      <c r="KMU52" s="1818">
        <f t="shared" ref="KMU52" si="12082">-KMU51*$C$52</f>
        <v>-5.1385772488005116E+45</v>
      </c>
      <c r="KMW52" s="1818">
        <f t="shared" ref="KMW52" si="12083">-KMW51*$C$52</f>
        <v>-5.2670416800205242E+45</v>
      </c>
      <c r="KMY52" s="1818">
        <f t="shared" ref="KMY52" si="12084">-KMY51*$C$52</f>
        <v>-5.398717722021037E+45</v>
      </c>
      <c r="KNA52" s="1818">
        <f t="shared" ref="KNA52" si="12085">-KNA51*$C$52</f>
        <v>-5.5336856650715624E+45</v>
      </c>
      <c r="KNC52" s="1818">
        <f t="shared" ref="KNC52" si="12086">-KNC51*$C$52</f>
        <v>-5.6720278066983512E+45</v>
      </c>
      <c r="KNE52" s="1818">
        <f t="shared" ref="KNE52" si="12087">-KNE51*$C$52</f>
        <v>-5.813828501865809E+45</v>
      </c>
      <c r="KNG52" s="1818">
        <f t="shared" ref="KNG52" si="12088">-KNG51*$C$52</f>
        <v>-5.9591742144124535E+45</v>
      </c>
      <c r="KNI52" s="1818">
        <f t="shared" ref="KNI52" si="12089">-KNI51*$C$52</f>
        <v>-6.1081535697727649E+45</v>
      </c>
      <c r="KNK52" s="1818">
        <f t="shared" ref="KNK52" si="12090">-KNK51*$C$52</f>
        <v>-6.2608574090170834E+45</v>
      </c>
      <c r="KNM52" s="1818">
        <f t="shared" ref="KNM52" si="12091">-KNM51*$C$52</f>
        <v>-6.41737884424251E+45</v>
      </c>
      <c r="KNO52" s="1818">
        <f t="shared" ref="KNO52" si="12092">-KNO51*$C$52</f>
        <v>-6.5778133153485716E+45</v>
      </c>
      <c r="KNQ52" s="1818">
        <f t="shared" ref="KNQ52" si="12093">-KNQ51*$C$52</f>
        <v>-6.7422586482322853E+45</v>
      </c>
      <c r="KNS52" s="1818">
        <f t="shared" ref="KNS52" si="12094">-KNS51*$C$52</f>
        <v>-6.9108151144380913E+45</v>
      </c>
      <c r="KNU52" s="1818">
        <f t="shared" ref="KNU52" si="12095">-KNU51*$C$52</f>
        <v>-7.0835854922990435E+45</v>
      </c>
      <c r="KNW52" s="1818">
        <f t="shared" ref="KNW52" si="12096">-KNW51*$C$52</f>
        <v>-7.2606751296065193E+45</v>
      </c>
      <c r="KNY52" s="1818">
        <f t="shared" ref="KNY52" si="12097">-KNY51*$C$52</f>
        <v>-7.4421920078466821E+45</v>
      </c>
      <c r="KOA52" s="1818">
        <f t="shared" ref="KOA52" si="12098">-KOA51*$C$52</f>
        <v>-7.6282468080428481E+45</v>
      </c>
      <c r="KOC52" s="1818">
        <f t="shared" ref="KOC52" si="12099">-KOC51*$C$52</f>
        <v>-7.8189529782439188E+45</v>
      </c>
      <c r="KOE52" s="1818">
        <f t="shared" ref="KOE52" si="12100">-KOE51*$C$52</f>
        <v>-8.014426802700016E+45</v>
      </c>
      <c r="KOG52" s="1818">
        <f t="shared" ref="KOG52" si="12101">-KOG51*$C$52</f>
        <v>-8.2147874727675153E+45</v>
      </c>
      <c r="KOI52" s="1818">
        <f t="shared" ref="KOI52" si="12102">-KOI51*$C$52</f>
        <v>-8.4201571595867029E+45</v>
      </c>
      <c r="KOK52" s="1818">
        <f t="shared" ref="KOK52" si="12103">-KOK51*$C$52</f>
        <v>-8.6306610885763695E+45</v>
      </c>
      <c r="KOM52" s="1818">
        <f t="shared" ref="KOM52" si="12104">-KOM51*$C$52</f>
        <v>-8.8464276157907775E+45</v>
      </c>
      <c r="KOO52" s="1818">
        <f t="shared" ref="KOO52" si="12105">-KOO51*$C$52</f>
        <v>-9.067588306185546E+45</v>
      </c>
      <c r="KOQ52" s="1818">
        <f t="shared" ref="KOQ52" si="12106">-KOQ51*$C$52</f>
        <v>-9.2942780138401837E+45</v>
      </c>
      <c r="KOS52" s="1818">
        <f t="shared" ref="KOS52" si="12107">-KOS51*$C$52</f>
        <v>-9.5266349641861872E+45</v>
      </c>
      <c r="KOU52" s="1818">
        <f t="shared" ref="KOU52" si="12108">-KOU51*$C$52</f>
        <v>-9.7648008382908413E+45</v>
      </c>
      <c r="KOW52" s="1818">
        <f t="shared" ref="KOW52" si="12109">-KOW51*$C$52</f>
        <v>-1.0008920859248112E+46</v>
      </c>
      <c r="KOY52" s="1818">
        <f t="shared" ref="KOY52" si="12110">-KOY51*$C$52</f>
        <v>-1.0259143880729314E+46</v>
      </c>
      <c r="KPA52" s="1818">
        <f t="shared" ref="KPA52" si="12111">-KPA51*$C$52</f>
        <v>-1.0515622477747547E+46</v>
      </c>
      <c r="KPC52" s="1818">
        <f t="shared" ref="KPC52" si="12112">-KPC51*$C$52</f>
        <v>-1.0778513039691235E+46</v>
      </c>
      <c r="KPE52" s="1818">
        <f t="shared" ref="KPE52" si="12113">-KPE51*$C$52</f>
        <v>-1.1047975865683515E+46</v>
      </c>
      <c r="KPG52" s="1818">
        <f t="shared" ref="KPG52" si="12114">-KPG51*$C$52</f>
        <v>-1.1324175262325602E+46</v>
      </c>
      <c r="KPI52" s="1818">
        <f t="shared" ref="KPI52" si="12115">-KPI51*$C$52</f>
        <v>-1.1607279643883742E+46</v>
      </c>
      <c r="KPK52" s="1818">
        <f t="shared" ref="KPK52" si="12116">-KPK51*$C$52</f>
        <v>-1.1897461634980834E+46</v>
      </c>
      <c r="KPM52" s="1818">
        <f t="shared" ref="KPM52" si="12117">-KPM51*$C$52</f>
        <v>-1.2194898175855354E+46</v>
      </c>
      <c r="KPO52" s="1818">
        <f t="shared" ref="KPO52" si="12118">-KPO51*$C$52</f>
        <v>-1.2499770630251736E+46</v>
      </c>
      <c r="KPQ52" s="1818">
        <f t="shared" ref="KPQ52" si="12119">-KPQ51*$C$52</f>
        <v>-1.2812264896008028E+46</v>
      </c>
      <c r="KPS52" s="1818">
        <f t="shared" ref="KPS52" si="12120">-KPS51*$C$52</f>
        <v>-1.3132571518408228E+46</v>
      </c>
      <c r="KPU52" s="1818">
        <f t="shared" ref="KPU52" si="12121">-KPU51*$C$52</f>
        <v>-1.3460885806368431E+46</v>
      </c>
      <c r="KPW52" s="1818">
        <f t="shared" ref="KPW52" si="12122">-KPW51*$C$52</f>
        <v>-1.379740795152764E+46</v>
      </c>
      <c r="KPY52" s="1818">
        <f t="shared" ref="KPY52" si="12123">-KPY51*$C$52</f>
        <v>-1.4142343150315831E+46</v>
      </c>
      <c r="KQA52" s="1818">
        <f t="shared" ref="KQA52" si="12124">-KQA51*$C$52</f>
        <v>-1.4495901729073726E+46</v>
      </c>
      <c r="KQC52" s="1818">
        <f t="shared" ref="KQC52" si="12125">-KQC51*$C$52</f>
        <v>-1.4858299272300569E+46</v>
      </c>
      <c r="KQE52" s="1818">
        <f t="shared" ref="KQE52" si="12126">-KQE51*$C$52</f>
        <v>-1.5229756754108082E+46</v>
      </c>
      <c r="KQG52" s="1818">
        <f t="shared" ref="KQG52" si="12127">-KQG51*$C$52</f>
        <v>-1.5610500672960781E+46</v>
      </c>
      <c r="KQI52" s="1818">
        <f t="shared" ref="KQI52" si="12128">-KQI51*$C$52</f>
        <v>-1.60007631897848E+46</v>
      </c>
      <c r="KQK52" s="1818">
        <f t="shared" ref="KQK52" si="12129">-KQK51*$C$52</f>
        <v>-1.6400782269529419E+46</v>
      </c>
      <c r="KQM52" s="1818">
        <f t="shared" ref="KQM52" si="12130">-KQM51*$C$52</f>
        <v>-1.6810801826267654E+46</v>
      </c>
      <c r="KQO52" s="1818">
        <f t="shared" ref="KQO52" si="12131">-KQO51*$C$52</f>
        <v>-1.7231071871924343E+46</v>
      </c>
      <c r="KQQ52" s="1818">
        <f t="shared" ref="KQQ52" si="12132">-KQQ51*$C$52</f>
        <v>-1.766184866872245E+46</v>
      </c>
      <c r="KQS52" s="1818">
        <f t="shared" ref="KQS52" si="12133">-KQS51*$C$52</f>
        <v>-1.810339488544051E+46</v>
      </c>
      <c r="KQU52" s="1818">
        <f t="shared" ref="KQU52" si="12134">-KQU51*$C$52</f>
        <v>-1.8555979757576522E+46</v>
      </c>
      <c r="KQW52" s="1818">
        <f t="shared" ref="KQW52" si="12135">-KQW51*$C$52</f>
        <v>-1.9019879251515934E+46</v>
      </c>
      <c r="KQY52" s="1818">
        <f t="shared" ref="KQY52" si="12136">-KQY51*$C$52</f>
        <v>-1.949537623280383E+46</v>
      </c>
      <c r="KRA52" s="1818">
        <f t="shared" ref="KRA52" si="12137">-KRA51*$C$52</f>
        <v>-1.9982760638623923E+46</v>
      </c>
      <c r="KRC52" s="1818">
        <f t="shared" ref="KRC52" si="12138">-KRC51*$C$52</f>
        <v>-2.0482329654589519E+46</v>
      </c>
      <c r="KRE52" s="1818">
        <f t="shared" ref="KRE52" si="12139">-KRE51*$C$52</f>
        <v>-2.0994387895954256E+46</v>
      </c>
      <c r="KRG52" s="1818">
        <f t="shared" ref="KRG52" si="12140">-KRG51*$C$52</f>
        <v>-2.151924759335311E+46</v>
      </c>
      <c r="KRI52" s="1818">
        <f t="shared" ref="KRI52" si="12141">-KRI51*$C$52</f>
        <v>-2.2057228783186935E+46</v>
      </c>
      <c r="KRK52" s="1818">
        <f t="shared" ref="KRK52" si="12142">-KRK51*$C$52</f>
        <v>-2.2608659502766607E+46</v>
      </c>
      <c r="KRM52" s="1818">
        <f t="shared" ref="KRM52" si="12143">-KRM51*$C$52</f>
        <v>-2.3173875990335771E+46</v>
      </c>
      <c r="KRO52" s="1818">
        <f t="shared" ref="KRO52" si="12144">-KRO51*$C$52</f>
        <v>-2.3753222890094163E+46</v>
      </c>
      <c r="KRQ52" s="1818">
        <f t="shared" ref="KRQ52" si="12145">-KRQ51*$C$52</f>
        <v>-2.4347053462346513E+46</v>
      </c>
      <c r="KRS52" s="1818">
        <f t="shared" ref="KRS52" si="12146">-KRS51*$C$52</f>
        <v>-2.4955729798905176E+46</v>
      </c>
      <c r="KRU52" s="1818">
        <f t="shared" ref="KRU52" si="12147">-KRU51*$C$52</f>
        <v>-2.5579623043877802E+46</v>
      </c>
      <c r="KRW52" s="1818">
        <f t="shared" ref="KRW52" si="12148">-KRW51*$C$52</f>
        <v>-2.6219113619974744E+46</v>
      </c>
      <c r="KRY52" s="1818">
        <f t="shared" ref="KRY52" si="12149">-KRY51*$C$52</f>
        <v>-2.687459146047411E+46</v>
      </c>
      <c r="KSA52" s="1818">
        <f t="shared" ref="KSA52" si="12150">-KSA51*$C$52</f>
        <v>-2.754645624698596E+46</v>
      </c>
      <c r="KSC52" s="1818">
        <f t="shared" ref="KSC52" si="12151">-KSC51*$C$52</f>
        <v>-2.8235117653160608E+46</v>
      </c>
      <c r="KSE52" s="1818">
        <f t="shared" ref="KSE52" si="12152">-KSE51*$C$52</f>
        <v>-2.894099559448962E+46</v>
      </c>
      <c r="KSG52" s="1818">
        <f t="shared" ref="KSG52" si="12153">-KSG51*$C$52</f>
        <v>-2.9664520484351855E+46</v>
      </c>
      <c r="KSI52" s="1818">
        <f t="shared" ref="KSI52" si="12154">-KSI51*$C$52</f>
        <v>-3.0406133496460649E+46</v>
      </c>
      <c r="KSK52" s="1818">
        <f t="shared" ref="KSK52" si="12155">-KSK51*$C$52</f>
        <v>-3.1166286833872162E+46</v>
      </c>
      <c r="KSM52" s="1818">
        <f t="shared" ref="KSM52" si="12156">-KSM51*$C$52</f>
        <v>-3.1945444004718966E+46</v>
      </c>
      <c r="KSO52" s="1818">
        <f t="shared" ref="KSO52" si="12157">-KSO51*$C$52</f>
        <v>-3.2744080104836935E+46</v>
      </c>
      <c r="KSQ52" s="1818">
        <f t="shared" ref="KSQ52" si="12158">-KSQ51*$C$52</f>
        <v>-3.3562682107457855E+46</v>
      </c>
      <c r="KSS52" s="1818">
        <f t="shared" ref="KSS52" si="12159">-KSS51*$C$52</f>
        <v>-3.4401749160144301E+46</v>
      </c>
      <c r="KSU52" s="1818">
        <f t="shared" ref="KSU52" si="12160">-KSU51*$C$52</f>
        <v>-3.5261792889147903E+46</v>
      </c>
      <c r="KSW52" s="1818">
        <f t="shared" ref="KSW52" si="12161">-KSW51*$C$52</f>
        <v>-3.6143337711376598E+46</v>
      </c>
      <c r="KSY52" s="1818">
        <f t="shared" ref="KSY52" si="12162">-KSY51*$C$52</f>
        <v>-3.7046921154161008E+46</v>
      </c>
      <c r="KTA52" s="1818">
        <f t="shared" ref="KTA52" si="12163">-KTA51*$C$52</f>
        <v>-3.7973094183015032E+46</v>
      </c>
      <c r="KTC52" s="1818">
        <f t="shared" ref="KTC52" si="12164">-KTC51*$C$52</f>
        <v>-3.8922421537590404E+46</v>
      </c>
      <c r="KTE52" s="1818">
        <f t="shared" ref="KTE52" si="12165">-KTE51*$C$52</f>
        <v>-3.9895482076030161E+46</v>
      </c>
      <c r="KTG52" s="1818">
        <f t="shared" ref="KTG52" si="12166">-KTG51*$C$52</f>
        <v>-4.0892869127930913E+46</v>
      </c>
      <c r="KTI52" s="1818">
        <f t="shared" ref="KTI52" si="12167">-KTI51*$C$52</f>
        <v>-4.1915190856129183E+46</v>
      </c>
      <c r="KTK52" s="1818">
        <f t="shared" ref="KTK52" si="12168">-KTK51*$C$52</f>
        <v>-4.2963070627532409E+46</v>
      </c>
      <c r="KTM52" s="1818">
        <f t="shared" ref="KTM52" si="12169">-KTM51*$C$52</f>
        <v>-4.4037147393220713E+46</v>
      </c>
      <c r="KTO52" s="1818">
        <f t="shared" ref="KTO52" si="12170">-KTO51*$C$52</f>
        <v>-4.5138076078051225E+46</v>
      </c>
      <c r="KTQ52" s="1818">
        <f t="shared" ref="KTQ52" si="12171">-KTQ51*$C$52</f>
        <v>-4.6266527980002506E+46</v>
      </c>
      <c r="KTS52" s="1818">
        <f t="shared" ref="KTS52" si="12172">-KTS51*$C$52</f>
        <v>-4.7423191179502565E+46</v>
      </c>
      <c r="KTU52" s="1818">
        <f t="shared" ref="KTU52" si="12173">-KTU51*$C$52</f>
        <v>-4.860877095899013E+46</v>
      </c>
      <c r="KTW52" s="1818">
        <f t="shared" ref="KTW52" si="12174">-KTW51*$C$52</f>
        <v>-4.9823990232964882E+46</v>
      </c>
      <c r="KTY52" s="1818">
        <f t="shared" ref="KTY52" si="12175">-KTY51*$C$52</f>
        <v>-5.1069589988789004E+46</v>
      </c>
      <c r="KUA52" s="1818">
        <f t="shared" ref="KUA52" si="12176">-KUA51*$C$52</f>
        <v>-5.2346329738508721E+46</v>
      </c>
      <c r="KUC52" s="1818">
        <f t="shared" ref="KUC52" si="12177">-KUC51*$C$52</f>
        <v>-5.3654987981971435E+46</v>
      </c>
      <c r="KUE52" s="1818">
        <f t="shared" ref="KUE52" si="12178">-KUE51*$C$52</f>
        <v>-5.4996362681520716E+46</v>
      </c>
      <c r="KUG52" s="1818">
        <f t="shared" ref="KUG52" si="12179">-KUG51*$C$52</f>
        <v>-5.6371271748558729E+46</v>
      </c>
      <c r="KUI52" s="1818">
        <f t="shared" ref="KUI52" si="12180">-KUI51*$C$52</f>
        <v>-5.7780553542272692E+46</v>
      </c>
      <c r="KUK52" s="1818">
        <f t="shared" ref="KUK52" si="12181">-KUK51*$C$52</f>
        <v>-5.9225067380829507E+46</v>
      </c>
      <c r="KUM52" s="1818">
        <f t="shared" ref="KUM52" si="12182">-KUM51*$C$52</f>
        <v>-6.0705694065350237E+46</v>
      </c>
      <c r="KUO52" s="1818">
        <f t="shared" ref="KUO52" si="12183">-KUO51*$C$52</f>
        <v>-6.2223336416983985E+46</v>
      </c>
      <c r="KUQ52" s="1818">
        <f t="shared" ref="KUQ52" si="12184">-KUQ51*$C$52</f>
        <v>-6.3778919827408582E+46</v>
      </c>
      <c r="KUS52" s="1818">
        <f t="shared" ref="KUS52" si="12185">-KUS51*$C$52</f>
        <v>-6.5373392823093796E+46</v>
      </c>
      <c r="KUU52" s="1818">
        <f t="shared" ref="KUU52" si="12186">-KUU51*$C$52</f>
        <v>-6.700772764367113E+46</v>
      </c>
      <c r="KUW52" s="1818">
        <f t="shared" ref="KUW52" si="12187">-KUW51*$C$52</f>
        <v>-6.8682920834762899E+46</v>
      </c>
      <c r="KUY52" s="1818">
        <f t="shared" ref="KUY52" si="12188">-KUY51*$C$52</f>
        <v>-7.0399993855631969E+46</v>
      </c>
      <c r="KVA52" s="1818">
        <f t="shared" ref="KVA52" si="12189">-KVA51*$C$52</f>
        <v>-7.2159993702022758E+46</v>
      </c>
      <c r="KVC52" s="1818">
        <f t="shared" ref="KVC52" si="12190">-KVC51*$C$52</f>
        <v>-7.3963993544573322E+46</v>
      </c>
      <c r="KVE52" s="1818">
        <f t="shared" ref="KVE52" si="12191">-KVE51*$C$52</f>
        <v>-7.5813093383187653E+46</v>
      </c>
      <c r="KVG52" s="1818">
        <f t="shared" ref="KVG52" si="12192">-KVG51*$C$52</f>
        <v>-7.7708420717767335E+46</v>
      </c>
      <c r="KVI52" s="1818">
        <f t="shared" ref="KVI52" si="12193">-KVI51*$C$52</f>
        <v>-7.9651131235711512E+46</v>
      </c>
      <c r="KVK52" s="1818">
        <f t="shared" ref="KVK52" si="12194">-KVK51*$C$52</f>
        <v>-8.1642409516604289E+46</v>
      </c>
      <c r="KVM52" s="1818">
        <f t="shared" ref="KVM52" si="12195">-KVM51*$C$52</f>
        <v>-8.3683469754519389E+46</v>
      </c>
      <c r="KVO52" s="1818">
        <f t="shared" ref="KVO52" si="12196">-KVO51*$C$52</f>
        <v>-8.5775556498382362E+46</v>
      </c>
      <c r="KVQ52" s="1818">
        <f t="shared" ref="KVQ52" si="12197">-KVQ51*$C$52</f>
        <v>-8.7919945410841915E+46</v>
      </c>
      <c r="KVS52" s="1818">
        <f t="shared" ref="KVS52" si="12198">-KVS51*$C$52</f>
        <v>-9.0117944046112959E+46</v>
      </c>
      <c r="KVU52" s="1818">
        <f t="shared" ref="KVU52" si="12199">-KVU51*$C$52</f>
        <v>-9.2370892647265766E+46</v>
      </c>
      <c r="KVW52" s="1818">
        <f t="shared" ref="KVW52" si="12200">-KVW51*$C$52</f>
        <v>-9.4680164963447397E+46</v>
      </c>
      <c r="KVY52" s="1818">
        <f t="shared" ref="KVY52" si="12201">-KVY51*$C$52</f>
        <v>-9.7047169087533582E+46</v>
      </c>
      <c r="KWA52" s="1818">
        <f t="shared" ref="KWA52" si="12202">-KWA51*$C$52</f>
        <v>-9.9473348314721921E+46</v>
      </c>
      <c r="KWC52" s="1818">
        <f t="shared" ref="KWC52" si="12203">-KWC51*$C$52</f>
        <v>-1.0196018202258997E+47</v>
      </c>
      <c r="KWE52" s="1818">
        <f t="shared" ref="KWE52" si="12204">-KWE51*$C$52</f>
        <v>-1.045091865731547E+47</v>
      </c>
      <c r="KWG52" s="1818">
        <f t="shared" ref="KWG52" si="12205">-KWG51*$C$52</f>
        <v>-1.0712191623748356E+47</v>
      </c>
      <c r="KWI52" s="1818">
        <f t="shared" ref="KWI52" si="12206">-KWI51*$C$52</f>
        <v>-1.0979996414342063E+47</v>
      </c>
      <c r="KWK52" s="1818">
        <f t="shared" ref="KWK52" si="12207">-KWK51*$C$52</f>
        <v>-1.1254496324700614E+47</v>
      </c>
      <c r="KWM52" s="1818">
        <f t="shared" ref="KWM52" si="12208">-KWM51*$C$52</f>
        <v>-1.1535858732818128E+47</v>
      </c>
      <c r="KWO52" s="1818">
        <f t="shared" ref="KWO52" si="12209">-KWO51*$C$52</f>
        <v>-1.1824255201138579E+47</v>
      </c>
      <c r="KWQ52" s="1818">
        <f t="shared" ref="KWQ52" si="12210">-KWQ51*$C$52</f>
        <v>-1.2119861581167043E+47</v>
      </c>
      <c r="KWS52" s="1818">
        <f t="shared" ref="KWS52" si="12211">-KWS51*$C$52</f>
        <v>-1.2422858120696218E+47</v>
      </c>
      <c r="KWU52" s="1818">
        <f t="shared" ref="KWU52" si="12212">-KWU51*$C$52</f>
        <v>-1.2733429573713623E+47</v>
      </c>
      <c r="KWW52" s="1818">
        <f t="shared" ref="KWW52" si="12213">-KWW51*$C$52</f>
        <v>-1.3051765313056462E+47</v>
      </c>
      <c r="KWY52" s="1818">
        <f t="shared" ref="KWY52" si="12214">-KWY51*$C$52</f>
        <v>-1.3378059445882873E+47</v>
      </c>
      <c r="KXA52" s="1818">
        <f t="shared" ref="KXA52" si="12215">-KXA51*$C$52</f>
        <v>-1.3712510932029944E+47</v>
      </c>
      <c r="KXC52" s="1818">
        <f t="shared" ref="KXC52" si="12216">-KXC51*$C$52</f>
        <v>-1.4055323705330692E+47</v>
      </c>
      <c r="KXE52" s="1818">
        <f t="shared" ref="KXE52" si="12217">-KXE51*$C$52</f>
        <v>-1.4406706797963958E+47</v>
      </c>
      <c r="KXG52" s="1818">
        <f t="shared" ref="KXG52" si="12218">-KXG51*$C$52</f>
        <v>-1.4766874467913054E+47</v>
      </c>
      <c r="KXI52" s="1818">
        <f t="shared" ref="KXI52" si="12219">-KXI51*$C$52</f>
        <v>-1.5136046329610879E+47</v>
      </c>
      <c r="KXK52" s="1818">
        <f t="shared" ref="KXK52" si="12220">-KXK51*$C$52</f>
        <v>-1.551444748785115E+47</v>
      </c>
      <c r="KXM52" s="1818">
        <f t="shared" ref="KXM52" si="12221">-KXM51*$C$52</f>
        <v>-1.5902308675047427E+47</v>
      </c>
      <c r="KXO52" s="1818">
        <f t="shared" ref="KXO52" si="12222">-KXO51*$C$52</f>
        <v>-1.6299866391923612E+47</v>
      </c>
      <c r="KXQ52" s="1818">
        <f t="shared" ref="KXQ52" si="12223">-KXQ51*$C$52</f>
        <v>-1.6707363051721701E+47</v>
      </c>
      <c r="KXS52" s="1818">
        <f t="shared" ref="KXS52" si="12224">-KXS51*$C$52</f>
        <v>-1.7125047128014743E+47</v>
      </c>
      <c r="KXU52" s="1818">
        <f t="shared" ref="KXU52" si="12225">-KXU51*$C$52</f>
        <v>-1.755317330621511E+47</v>
      </c>
      <c r="KXW52" s="1818">
        <f t="shared" ref="KXW52" si="12226">-KXW51*$C$52</f>
        <v>-1.7992002638870486E+47</v>
      </c>
      <c r="KXY52" s="1818">
        <f t="shared" ref="KXY52" si="12227">-KXY51*$C$52</f>
        <v>-1.8441802704842246E+47</v>
      </c>
      <c r="KYA52" s="1818">
        <f t="shared" ref="KYA52" si="12228">-KYA51*$C$52</f>
        <v>-1.8902847772463302E+47</v>
      </c>
      <c r="KYC52" s="1818">
        <f t="shared" ref="KYC52" si="12229">-KYC51*$C$52</f>
        <v>-1.9375418966774885E+47</v>
      </c>
      <c r="KYE52" s="1818">
        <f t="shared" ref="KYE52" si="12230">-KYE51*$C$52</f>
        <v>-1.9859804440944255E+47</v>
      </c>
      <c r="KYG52" s="1818">
        <f t="shared" ref="KYG52" si="12231">-KYG51*$C$52</f>
        <v>-2.035629955196786E+47</v>
      </c>
      <c r="KYI52" s="1818">
        <f t="shared" ref="KYI52" si="12232">-KYI51*$C$52</f>
        <v>-2.0865207040767055E+47</v>
      </c>
      <c r="KYK52" s="1818">
        <f t="shared" ref="KYK52" si="12233">-KYK51*$C$52</f>
        <v>-2.1386837216786229E+47</v>
      </c>
      <c r="KYM52" s="1818">
        <f t="shared" ref="KYM52" si="12234">-KYM51*$C$52</f>
        <v>-2.1921508147205882E+47</v>
      </c>
      <c r="KYO52" s="1818">
        <f t="shared" ref="KYO52" si="12235">-KYO51*$C$52</f>
        <v>-2.2469545850886029E+47</v>
      </c>
      <c r="KYQ52" s="1818">
        <f t="shared" ref="KYQ52" si="12236">-KYQ51*$C$52</f>
        <v>-2.3031284497158176E+47</v>
      </c>
      <c r="KYS52" s="1818">
        <f t="shared" ref="KYS52" si="12237">-KYS51*$C$52</f>
        <v>-2.360706660958713E+47</v>
      </c>
      <c r="KYU52" s="1818">
        <f t="shared" ref="KYU52" si="12238">-KYU51*$C$52</f>
        <v>-2.4197243274826807E+47</v>
      </c>
      <c r="KYW52" s="1818">
        <f t="shared" ref="KYW52" si="12239">-KYW51*$C$52</f>
        <v>-2.4802174356697477E+47</v>
      </c>
      <c r="KYY52" s="1818">
        <f t="shared" ref="KYY52" si="12240">-KYY51*$C$52</f>
        <v>-2.5422228715614913E+47</v>
      </c>
      <c r="KZA52" s="1818">
        <f t="shared" ref="KZA52" si="12241">-KZA51*$C$52</f>
        <v>-2.6057784433505285E+47</v>
      </c>
      <c r="KZC52" s="1818">
        <f t="shared" ref="KZC52" si="12242">-KZC51*$C$52</f>
        <v>-2.6709229044342916E+47</v>
      </c>
      <c r="KZE52" s="1818">
        <f t="shared" ref="KZE52" si="12243">-KZE51*$C$52</f>
        <v>-2.7376959770451488E+47</v>
      </c>
      <c r="KZG52" s="1818">
        <f t="shared" ref="KZG52" si="12244">-KZG51*$C$52</f>
        <v>-2.8061383764712774E+47</v>
      </c>
      <c r="KZI52" s="1818">
        <f t="shared" ref="KZI52" si="12245">-KZI51*$C$52</f>
        <v>-2.876291835883059E+47</v>
      </c>
      <c r="KZK52" s="1818">
        <f t="shared" ref="KZK52" si="12246">-KZK51*$C$52</f>
        <v>-2.948199131780135E+47</v>
      </c>
      <c r="KZM52" s="1818">
        <f t="shared" ref="KZM52" si="12247">-KZM51*$C$52</f>
        <v>-3.021904110074638E+47</v>
      </c>
      <c r="KZO52" s="1818">
        <f t="shared" ref="KZO52" si="12248">-KZO51*$C$52</f>
        <v>-3.0974517128265038E+47</v>
      </c>
      <c r="KZQ52" s="1818">
        <f t="shared" ref="KZQ52" si="12249">-KZQ51*$C$52</f>
        <v>-3.1748880056471659E+47</v>
      </c>
      <c r="KZS52" s="1818">
        <f t="shared" ref="KZS52" si="12250">-KZS51*$C$52</f>
        <v>-3.2542602057883447E+47</v>
      </c>
      <c r="KZU52" s="1818">
        <f t="shared" ref="KZU52" si="12251">-KZU51*$C$52</f>
        <v>-3.3356167109330532E+47</v>
      </c>
      <c r="KZW52" s="1818">
        <f t="shared" ref="KZW52" si="12252">-KZW51*$C$52</f>
        <v>-3.4190071287063792E+47</v>
      </c>
      <c r="KZY52" s="1818">
        <f t="shared" ref="KZY52" si="12253">-KZY51*$C$52</f>
        <v>-3.5044823069240386E+47</v>
      </c>
      <c r="LAA52" s="1818">
        <f t="shared" ref="LAA52" si="12254">-LAA51*$C$52</f>
        <v>-3.5920943645971393E+47</v>
      </c>
      <c r="LAC52" s="1818">
        <f t="shared" ref="LAC52" si="12255">-LAC51*$C$52</f>
        <v>-3.6818967237120675E+47</v>
      </c>
      <c r="LAE52" s="1818">
        <f t="shared" ref="LAE52" si="12256">-LAE51*$C$52</f>
        <v>-3.773944141804869E+47</v>
      </c>
      <c r="LAG52" s="1818">
        <f t="shared" ref="LAG52" si="12257">-LAG51*$C$52</f>
        <v>-3.8682927453499903E+47</v>
      </c>
      <c r="LAI52" s="1818">
        <f t="shared" ref="LAI52" si="12258">-LAI51*$C$52</f>
        <v>-3.9650000639837398E+47</v>
      </c>
      <c r="LAK52" s="1818">
        <f t="shared" ref="LAK52" si="12259">-LAK51*$C$52</f>
        <v>-4.0641250655833329E+47</v>
      </c>
      <c r="LAM52" s="1818">
        <f t="shared" ref="LAM52" si="12260">-LAM51*$C$52</f>
        <v>-4.1657281922229156E+47</v>
      </c>
      <c r="LAO52" s="1818">
        <f t="shared" ref="LAO52" si="12261">-LAO51*$C$52</f>
        <v>-4.269871397028488E+47</v>
      </c>
      <c r="LAQ52" s="1818">
        <f t="shared" ref="LAQ52" si="12262">-LAQ51*$C$52</f>
        <v>-4.3766181819541997E+47</v>
      </c>
      <c r="LAS52" s="1818">
        <f t="shared" ref="LAS52" si="12263">-LAS51*$C$52</f>
        <v>-4.4860336365030543E+47</v>
      </c>
      <c r="LAU52" s="1818">
        <f t="shared" ref="LAU52" si="12264">-LAU51*$C$52</f>
        <v>-4.5981844774156303E+47</v>
      </c>
      <c r="LAW52" s="1818">
        <f t="shared" ref="LAW52" si="12265">-LAW51*$C$52</f>
        <v>-4.7131390893510207E+47</v>
      </c>
      <c r="LAY52" s="1818">
        <f t="shared" ref="LAY52" si="12266">-LAY51*$C$52</f>
        <v>-4.8309675665847955E+47</v>
      </c>
      <c r="LBA52" s="1818">
        <f t="shared" ref="LBA52" si="12267">-LBA51*$C$52</f>
        <v>-4.9517417557494153E+47</v>
      </c>
      <c r="LBC52" s="1818">
        <f t="shared" ref="LBC52" si="12268">-LBC51*$C$52</f>
        <v>-5.07553529964315E+47</v>
      </c>
      <c r="LBE52" s="1818">
        <f t="shared" ref="LBE52" si="12269">-LBE51*$C$52</f>
        <v>-5.202423682134228E+47</v>
      </c>
      <c r="LBG52" s="1818">
        <f t="shared" ref="LBG52" si="12270">-LBG51*$C$52</f>
        <v>-5.332484274187583E+47</v>
      </c>
      <c r="LBI52" s="1818">
        <f t="shared" ref="LBI52" si="12271">-LBI51*$C$52</f>
        <v>-5.4657963810422723E+47</v>
      </c>
      <c r="LBK52" s="1818">
        <f t="shared" ref="LBK52" si="12272">-LBK51*$C$52</f>
        <v>-5.6024412905683289E+47</v>
      </c>
      <c r="LBM52" s="1818">
        <f t="shared" ref="LBM52" si="12273">-LBM51*$C$52</f>
        <v>-5.742502322832537E+47</v>
      </c>
      <c r="LBO52" s="1818">
        <f t="shared" ref="LBO52" si="12274">-LBO51*$C$52</f>
        <v>-5.8860648809033495E+47</v>
      </c>
      <c r="LBQ52" s="1818">
        <f t="shared" ref="LBQ52" si="12275">-LBQ51*$C$52</f>
        <v>-6.0332165029259328E+47</v>
      </c>
      <c r="LBS52" s="1818">
        <f t="shared" ref="LBS52" si="12276">-LBS51*$C$52</f>
        <v>-6.1840469154990805E+47</v>
      </c>
      <c r="LBU52" s="1818">
        <f t="shared" ref="LBU52" si="12277">-LBU51*$C$52</f>
        <v>-6.3386480883865574E+47</v>
      </c>
      <c r="LBW52" s="1818">
        <f t="shared" ref="LBW52" si="12278">-LBW51*$C$52</f>
        <v>-6.497114290596221E+47</v>
      </c>
      <c r="LBY52" s="1818">
        <f t="shared" ref="LBY52" si="12279">-LBY51*$C$52</f>
        <v>-6.6595421478611258E+47</v>
      </c>
      <c r="LCA52" s="1818">
        <f t="shared" ref="LCA52" si="12280">-LCA51*$C$52</f>
        <v>-6.8260307015576531E+47</v>
      </c>
      <c r="LCC52" s="1818">
        <f t="shared" ref="LCC52" si="12281">-LCC51*$C$52</f>
        <v>-6.9966814690965936E+47</v>
      </c>
      <c r="LCE52" s="1818">
        <f t="shared" ref="LCE52" si="12282">-LCE51*$C$52</f>
        <v>-7.1715985058240081E+47</v>
      </c>
      <c r="LCG52" s="1818">
        <f t="shared" ref="LCG52" si="12283">-LCG51*$C$52</f>
        <v>-7.3508884684696071E+47</v>
      </c>
      <c r="LCI52" s="1818">
        <f t="shared" ref="LCI52" si="12284">-LCI51*$C$52</f>
        <v>-7.5346606801813464E+47</v>
      </c>
      <c r="LCK52" s="1818">
        <f t="shared" ref="LCK52" si="12285">-LCK51*$C$52</f>
        <v>-7.7230271971858787E+47</v>
      </c>
      <c r="LCM52" s="1818">
        <f t="shared" ref="LCM52" si="12286">-LCM51*$C$52</f>
        <v>-7.9161028771155249E+47</v>
      </c>
      <c r="LCO52" s="1818">
        <f t="shared" ref="LCO52" si="12287">-LCO51*$C$52</f>
        <v>-8.1140054490434115E+47</v>
      </c>
      <c r="LCQ52" s="1818">
        <f t="shared" ref="LCQ52" si="12288">-LCQ51*$C$52</f>
        <v>-8.3168555852694964E+47</v>
      </c>
      <c r="LCS52" s="1818">
        <f t="shared" ref="LCS52" si="12289">-LCS51*$C$52</f>
        <v>-8.5247769749012338E+47</v>
      </c>
      <c r="LCU52" s="1818">
        <f t="shared" ref="LCU52" si="12290">-LCU51*$C$52</f>
        <v>-8.7378963992737647E+47</v>
      </c>
      <c r="LCW52" s="1818">
        <f t="shared" ref="LCW52" si="12291">-LCW51*$C$52</f>
        <v>-8.9563438092556088E+47</v>
      </c>
      <c r="LCY52" s="1818">
        <f t="shared" ref="LCY52" si="12292">-LCY51*$C$52</f>
        <v>-9.1802524044869975E+47</v>
      </c>
      <c r="LDA52" s="1818">
        <f t="shared" ref="LDA52" si="12293">-LDA51*$C$52</f>
        <v>-9.4097587145991717E+47</v>
      </c>
      <c r="LDC52" s="1818">
        <f t="shared" ref="LDC52" si="12294">-LDC51*$C$52</f>
        <v>-9.6450026824641504E+47</v>
      </c>
      <c r="LDE52" s="1818">
        <f t="shared" ref="LDE52" si="12295">-LDE51*$C$52</f>
        <v>-9.8861277495257536E+47</v>
      </c>
      <c r="LDG52" s="1818">
        <f t="shared" ref="LDG52" si="12296">-LDG51*$C$52</f>
        <v>-1.0133280943263896E+48</v>
      </c>
      <c r="LDI52" s="1818">
        <f t="shared" ref="LDI52" si="12297">-LDI51*$C$52</f>
        <v>-1.0386612966845492E+48</v>
      </c>
      <c r="LDK52" s="1818">
        <f t="shared" ref="LDK52" si="12298">-LDK51*$C$52</f>
        <v>-1.0646278291016628E+48</v>
      </c>
      <c r="LDM52" s="1818">
        <f t="shared" ref="LDM52" si="12299">-LDM51*$C$52</f>
        <v>-1.0912435248292043E+48</v>
      </c>
      <c r="LDO52" s="1818">
        <f t="shared" ref="LDO52" si="12300">-LDO51*$C$52</f>
        <v>-1.1185246129499343E+48</v>
      </c>
      <c r="LDQ52" s="1818">
        <f t="shared" ref="LDQ52" si="12301">-LDQ51*$C$52</f>
        <v>-1.1464877282736826E+48</v>
      </c>
      <c r="LDS52" s="1818">
        <f t="shared" ref="LDS52" si="12302">-LDS51*$C$52</f>
        <v>-1.1751499214805246E+48</v>
      </c>
      <c r="LDU52" s="1818">
        <f t="shared" ref="LDU52" si="12303">-LDU51*$C$52</f>
        <v>-1.2045286695175375E+48</v>
      </c>
      <c r="LDW52" s="1818">
        <f t="shared" ref="LDW52" si="12304">-LDW51*$C$52</f>
        <v>-1.2346418862554759E+48</v>
      </c>
      <c r="LDY52" s="1818">
        <f t="shared" ref="LDY52" si="12305">-LDY51*$C$52</f>
        <v>-1.2655079334118626E+48</v>
      </c>
      <c r="LEA52" s="1818">
        <f t="shared" ref="LEA52" si="12306">-LEA51*$C$52</f>
        <v>-1.297145631747159E+48</v>
      </c>
      <c r="LEC52" s="1818">
        <f t="shared" ref="LEC52" si="12307">-LEC51*$C$52</f>
        <v>-1.3295742725408378E+48</v>
      </c>
      <c r="LEE52" s="1818">
        <f t="shared" ref="LEE52" si="12308">-LEE51*$C$52</f>
        <v>-1.3628136293543586E+48</v>
      </c>
      <c r="LEG52" s="1818">
        <f t="shared" ref="LEG52" si="12309">-LEG51*$C$52</f>
        <v>-1.3968839700882175E+48</v>
      </c>
      <c r="LEI52" s="1818">
        <f t="shared" ref="LEI52" si="12310">-LEI51*$C$52</f>
        <v>-1.4318060693404228E+48</v>
      </c>
      <c r="LEK52" s="1818">
        <f t="shared" ref="LEK52" si="12311">-LEK51*$C$52</f>
        <v>-1.4676012210739331E+48</v>
      </c>
      <c r="LEM52" s="1818">
        <f t="shared" ref="LEM52" si="12312">-LEM51*$C$52</f>
        <v>-1.5042912516007813E+48</v>
      </c>
      <c r="LEO52" s="1818">
        <f t="shared" ref="LEO52" si="12313">-LEO51*$C$52</f>
        <v>-1.5418985328908008E+48</v>
      </c>
      <c r="LEQ52" s="1818">
        <f t="shared" ref="LEQ52" si="12314">-LEQ51*$C$52</f>
        <v>-1.5804459962130707E+48</v>
      </c>
      <c r="LES52" s="1818">
        <f t="shared" ref="LES52" si="12315">-LES51*$C$52</f>
        <v>-1.6199571461183972E+48</v>
      </c>
      <c r="LEU52" s="1818">
        <f t="shared" ref="LEU52" si="12316">-LEU51*$C$52</f>
        <v>-1.660456074771357E+48</v>
      </c>
      <c r="LEW52" s="1818">
        <f t="shared" ref="LEW52" si="12317">-LEW51*$C$52</f>
        <v>-1.7019674766406406E+48</v>
      </c>
      <c r="LEY52" s="1818">
        <f t="shared" ref="LEY52" si="12318">-LEY51*$C$52</f>
        <v>-1.7445166635566564E+48</v>
      </c>
      <c r="LFA52" s="1818">
        <f t="shared" ref="LFA52" si="12319">-LFA51*$C$52</f>
        <v>-1.7881295801455728E+48</v>
      </c>
      <c r="LFC52" s="1818">
        <f t="shared" ref="LFC52" si="12320">-LFC51*$C$52</f>
        <v>-1.832832819649212E+48</v>
      </c>
      <c r="LFE52" s="1818">
        <f t="shared" ref="LFE52" si="12321">-LFE51*$C$52</f>
        <v>-1.8786536401404422E+48</v>
      </c>
      <c r="LFG52" s="1818">
        <f t="shared" ref="LFG52" si="12322">-LFG51*$C$52</f>
        <v>-1.9256199811439531E+48</v>
      </c>
      <c r="LFI52" s="1818">
        <f t="shared" ref="LFI52" si="12323">-LFI51*$C$52</f>
        <v>-1.9737604806725516E+48</v>
      </c>
      <c r="LFK52" s="1818">
        <f t="shared" ref="LFK52" si="12324">-LFK51*$C$52</f>
        <v>-2.0231044926893653E+48</v>
      </c>
      <c r="LFM52" s="1818">
        <f t="shared" ref="LFM52" si="12325">-LFM51*$C$52</f>
        <v>-2.0736821050065991E+48</v>
      </c>
      <c r="LFO52" s="1818">
        <f t="shared" ref="LFO52" si="12326">-LFO51*$C$52</f>
        <v>-2.1255241576317639E+48</v>
      </c>
      <c r="LFQ52" s="1818">
        <f t="shared" ref="LFQ52" si="12327">-LFQ51*$C$52</f>
        <v>-2.1786622615725577E+48</v>
      </c>
      <c r="LFS52" s="1818">
        <f t="shared" ref="LFS52" si="12328">-LFS51*$C$52</f>
        <v>-2.2331288181118716E+48</v>
      </c>
      <c r="LFU52" s="1818">
        <f t="shared" ref="LFU52" si="12329">-LFU51*$C$52</f>
        <v>-2.2889570385646683E+48</v>
      </c>
      <c r="LFW52" s="1818">
        <f t="shared" ref="LFW52" si="12330">-LFW51*$C$52</f>
        <v>-2.3461809645287847E+48</v>
      </c>
      <c r="LFY52" s="1818">
        <f t="shared" ref="LFY52" si="12331">-LFY51*$C$52</f>
        <v>-2.4048354886420042E+48</v>
      </c>
      <c r="LGA52" s="1818">
        <f t="shared" ref="LGA52" si="12332">-LGA51*$C$52</f>
        <v>-2.464956375858054E+48</v>
      </c>
      <c r="LGC52" s="1818">
        <f t="shared" ref="LGC52" si="12333">-LGC51*$C$52</f>
        <v>-2.5265802852545052E+48</v>
      </c>
      <c r="LGE52" s="1818">
        <f t="shared" ref="LGE52" si="12334">-LGE51*$C$52</f>
        <v>-2.5897447923858675E+48</v>
      </c>
      <c r="LGG52" s="1818">
        <f t="shared" ref="LGG52" si="12335">-LGG51*$C$52</f>
        <v>-2.6544884121955139E+48</v>
      </c>
      <c r="LGI52" s="1818">
        <f t="shared" ref="LGI52" si="12336">-LGI51*$C$52</f>
        <v>-2.7208506225004015E+48</v>
      </c>
      <c r="LGK52" s="1818">
        <f t="shared" ref="LGK52" si="12337">-LGK51*$C$52</f>
        <v>-2.7888718880629113E+48</v>
      </c>
      <c r="LGM52" s="1818">
        <f t="shared" ref="LGM52" si="12338">-LGM51*$C$52</f>
        <v>-2.8585936852644837E+48</v>
      </c>
      <c r="LGO52" s="1818">
        <f t="shared" ref="LGO52" si="12339">-LGO51*$C$52</f>
        <v>-2.9300585273960957E+48</v>
      </c>
      <c r="LGQ52" s="1818">
        <f t="shared" ref="LGQ52" si="12340">-LGQ51*$C$52</f>
        <v>-3.003309990580998E+48</v>
      </c>
      <c r="LGS52" s="1818">
        <f t="shared" ref="LGS52" si="12341">-LGS51*$C$52</f>
        <v>-3.0783927403455224E+48</v>
      </c>
      <c r="LGU52" s="1818">
        <f t="shared" ref="LGU52" si="12342">-LGU51*$C$52</f>
        <v>-3.1553525588541601E+48</v>
      </c>
      <c r="LGW52" s="1818">
        <f t="shared" ref="LGW52" si="12343">-LGW51*$C$52</f>
        <v>-3.234236372825514E+48</v>
      </c>
      <c r="LGY52" s="1818">
        <f t="shared" ref="LGY52" si="12344">-LGY51*$C$52</f>
        <v>-3.3150922821461516E+48</v>
      </c>
      <c r="LHA52" s="1818">
        <f t="shared" ref="LHA52" si="12345">-LHA51*$C$52</f>
        <v>-3.3979695891998048E+48</v>
      </c>
      <c r="LHC52" s="1818">
        <f t="shared" ref="LHC52" si="12346">-LHC51*$C$52</f>
        <v>-3.4829188289298E+48</v>
      </c>
      <c r="LHE52" s="1818">
        <f t="shared" ref="LHE52" si="12347">-LHE51*$C$52</f>
        <v>-3.5699917996530446E+48</v>
      </c>
      <c r="LHG52" s="1818">
        <f t="shared" ref="LHG52" si="12348">-LHG51*$C$52</f>
        <v>-3.6592415946443704E+48</v>
      </c>
      <c r="LHI52" s="1818">
        <f t="shared" ref="LHI52" si="12349">-LHI51*$C$52</f>
        <v>-3.7507226345104791E+48</v>
      </c>
      <c r="LHK52" s="1818">
        <f t="shared" ref="LHK52" si="12350">-LHK51*$C$52</f>
        <v>-3.8444907003732409E+48</v>
      </c>
      <c r="LHM52" s="1818">
        <f t="shared" ref="LHM52" si="12351">-LHM51*$C$52</f>
        <v>-3.9406029678825715E+48</v>
      </c>
      <c r="LHO52" s="1818">
        <f t="shared" ref="LHO52" si="12352">-LHO51*$C$52</f>
        <v>-4.0391180420796357E+48</v>
      </c>
      <c r="LHQ52" s="1818">
        <f t="shared" ref="LHQ52" si="12353">-LHQ51*$C$52</f>
        <v>-4.1400959931316264E+48</v>
      </c>
      <c r="LHS52" s="1818">
        <f t="shared" ref="LHS52" si="12354">-LHS51*$C$52</f>
        <v>-4.2435983929599169E+48</v>
      </c>
      <c r="LHU52" s="1818">
        <f t="shared" ref="LHU52" si="12355">-LHU51*$C$52</f>
        <v>-4.3496883527839148E+48</v>
      </c>
      <c r="LHW52" s="1818">
        <f t="shared" ref="LHW52" si="12356">-LHW51*$C$52</f>
        <v>-4.4584305616035122E+48</v>
      </c>
      <c r="LHY52" s="1818">
        <f t="shared" ref="LHY52" si="12357">-LHY51*$C$52</f>
        <v>-4.5698913256435993E+48</v>
      </c>
      <c r="LIA52" s="1818">
        <f t="shared" ref="LIA52" si="12358">-LIA51*$C$52</f>
        <v>-4.6841386087846888E+48</v>
      </c>
      <c r="LIC52" s="1818">
        <f t="shared" ref="LIC52" si="12359">-LIC51*$C$52</f>
        <v>-4.8012420740043054E+48</v>
      </c>
      <c r="LIE52" s="1818">
        <f t="shared" ref="LIE52" si="12360">-LIE51*$C$52</f>
        <v>-4.9212731258544128E+48</v>
      </c>
      <c r="LIG52" s="1818">
        <f t="shared" ref="LIG52" si="12361">-LIG51*$C$52</f>
        <v>-5.0443049540007726E+48</v>
      </c>
      <c r="LII52" s="1818">
        <f t="shared" ref="LII52" si="12362">-LII51*$C$52</f>
        <v>-5.1704125778507917E+48</v>
      </c>
      <c r="LIK52" s="1818">
        <f t="shared" ref="LIK52" si="12363">-LIK51*$C$52</f>
        <v>-5.299672892297061E+48</v>
      </c>
      <c r="LIM52" s="1818">
        <f t="shared" ref="LIM52" si="12364">-LIM51*$C$52</f>
        <v>-5.4321647146044872E+48</v>
      </c>
      <c r="LIO52" s="1818">
        <f t="shared" ref="LIO52" si="12365">-LIO51*$C$52</f>
        <v>-5.5679688324695991E+48</v>
      </c>
      <c r="LIQ52" s="1818">
        <f t="shared" ref="LIQ52" si="12366">-LIQ51*$C$52</f>
        <v>-5.7071680532813386E+48</v>
      </c>
      <c r="LIS52" s="1818">
        <f t="shared" ref="LIS52" si="12367">-LIS51*$C$52</f>
        <v>-5.8498472546133715E+48</v>
      </c>
      <c r="LIU52" s="1818">
        <f t="shared" ref="LIU52" si="12368">-LIU51*$C$52</f>
        <v>-5.9960934359787051E+48</v>
      </c>
      <c r="LIW52" s="1818">
        <f t="shared" ref="LIW52" si="12369">-LIW51*$C$52</f>
        <v>-6.1459957718781723E+48</v>
      </c>
      <c r="LIY52" s="1818">
        <f t="shared" ref="LIY52" si="12370">-LIY51*$C$52</f>
        <v>-6.2996456661751264E+48</v>
      </c>
      <c r="LJA52" s="1818">
        <f t="shared" ref="LJA52" si="12371">-LJA51*$C$52</f>
        <v>-6.4571368078295039E+48</v>
      </c>
      <c r="LJC52" s="1818">
        <f t="shared" ref="LJC52" si="12372">-LJC51*$C$52</f>
        <v>-6.6185652280252408E+48</v>
      </c>
      <c r="LJE52" s="1818">
        <f t="shared" ref="LJE52" si="12373">-LJE51*$C$52</f>
        <v>-6.7840293587258712E+48</v>
      </c>
      <c r="LJG52" s="1818">
        <f t="shared" ref="LJG52" si="12374">-LJG51*$C$52</f>
        <v>-6.9536300926940168E+48</v>
      </c>
      <c r="LJI52" s="1818">
        <f t="shared" ref="LJI52" si="12375">-LJI51*$C$52</f>
        <v>-7.127470845011366E+48</v>
      </c>
      <c r="LJK52" s="1818">
        <f t="shared" ref="LJK52" si="12376">-LJK51*$C$52</f>
        <v>-7.305657616136649E+48</v>
      </c>
      <c r="LJM52" s="1818">
        <f t="shared" ref="LJM52" si="12377">-LJM51*$C$52</f>
        <v>-7.4882990565400647E+48</v>
      </c>
      <c r="LJO52" s="1818">
        <f t="shared" ref="LJO52" si="12378">-LJO51*$C$52</f>
        <v>-7.675506532953565E+48</v>
      </c>
      <c r="LJQ52" s="1818">
        <f t="shared" ref="LJQ52" si="12379">-LJQ51*$C$52</f>
        <v>-7.8673941962774038E+48</v>
      </c>
      <c r="LJS52" s="1818">
        <f t="shared" ref="LJS52" si="12380">-LJS51*$C$52</f>
        <v>-8.0640790511843376E+48</v>
      </c>
      <c r="LJU52" s="1818">
        <f t="shared" ref="LJU52" si="12381">-LJU51*$C$52</f>
        <v>-8.2656810274639457E+48</v>
      </c>
      <c r="LJW52" s="1818">
        <f t="shared" ref="LJW52" si="12382">-LJW51*$C$52</f>
        <v>-8.4723230531505435E+48</v>
      </c>
      <c r="LJY52" s="1818">
        <f t="shared" ref="LJY52" si="12383">-LJY51*$C$52</f>
        <v>-8.6841311294793068E+48</v>
      </c>
      <c r="LKA52" s="1818">
        <f t="shared" ref="LKA52" si="12384">-LKA51*$C$52</f>
        <v>-8.9012344077162889E+48</v>
      </c>
      <c r="LKC52" s="1818">
        <f t="shared" ref="LKC52" si="12385">-LKC51*$C$52</f>
        <v>-9.123765267909195E+48</v>
      </c>
      <c r="LKE52" s="1818">
        <f t="shared" ref="LKE52" si="12386">-LKE51*$C$52</f>
        <v>-9.3518593996069243E+48</v>
      </c>
      <c r="LKG52" s="1818">
        <f t="shared" ref="LKG52" si="12387">-LKG51*$C$52</f>
        <v>-9.5856558845970959E+48</v>
      </c>
      <c r="LKI52" s="1818">
        <f t="shared" ref="LKI52" si="12388">-LKI51*$C$52</f>
        <v>-9.8252972817120225E+48</v>
      </c>
      <c r="LKK52" s="1818">
        <f t="shared" ref="LKK52" si="12389">-LKK51*$C$52</f>
        <v>-1.0070929713754822E+49</v>
      </c>
      <c r="LKM52" s="1818">
        <f t="shared" ref="LKM52" si="12390">-LKM51*$C$52</f>
        <v>-1.0322702956598691E+49</v>
      </c>
      <c r="LKO52" s="1818">
        <f t="shared" ref="LKO52" si="12391">-LKO51*$C$52</f>
        <v>-1.0580770530513658E+49</v>
      </c>
      <c r="LKQ52" s="1818">
        <f t="shared" ref="LKQ52" si="12392">-LKQ51*$C$52</f>
        <v>-1.0845289793776498E+49</v>
      </c>
      <c r="LKS52" s="1818">
        <f t="shared" ref="LKS52" si="12393">-LKS51*$C$52</f>
        <v>-1.111642203862091E+49</v>
      </c>
      <c r="LKU52" s="1818">
        <f t="shared" ref="LKU52" si="12394">-LKU51*$C$52</f>
        <v>-1.1394332589586431E+49</v>
      </c>
      <c r="LKW52" s="1818">
        <f t="shared" ref="LKW52" si="12395">-LKW51*$C$52</f>
        <v>-1.1679190904326091E+49</v>
      </c>
      <c r="LKY52" s="1818">
        <f t="shared" ref="LKY52" si="12396">-LKY51*$C$52</f>
        <v>-1.1971170676934243E+49</v>
      </c>
      <c r="LLA52" s="1818">
        <f t="shared" ref="LLA52" si="12397">-LLA51*$C$52</f>
        <v>-1.2270449943857598E+49</v>
      </c>
      <c r="LLC52" s="1818">
        <f t="shared" ref="LLC52" si="12398">-LLC51*$C$52</f>
        <v>-1.2577211192454038E+49</v>
      </c>
      <c r="LLE52" s="1818">
        <f t="shared" ref="LLE52" si="12399">-LLE51*$C$52</f>
        <v>-1.2891641472265387E+49</v>
      </c>
      <c r="LLG52" s="1818">
        <f t="shared" ref="LLG52" si="12400">-LLG51*$C$52</f>
        <v>-1.3213932509072021E+49</v>
      </c>
      <c r="LLI52" s="1818">
        <f t="shared" ref="LLI52" si="12401">-LLI51*$C$52</f>
        <v>-1.3544280821798819E+49</v>
      </c>
      <c r="LLK52" s="1818">
        <f t="shared" ref="LLK52" si="12402">-LLK51*$C$52</f>
        <v>-1.3882887842343788E+49</v>
      </c>
      <c r="LLM52" s="1818">
        <f t="shared" ref="LLM52" si="12403">-LLM51*$C$52</f>
        <v>-1.4229960038402383E+49</v>
      </c>
      <c r="LLO52" s="1818">
        <f t="shared" ref="LLO52" si="12404">-LLO51*$C$52</f>
        <v>-1.4585709039362441E+49</v>
      </c>
      <c r="LLQ52" s="1818">
        <f t="shared" ref="LLQ52" si="12405">-LLQ51*$C$52</f>
        <v>-1.4950351765346501E+49</v>
      </c>
      <c r="LLS52" s="1818">
        <f t="shared" ref="LLS52" si="12406">-LLS51*$C$52</f>
        <v>-1.5324110559480161E+49</v>
      </c>
      <c r="LLU52" s="1818">
        <f t="shared" ref="LLU52" si="12407">-LLU51*$C$52</f>
        <v>-1.5707213323467164E+49</v>
      </c>
      <c r="LLW52" s="1818">
        <f t="shared" ref="LLW52" si="12408">-LLW51*$C$52</f>
        <v>-1.6099893656553841E+49</v>
      </c>
      <c r="LLY52" s="1818">
        <f t="shared" ref="LLY52" si="12409">-LLY51*$C$52</f>
        <v>-1.6502390997967685E+49</v>
      </c>
      <c r="LMA52" s="1818">
        <f t="shared" ref="LMA52" si="12410">-LMA51*$C$52</f>
        <v>-1.6914950772916875E+49</v>
      </c>
      <c r="LMC52" s="1818">
        <f t="shared" ref="LMC52" si="12411">-LMC51*$C$52</f>
        <v>-1.7337824542239797E+49</v>
      </c>
      <c r="LME52" s="1818">
        <f t="shared" ref="LME52" si="12412">-LME51*$C$52</f>
        <v>-1.777127015579579E+49</v>
      </c>
      <c r="LMG52" s="1818">
        <f t="shared" ref="LMG52" si="12413">-LMG51*$C$52</f>
        <v>-1.8215551909690683E+49</v>
      </c>
      <c r="LMI52" s="1818">
        <f t="shared" ref="LMI52" si="12414">-LMI51*$C$52</f>
        <v>-1.8670940707432948E+49</v>
      </c>
      <c r="LMK52" s="1818">
        <f t="shared" ref="LMK52" si="12415">-LMK51*$C$52</f>
        <v>-1.913771422511877E+49</v>
      </c>
      <c r="LMM52" s="1818">
        <f t="shared" ref="LMM52" si="12416">-LMM51*$C$52</f>
        <v>-1.9616157080746736E+49</v>
      </c>
      <c r="LMO52" s="1818">
        <f t="shared" ref="LMO52" si="12417">-LMO51*$C$52</f>
        <v>-2.0106561007765404E+49</v>
      </c>
      <c r="LMQ52" s="1818">
        <f t="shared" ref="LMQ52" si="12418">-LMQ51*$C$52</f>
        <v>-2.0609225032959537E+49</v>
      </c>
      <c r="LMS52" s="1818">
        <f t="shared" ref="LMS52" si="12419">-LMS51*$C$52</f>
        <v>-2.1124455658783523E+49</v>
      </c>
      <c r="LMU52" s="1818">
        <f t="shared" ref="LMU52" si="12420">-LMU51*$C$52</f>
        <v>-2.1652567050253109E+49</v>
      </c>
      <c r="LMW52" s="1818">
        <f t="shared" ref="LMW52" si="12421">-LMW51*$C$52</f>
        <v>-2.2193881226509436E+49</v>
      </c>
      <c r="LMY52" s="1818">
        <f t="shared" ref="LMY52" si="12422">-LMY51*$C$52</f>
        <v>-2.2748728257172168E+49</v>
      </c>
      <c r="LNA52" s="1818">
        <f t="shared" ref="LNA52" si="12423">-LNA51*$C$52</f>
        <v>-2.3317446463601471E+49</v>
      </c>
      <c r="LNC52" s="1818">
        <f t="shared" ref="LNC52" si="12424">-LNC51*$C$52</f>
        <v>-2.3900382625191503E+49</v>
      </c>
      <c r="LNE52" s="1818">
        <f t="shared" ref="LNE52" si="12425">-LNE51*$C$52</f>
        <v>-2.4497892190821287E+49</v>
      </c>
      <c r="LNG52" s="1818">
        <f t="shared" ref="LNG52" si="12426">-LNG51*$C$52</f>
        <v>-2.5110339495591817E+49</v>
      </c>
      <c r="LNI52" s="1818">
        <f t="shared" ref="LNI52" si="12427">-LNI51*$C$52</f>
        <v>-2.573809798298161E+49</v>
      </c>
      <c r="LNK52" s="1818">
        <f t="shared" ref="LNK52" si="12428">-LNK51*$C$52</f>
        <v>-2.6381550432556148E+49</v>
      </c>
      <c r="LNM52" s="1818">
        <f t="shared" ref="LNM52" si="12429">-LNM51*$C$52</f>
        <v>-2.7041089193370048E+49</v>
      </c>
      <c r="LNO52" s="1818">
        <f t="shared" ref="LNO52" si="12430">-LNO51*$C$52</f>
        <v>-2.7717116423204295E+49</v>
      </c>
      <c r="LNQ52" s="1818">
        <f t="shared" ref="LNQ52" si="12431">-LNQ51*$C$52</f>
        <v>-2.8410044333784403E+49</v>
      </c>
      <c r="LNS52" s="1818">
        <f t="shared" ref="LNS52" si="12432">-LNS51*$C$52</f>
        <v>-2.9120295442129009E+49</v>
      </c>
      <c r="LNU52" s="1818">
        <f t="shared" ref="LNU52" si="12433">-LNU51*$C$52</f>
        <v>-2.9848302828182232E+49</v>
      </c>
      <c r="LNW52" s="1818">
        <f t="shared" ref="LNW52" si="12434">-LNW51*$C$52</f>
        <v>-3.0594510398886782E+49</v>
      </c>
      <c r="LNY52" s="1818">
        <f t="shared" ref="LNY52" si="12435">-LNY51*$C$52</f>
        <v>-3.1359373158858948E+49</v>
      </c>
      <c r="LOA52" s="1818">
        <f t="shared" ref="LOA52" si="12436">-LOA51*$C$52</f>
        <v>-3.2143357487830419E+49</v>
      </c>
      <c r="LOC52" s="1818">
        <f t="shared" ref="LOC52" si="12437">-LOC51*$C$52</f>
        <v>-3.2946941425026176E+49</v>
      </c>
      <c r="LOE52" s="1818">
        <f t="shared" ref="LOE52" si="12438">-LOE51*$C$52</f>
        <v>-3.3770614960651828E+49</v>
      </c>
      <c r="LOG52" s="1818">
        <f t="shared" ref="LOG52" si="12439">-LOG51*$C$52</f>
        <v>-3.4614880334668122E+49</v>
      </c>
      <c r="LOI52" s="1818">
        <f t="shared" ref="LOI52" si="12440">-LOI51*$C$52</f>
        <v>-3.5480252343034822E+49</v>
      </c>
      <c r="LOK52" s="1818">
        <f t="shared" ref="LOK52" si="12441">-LOK51*$C$52</f>
        <v>-3.6367258651610691E+49</v>
      </c>
      <c r="LOM52" s="1818">
        <f t="shared" ref="LOM52" si="12442">-LOM51*$C$52</f>
        <v>-3.7276440117900953E+49</v>
      </c>
      <c r="LOO52" s="1818">
        <f t="shared" ref="LOO52" si="12443">-LOO51*$C$52</f>
        <v>-3.8208351120848473E+49</v>
      </c>
      <c r="LOQ52" s="1818">
        <f t="shared" ref="LOQ52" si="12444">-LOQ51*$C$52</f>
        <v>-3.9163559898869684E+49</v>
      </c>
      <c r="LOS52" s="1818">
        <f t="shared" ref="LOS52" si="12445">-LOS51*$C$52</f>
        <v>-4.0142648896341422E+49</v>
      </c>
      <c r="LOU52" s="1818">
        <f t="shared" ref="LOU52" si="12446">-LOU51*$C$52</f>
        <v>-4.1146215118749953E+49</v>
      </c>
      <c r="LOW52" s="1818">
        <f t="shared" ref="LOW52" si="12447">-LOW51*$C$52</f>
        <v>-4.21748704967187E+49</v>
      </c>
      <c r="LOY52" s="1818">
        <f t="shared" ref="LOY52" si="12448">-LOY51*$C$52</f>
        <v>-4.3229242259136663E+49</v>
      </c>
      <c r="LPA52" s="1818">
        <f t="shared" ref="LPA52" si="12449">-LPA51*$C$52</f>
        <v>-4.4309973315615077E+49</v>
      </c>
      <c r="LPC52" s="1818">
        <f t="shared" ref="LPC52" si="12450">-LPC51*$C$52</f>
        <v>-4.5417722648505448E+49</v>
      </c>
      <c r="LPE52" s="1818">
        <f t="shared" ref="LPE52" si="12451">-LPE51*$C$52</f>
        <v>-4.6553165714718082E+49</v>
      </c>
      <c r="LPG52" s="1818">
        <f t="shared" ref="LPG52" si="12452">-LPG51*$C$52</f>
        <v>-4.7716994857586029E+49</v>
      </c>
      <c r="LPI52" s="1818">
        <f t="shared" ref="LPI52" si="12453">-LPI51*$C$52</f>
        <v>-4.8909919729025671E+49</v>
      </c>
      <c r="LPK52" s="1818">
        <f t="shared" ref="LPK52" si="12454">-LPK51*$C$52</f>
        <v>-5.013266772225131E+49</v>
      </c>
      <c r="LPM52" s="1818">
        <f t="shared" ref="LPM52" si="12455">-LPM51*$C$52</f>
        <v>-5.1385984415307593E+49</v>
      </c>
      <c r="LPO52" s="1818">
        <f t="shared" ref="LPO52" si="12456">-LPO51*$C$52</f>
        <v>-5.2670634025690273E+49</v>
      </c>
      <c r="LPQ52" s="1818">
        <f t="shared" ref="LPQ52" si="12457">-LPQ51*$C$52</f>
        <v>-5.3987399876332523E+49</v>
      </c>
      <c r="LPS52" s="1818">
        <f t="shared" ref="LPS52" si="12458">-LPS51*$C$52</f>
        <v>-5.5337084873240829E+49</v>
      </c>
      <c r="LPU52" s="1818">
        <f t="shared" ref="LPU52" si="12459">-LPU51*$C$52</f>
        <v>-5.6720511995071844E+49</v>
      </c>
      <c r="LPW52" s="1818">
        <f t="shared" ref="LPW52" si="12460">-LPW51*$C$52</f>
        <v>-5.8138524794948636E+49</v>
      </c>
      <c r="LPY52" s="1818">
        <f t="shared" ref="LPY52" si="12461">-LPY51*$C$52</f>
        <v>-5.959198791482235E+49</v>
      </c>
      <c r="LQA52" s="1818">
        <f t="shared" ref="LQA52" si="12462">-LQA51*$C$52</f>
        <v>-6.1081787612692906E+49</v>
      </c>
      <c r="LQC52" s="1818">
        <f t="shared" ref="LQC52" si="12463">-LQC51*$C$52</f>
        <v>-6.2608832303010226E+49</v>
      </c>
      <c r="LQE52" s="1818">
        <f t="shared" ref="LQE52" si="12464">-LQE51*$C$52</f>
        <v>-6.4174053110585473E+49</v>
      </c>
      <c r="LQG52" s="1818">
        <f t="shared" ref="LQG52" si="12465">-LQG51*$C$52</f>
        <v>-6.5778404438350102E+49</v>
      </c>
      <c r="LQI52" s="1818">
        <f t="shared" ref="LQI52" si="12466">-LQI51*$C$52</f>
        <v>-6.7422864549308845E+49</v>
      </c>
      <c r="LQK52" s="1818">
        <f t="shared" ref="LQK52" si="12467">-LQK51*$C$52</f>
        <v>-6.9108436163041565E+49</v>
      </c>
      <c r="LQM52" s="1818">
        <f t="shared" ref="LQM52" si="12468">-LQM51*$C$52</f>
        <v>-7.08361470671176E+49</v>
      </c>
      <c r="LQO52" s="1818">
        <f t="shared" ref="LQO52" si="12469">-LQO51*$C$52</f>
        <v>-7.2607050743795532E+49</v>
      </c>
      <c r="LQQ52" s="1818">
        <f t="shared" ref="LQQ52" si="12470">-LQQ51*$C$52</f>
        <v>-7.4422227012390418E+49</v>
      </c>
      <c r="LQS52" s="1818">
        <f t="shared" ref="LQS52" si="12471">-LQS51*$C$52</f>
        <v>-7.6282782687700177E+49</v>
      </c>
      <c r="LQU52" s="1818">
        <f t="shared" ref="LQU52" si="12472">-LQU51*$C$52</f>
        <v>-7.8189852254892676E+49</v>
      </c>
      <c r="LQW52" s="1818">
        <f t="shared" ref="LQW52" si="12473">-LQW51*$C$52</f>
        <v>-8.0144598561264988E+49</v>
      </c>
      <c r="LQY52" s="1818">
        <f t="shared" ref="LQY52" si="12474">-LQY51*$C$52</f>
        <v>-8.2148213525296602E+49</v>
      </c>
      <c r="LRA52" s="1818">
        <f t="shared" ref="LRA52" si="12475">-LRA51*$C$52</f>
        <v>-8.4201918863429011E+49</v>
      </c>
      <c r="LRC52" s="1818">
        <f t="shared" ref="LRC52" si="12476">-LRC51*$C$52</f>
        <v>-8.6306966835014726E+49</v>
      </c>
      <c r="LRE52" s="1818">
        <f t="shared" ref="LRE52" si="12477">-LRE51*$C$52</f>
        <v>-8.8464641005890087E+49</v>
      </c>
      <c r="LRG52" s="1818">
        <f t="shared" ref="LRG52" si="12478">-LRG51*$C$52</f>
        <v>-9.0676257031037336E+49</v>
      </c>
      <c r="LRI52" s="1818">
        <f t="shared" ref="LRI52" si="12479">-LRI51*$C$52</f>
        <v>-9.2943163456813263E+49</v>
      </c>
      <c r="LRK52" s="1818">
        <f t="shared" ref="LRK52" si="12480">-LRK51*$C$52</f>
        <v>-9.5266742543233578E+49</v>
      </c>
      <c r="LRM52" s="1818">
        <f t="shared" ref="LRM52" si="12481">-LRM51*$C$52</f>
        <v>-9.7648411106814399E+49</v>
      </c>
      <c r="LRO52" s="1818">
        <f t="shared" ref="LRO52" si="12482">-LRO51*$C$52</f>
        <v>-1.0008962138448475E+50</v>
      </c>
      <c r="LRQ52" s="1818">
        <f t="shared" ref="LRQ52" si="12483">-LRQ51*$C$52</f>
        <v>-1.0259186191909686E+50</v>
      </c>
      <c r="LRS52" s="1818">
        <f t="shared" ref="LRS52" si="12484">-LRS51*$C$52</f>
        <v>-1.0515665846707428E+50</v>
      </c>
      <c r="LRU52" s="1818">
        <f t="shared" ref="LRU52" si="12485">-LRU51*$C$52</f>
        <v>-1.0778557492875114E+50</v>
      </c>
      <c r="LRW52" s="1818">
        <f t="shared" ref="LRW52" si="12486">-LRW51*$C$52</f>
        <v>-1.1048021430196991E+50</v>
      </c>
      <c r="LRY52" s="1818">
        <f t="shared" ref="LRY52" si="12487">-LRY51*$C$52</f>
        <v>-1.1324221965951914E+50</v>
      </c>
      <c r="LSA52" s="1818">
        <f t="shared" ref="LSA52" si="12488">-LSA51*$C$52</f>
        <v>-1.1607327515100711E+50</v>
      </c>
      <c r="LSC52" s="1818">
        <f t="shared" ref="LSC52" si="12489">-LSC51*$C$52</f>
        <v>-1.1897510702978227E+50</v>
      </c>
      <c r="LSE52" s="1818">
        <f t="shared" ref="LSE52" si="12490">-LSE51*$C$52</f>
        <v>-1.2194948470552681E+50</v>
      </c>
      <c r="LSG52" s="1818">
        <f t="shared" ref="LSG52" si="12491">-LSG51*$C$52</f>
        <v>-1.2499822182316497E+50</v>
      </c>
      <c r="LSI52" s="1818">
        <f t="shared" ref="LSI52" si="12492">-LSI51*$C$52</f>
        <v>-1.2812317736874408E+50</v>
      </c>
      <c r="LSK52" s="1818">
        <f t="shared" ref="LSK52" si="12493">-LSK51*$C$52</f>
        <v>-1.3132625680296268E+50</v>
      </c>
      <c r="LSM52" s="1818">
        <f t="shared" ref="LSM52" si="12494">-LSM51*$C$52</f>
        <v>-1.3460941322303674E+50</v>
      </c>
      <c r="LSO52" s="1818">
        <f t="shared" ref="LSO52" si="12495">-LSO51*$C$52</f>
        <v>-1.3797464855361264E+50</v>
      </c>
      <c r="LSQ52" s="1818">
        <f t="shared" ref="LSQ52" si="12496">-LSQ51*$C$52</f>
        <v>-1.4142401476745295E+50</v>
      </c>
      <c r="LSS52" s="1818">
        <f t="shared" ref="LSS52" si="12497">-LSS51*$C$52</f>
        <v>-1.4495961513663926E+50</v>
      </c>
      <c r="LSU52" s="1818">
        <f t="shared" ref="LSU52" si="12498">-LSU51*$C$52</f>
        <v>-1.4858360551505524E+50</v>
      </c>
      <c r="LSW52" s="1818">
        <f t="shared" ref="LSW52" si="12499">-LSW51*$C$52</f>
        <v>-1.522981956529316E+50</v>
      </c>
      <c r="LSY52" s="1818">
        <f t="shared" ref="LSY52" si="12500">-LSY51*$C$52</f>
        <v>-1.5610565054425488E+50</v>
      </c>
      <c r="LTA52" s="1818">
        <f t="shared" ref="LTA52" si="12501">-LTA51*$C$52</f>
        <v>-1.6000829180786124E+50</v>
      </c>
      <c r="LTC52" s="1818">
        <f t="shared" ref="LTC52" si="12502">-LTC51*$C$52</f>
        <v>-1.6400849910305775E+50</v>
      </c>
      <c r="LTE52" s="1818">
        <f t="shared" ref="LTE52" si="12503">-LTE51*$C$52</f>
        <v>-1.6810871158063419E+50</v>
      </c>
      <c r="LTG52" s="1818">
        <f t="shared" ref="LTG52" si="12504">-LTG51*$C$52</f>
        <v>-1.7231142937015003E+50</v>
      </c>
      <c r="LTI52" s="1818">
        <f t="shared" ref="LTI52" si="12505">-LTI51*$C$52</f>
        <v>-1.7661921510440377E+50</v>
      </c>
      <c r="LTK52" s="1818">
        <f t="shared" ref="LTK52" si="12506">-LTK51*$C$52</f>
        <v>-1.8103469548201385E+50</v>
      </c>
      <c r="LTM52" s="1818">
        <f t="shared" ref="LTM52" si="12507">-LTM51*$C$52</f>
        <v>-1.8556056286906418E+50</v>
      </c>
      <c r="LTO52" s="1818">
        <f t="shared" ref="LTO52" si="12508">-LTO51*$C$52</f>
        <v>-1.9019957694079077E+50</v>
      </c>
      <c r="LTQ52" s="1818">
        <f t="shared" ref="LTQ52" si="12509">-LTQ51*$C$52</f>
        <v>-1.9495456636431052E+50</v>
      </c>
      <c r="LTS52" s="1818">
        <f t="shared" ref="LTS52" si="12510">-LTS51*$C$52</f>
        <v>-1.9982843052341828E+50</v>
      </c>
      <c r="LTU52" s="1818">
        <f t="shared" ref="LTU52" si="12511">-LTU51*$C$52</f>
        <v>-2.0482414128650372E+50</v>
      </c>
      <c r="LTW52" s="1818">
        <f t="shared" ref="LTW52" si="12512">-LTW51*$C$52</f>
        <v>-2.0994474481866629E+50</v>
      </c>
      <c r="LTY52" s="1818">
        <f t="shared" ref="LTY52" si="12513">-LTY51*$C$52</f>
        <v>-2.1519336343913293E+50</v>
      </c>
      <c r="LUA52" s="1818">
        <f t="shared" ref="LUA52" si="12514">-LUA51*$C$52</f>
        <v>-2.2057319752511122E+50</v>
      </c>
      <c r="LUC52" s="1818">
        <f t="shared" ref="LUC52" si="12515">-LUC51*$C$52</f>
        <v>-2.2608752746323899E+50</v>
      </c>
      <c r="LUE52" s="1818">
        <f t="shared" ref="LUE52" si="12516">-LUE51*$C$52</f>
        <v>-2.3173971564981996E+50</v>
      </c>
      <c r="LUG52" s="1818">
        <f t="shared" ref="LUG52" si="12517">-LUG51*$C$52</f>
        <v>-2.3753320854106543E+50</v>
      </c>
      <c r="LUI52" s="1818">
        <f t="shared" ref="LUI52" si="12518">-LUI51*$C$52</f>
        <v>-2.4347153875459203E+50</v>
      </c>
      <c r="LUK52" s="1818">
        <f t="shared" ref="LUK52" si="12519">-LUK51*$C$52</f>
        <v>-2.495583272234568E+50</v>
      </c>
      <c r="LUM52" s="1818">
        <f t="shared" ref="LUM52" si="12520">-LUM51*$C$52</f>
        <v>-2.5579728540404319E+50</v>
      </c>
      <c r="LUO52" s="1818">
        <f t="shared" ref="LUO52" si="12521">-LUO51*$C$52</f>
        <v>-2.6219221753914427E+50</v>
      </c>
      <c r="LUQ52" s="1818">
        <f t="shared" ref="LUQ52" si="12522">-LUQ51*$C$52</f>
        <v>-2.6874702297762286E+50</v>
      </c>
      <c r="LUS52" s="1818">
        <f t="shared" ref="LUS52" si="12523">-LUS51*$C$52</f>
        <v>-2.7546569855206341E+50</v>
      </c>
      <c r="LUU52" s="1818">
        <f t="shared" ref="LUU52" si="12524">-LUU51*$C$52</f>
        <v>-2.8235234101586495E+50</v>
      </c>
      <c r="LUW52" s="1818">
        <f t="shared" ref="LUW52" si="12525">-LUW51*$C$52</f>
        <v>-2.8941114954126154E+50</v>
      </c>
      <c r="LUY52" s="1818">
        <f t="shared" ref="LUY52" si="12526">-LUY51*$C$52</f>
        <v>-2.9664642827979306E+50</v>
      </c>
      <c r="LVA52" s="1818">
        <f t="shared" ref="LVA52" si="12527">-LVA51*$C$52</f>
        <v>-3.0406258898678785E+50</v>
      </c>
      <c r="LVC52" s="1818">
        <f t="shared" ref="LVC52" si="12528">-LVC51*$C$52</f>
        <v>-3.1166415371145753E+50</v>
      </c>
      <c r="LVE52" s="1818">
        <f t="shared" ref="LVE52" si="12529">-LVE51*$C$52</f>
        <v>-3.1945575755424395E+50</v>
      </c>
      <c r="LVG52" s="1818">
        <f t="shared" ref="LVG52" si="12530">-LVG51*$C$52</f>
        <v>-3.2744215149310001E+50</v>
      </c>
      <c r="LVI52" s="1818">
        <f t="shared" ref="LVI52" si="12531">-LVI51*$C$52</f>
        <v>-3.3562820528042746E+50</v>
      </c>
      <c r="LVK52" s="1818">
        <f t="shared" ref="LVK52" si="12532">-LVK51*$C$52</f>
        <v>-3.4401891041243811E+50</v>
      </c>
      <c r="LVM52" s="1818">
        <f t="shared" ref="LVM52" si="12533">-LVM51*$C$52</f>
        <v>-3.5261938317274901E+50</v>
      </c>
      <c r="LVO52" s="1818">
        <f t="shared" ref="LVO52" si="12534">-LVO51*$C$52</f>
        <v>-3.6143486775206769E+50</v>
      </c>
      <c r="LVQ52" s="1818">
        <f t="shared" ref="LVQ52" si="12535">-LVQ51*$C$52</f>
        <v>-3.7047073944586934E+50</v>
      </c>
      <c r="LVS52" s="1818">
        <f t="shared" ref="LVS52" si="12536">-LVS51*$C$52</f>
        <v>-3.7973250793201606E+50</v>
      </c>
      <c r="LVU52" s="1818">
        <f t="shared" ref="LVU52" si="12537">-LVU51*$C$52</f>
        <v>-3.8922582063031645E+50</v>
      </c>
      <c r="LVW52" s="1818">
        <f t="shared" ref="LVW52" si="12538">-LVW51*$C$52</f>
        <v>-3.9895646614607435E+50</v>
      </c>
      <c r="LVY52" s="1818">
        <f t="shared" ref="LVY52" si="12539">-LVY51*$C$52</f>
        <v>-4.0893037779972614E+50</v>
      </c>
      <c r="LWA52" s="1818">
        <f t="shared" ref="LWA52" si="12540">-LWA51*$C$52</f>
        <v>-4.1915363724471924E+50</v>
      </c>
      <c r="LWC52" s="1818">
        <f t="shared" ref="LWC52" si="12541">-LWC51*$C$52</f>
        <v>-4.2963247817583721E+50</v>
      </c>
      <c r="LWE52" s="1818">
        <f t="shared" ref="LWE52" si="12542">-LWE51*$C$52</f>
        <v>-4.4037329013023306E+50</v>
      </c>
      <c r="LWG52" s="1818">
        <f t="shared" ref="LWG52" si="12543">-LWG51*$C$52</f>
        <v>-4.5138262238348889E+50</v>
      </c>
      <c r="LWI52" s="1818">
        <f t="shared" ref="LWI52" si="12544">-LWI51*$C$52</f>
        <v>-4.626671879430761E+50</v>
      </c>
      <c r="LWK52" s="1818">
        <f t="shared" ref="LWK52" si="12545">-LWK51*$C$52</f>
        <v>-4.7423386764165297E+50</v>
      </c>
      <c r="LWM52" s="1818">
        <f t="shared" ref="LWM52" si="12546">-LWM51*$C$52</f>
        <v>-4.8608971433269429E+50</v>
      </c>
      <c r="LWO52" s="1818">
        <f t="shared" ref="LWO52" si="12547">-LWO51*$C$52</f>
        <v>-4.9824195719101158E+50</v>
      </c>
      <c r="LWQ52" s="1818">
        <f t="shared" ref="LWQ52" si="12548">-LWQ51*$C$52</f>
        <v>-5.1069800612078682E+50</v>
      </c>
      <c r="LWS52" s="1818">
        <f t="shared" ref="LWS52" si="12549">-LWS51*$C$52</f>
        <v>-5.2346545627380642E+50</v>
      </c>
      <c r="LWU52" s="1818">
        <f t="shared" ref="LWU52" si="12550">-LWU51*$C$52</f>
        <v>-5.3655209268065154E+50</v>
      </c>
      <c r="LWW52" s="1818">
        <f t="shared" ref="LWW52" si="12551">-LWW51*$C$52</f>
        <v>-5.4996589499766779E+50</v>
      </c>
      <c r="LWY52" s="1818">
        <f t="shared" ref="LWY52" si="12552">-LWY51*$C$52</f>
        <v>-5.6371504237260944E+50</v>
      </c>
      <c r="LXA52" s="1818">
        <f t="shared" ref="LXA52" si="12553">-LXA51*$C$52</f>
        <v>-5.7780791843192463E+50</v>
      </c>
      <c r="LXC52" s="1818">
        <f t="shared" ref="LXC52" si="12554">-LXC51*$C$52</f>
        <v>-5.9225311639272268E+50</v>
      </c>
      <c r="LXE52" s="1818">
        <f t="shared" ref="LXE52" si="12555">-LXE51*$C$52</f>
        <v>-6.0705944430254073E+50</v>
      </c>
      <c r="LXG52" s="1818">
        <f t="shared" ref="LXG52" si="12556">-LXG51*$C$52</f>
        <v>-6.2223593041010423E+50</v>
      </c>
      <c r="LXI52" s="1818">
        <f t="shared" ref="LXI52" si="12557">-LXI51*$C$52</f>
        <v>-6.3779182867035682E+50</v>
      </c>
      <c r="LXK52" s="1818">
        <f t="shared" ref="LXK52" si="12558">-LXK51*$C$52</f>
        <v>-6.5373662438711566E+50</v>
      </c>
      <c r="LXM52" s="1818">
        <f t="shared" ref="LXM52" si="12559">-LXM51*$C$52</f>
        <v>-6.700800399967935E+50</v>
      </c>
      <c r="LXO52" s="1818">
        <f t="shared" ref="LXO52" si="12560">-LXO51*$C$52</f>
        <v>-6.8683204099671327E+50</v>
      </c>
      <c r="LXQ52" s="1818">
        <f t="shared" ref="LXQ52" si="12561">-LXQ51*$C$52</f>
        <v>-7.0400284202163103E+50</v>
      </c>
      <c r="LXS52" s="1818">
        <f t="shared" ref="LXS52" si="12562">-LXS51*$C$52</f>
        <v>-7.2160291307217171E+50</v>
      </c>
      <c r="LXU52" s="1818">
        <f t="shared" ref="LXU52" si="12563">-LXU51*$C$52</f>
        <v>-7.3964298589897596E+50</v>
      </c>
      <c r="LXW52" s="1818">
        <f t="shared" ref="LXW52" si="12564">-LXW51*$C$52</f>
        <v>-7.5813406054645034E+50</v>
      </c>
      <c r="LXY52" s="1818">
        <f t="shared" ref="LXY52" si="12565">-LXY51*$C$52</f>
        <v>-7.7708741206011156E+50</v>
      </c>
      <c r="LYA52" s="1818">
        <f t="shared" ref="LYA52" si="12566">-LYA51*$C$52</f>
        <v>-7.965145973616142E+50</v>
      </c>
      <c r="LYC52" s="1818">
        <f t="shared" ref="LYC52" si="12567">-LYC51*$C$52</f>
        <v>-8.1642746229565448E+50</v>
      </c>
      <c r="LYE52" s="1818">
        <f t="shared" ref="LYE52" si="12568">-LYE51*$C$52</f>
        <v>-8.3683814885304569E+50</v>
      </c>
      <c r="LYG52" s="1818">
        <f t="shared" ref="LYG52" si="12569">-LYG51*$C$52</f>
        <v>-8.5775910257437183E+50</v>
      </c>
      <c r="LYI52" s="1818">
        <f t="shared" ref="LYI52" si="12570">-LYI51*$C$52</f>
        <v>-8.7920308013873099E+50</v>
      </c>
      <c r="LYK52" s="1818">
        <f t="shared" ref="LYK52" si="12571">-LYK51*$C$52</f>
        <v>-9.0118315714219926E+50</v>
      </c>
      <c r="LYM52" s="1818">
        <f t="shared" ref="LYM52" si="12572">-LYM51*$C$52</f>
        <v>-9.2371273607075412E+50</v>
      </c>
      <c r="LYO52" s="1818">
        <f t="shared" ref="LYO52" si="12573">-LYO51*$C$52</f>
        <v>-9.4680555447252288E+50</v>
      </c>
      <c r="LYQ52" s="1818">
        <f t="shared" ref="LYQ52" si="12574">-LYQ51*$C$52</f>
        <v>-9.7047569333433585E+50</v>
      </c>
      <c r="LYS52" s="1818">
        <f t="shared" ref="LYS52" si="12575">-LYS51*$C$52</f>
        <v>-9.9473758566769418E+50</v>
      </c>
      <c r="LYU52" s="1818">
        <f t="shared" ref="LYU52" si="12576">-LYU51*$C$52</f>
        <v>-1.0196060253093864E+51</v>
      </c>
      <c r="LYW52" s="1818">
        <f t="shared" ref="LYW52" si="12577">-LYW51*$C$52</f>
        <v>-1.045096175942121E+51</v>
      </c>
      <c r="LYY52" s="1818">
        <f t="shared" ref="LYY52" si="12578">-LYY51*$C$52</f>
        <v>-1.071223580340674E+51</v>
      </c>
      <c r="LZA52" s="1818">
        <f t="shared" ref="LZA52" si="12579">-LZA51*$C$52</f>
        <v>-1.0980041698491908E+51</v>
      </c>
      <c r="LZC52" s="1818">
        <f t="shared" ref="LZC52" si="12580">-LZC51*$C$52</f>
        <v>-1.1254542740954204E+51</v>
      </c>
      <c r="LZE52" s="1818">
        <f t="shared" ref="LZE52" si="12581">-LZE51*$C$52</f>
        <v>-1.1535906309478058E+51</v>
      </c>
      <c r="LZG52" s="1818">
        <f t="shared" ref="LZG52" si="12582">-LZG51*$C$52</f>
        <v>-1.1824303967215008E+51</v>
      </c>
      <c r="LZI52" s="1818">
        <f t="shared" ref="LZI52" si="12583">-LZI51*$C$52</f>
        <v>-1.2119911566395381E+51</v>
      </c>
      <c r="LZK52" s="1818">
        <f t="shared" ref="LZK52" si="12584">-LZK51*$C$52</f>
        <v>-1.2422909355555265E+51</v>
      </c>
      <c r="LZM52" s="1818">
        <f t="shared" ref="LZM52" si="12585">-LZM51*$C$52</f>
        <v>-1.2733482089444146E+51</v>
      </c>
      <c r="LZO52" s="1818">
        <f t="shared" ref="LZO52" si="12586">-LZO51*$C$52</f>
        <v>-1.3051819141680247E+51</v>
      </c>
      <c r="LZQ52" s="1818">
        <f t="shared" ref="LZQ52" si="12587">-LZQ51*$C$52</f>
        <v>-1.3378114620222253E+51</v>
      </c>
      <c r="LZS52" s="1818">
        <f t="shared" ref="LZS52" si="12588">-LZS51*$C$52</f>
        <v>-1.3712567485727807E+51</v>
      </c>
      <c r="LZU52" s="1818">
        <f t="shared" ref="LZU52" si="12589">-LZU51*$C$52</f>
        <v>-1.4055381672871001E+51</v>
      </c>
      <c r="LZW52" s="1818">
        <f t="shared" ref="LZW52" si="12590">-LZW51*$C$52</f>
        <v>-1.4406766214692775E+51</v>
      </c>
      <c r="LZY52" s="1818">
        <f t="shared" ref="LZY52" si="12591">-LZY51*$C$52</f>
        <v>-1.4766935370060093E+51</v>
      </c>
      <c r="MAA52" s="1818">
        <f t="shared" ref="MAA52" si="12592">-MAA51*$C$52</f>
        <v>-1.5136108754311595E+51</v>
      </c>
      <c r="MAC52" s="1818">
        <f t="shared" ref="MAC52" si="12593">-MAC51*$C$52</f>
        <v>-1.5514511473169383E+51</v>
      </c>
      <c r="MAE52" s="1818">
        <f t="shared" ref="MAE52" si="12594">-MAE51*$C$52</f>
        <v>-1.5902374259998617E+51</v>
      </c>
      <c r="MAG52" s="1818">
        <f t="shared" ref="MAG52" si="12595">-MAG51*$C$52</f>
        <v>-1.629993361649858E+51</v>
      </c>
      <c r="MAI52" s="1818">
        <f t="shared" ref="MAI52" si="12596">-MAI51*$C$52</f>
        <v>-1.6707431956911043E+51</v>
      </c>
      <c r="MAK52" s="1818">
        <f t="shared" ref="MAK52" si="12597">-MAK51*$C$52</f>
        <v>-1.7125117755833817E+51</v>
      </c>
      <c r="MAM52" s="1818">
        <f t="shared" ref="MAM52" si="12598">-MAM51*$C$52</f>
        <v>-1.7553245699729661E+51</v>
      </c>
      <c r="MAO52" s="1818">
        <f t="shared" ref="MAO52" si="12599">-MAO51*$C$52</f>
        <v>-1.7992076842222903E+51</v>
      </c>
      <c r="MAQ52" s="1818">
        <f t="shared" ref="MAQ52" si="12600">-MAQ51*$C$52</f>
        <v>-1.8441878763278473E+51</v>
      </c>
      <c r="MAS52" s="1818">
        <f t="shared" ref="MAS52" si="12601">-MAS51*$C$52</f>
        <v>-1.8902925732360433E+51</v>
      </c>
      <c r="MAU52" s="1818">
        <f t="shared" ref="MAU52" si="12602">-MAU51*$C$52</f>
        <v>-1.9375498875669442E+51</v>
      </c>
      <c r="MAW52" s="1818">
        <f t="shared" ref="MAW52" si="12603">-MAW51*$C$52</f>
        <v>-1.9859886347561177E+51</v>
      </c>
      <c r="MAY52" s="1818">
        <f t="shared" ref="MAY52" si="12604">-MAY51*$C$52</f>
        <v>-2.0356383506250205E+51</v>
      </c>
      <c r="MBA52" s="1818">
        <f t="shared" ref="MBA52" si="12605">-MBA51*$C$52</f>
        <v>-2.0865293093906459E+51</v>
      </c>
      <c r="MBC52" s="1818">
        <f t="shared" ref="MBC52" si="12606">-MBC51*$C$52</f>
        <v>-2.138692542125412E+51</v>
      </c>
      <c r="MBE52" s="1818">
        <f t="shared" ref="MBE52" si="12607">-MBE51*$C$52</f>
        <v>-2.1921598556785471E+51</v>
      </c>
      <c r="MBG52" s="1818">
        <f t="shared" ref="MBG52" si="12608">-MBG51*$C$52</f>
        <v>-2.2469638520705107E+51</v>
      </c>
      <c r="MBI52" s="1818">
        <f t="shared" ref="MBI52" si="12609">-MBI51*$C$52</f>
        <v>-2.3031379483722734E+51</v>
      </c>
      <c r="MBK52" s="1818">
        <f t="shared" ref="MBK52" si="12610">-MBK51*$C$52</f>
        <v>-2.36071639708158E+51</v>
      </c>
      <c r="MBM52" s="1818">
        <f t="shared" ref="MBM52" si="12611">-MBM51*$C$52</f>
        <v>-2.4197343070086194E+51</v>
      </c>
      <c r="MBO52" s="1818">
        <f t="shared" ref="MBO52" si="12612">-MBO51*$C$52</f>
        <v>-2.4802276646838346E+51</v>
      </c>
      <c r="MBQ52" s="1818">
        <f t="shared" ref="MBQ52" si="12613">-MBQ51*$C$52</f>
        <v>-2.5422333563009301E+51</v>
      </c>
      <c r="MBS52" s="1818">
        <f t="shared" ref="MBS52" si="12614">-MBS51*$C$52</f>
        <v>-2.6057891902084532E+51</v>
      </c>
      <c r="MBU52" s="1818">
        <f t="shared" ref="MBU52" si="12615">-MBU51*$C$52</f>
        <v>-2.6709339199636643E+51</v>
      </c>
      <c r="MBW52" s="1818">
        <f t="shared" ref="MBW52" si="12616">-MBW51*$C$52</f>
        <v>-2.7377072679627558E+51</v>
      </c>
      <c r="MBY52" s="1818">
        <f t="shared" ref="MBY52" si="12617">-MBY51*$C$52</f>
        <v>-2.8061499496618244E+51</v>
      </c>
      <c r="MCA52" s="1818">
        <f t="shared" ref="MCA52" si="12618">-MCA51*$C$52</f>
        <v>-2.8763036984033697E+51</v>
      </c>
      <c r="MCC52" s="1818">
        <f t="shared" ref="MCC52" si="12619">-MCC51*$C$52</f>
        <v>-2.9482112908634538E+51</v>
      </c>
      <c r="MCE52" s="1818">
        <f t="shared" ref="MCE52" si="12620">-MCE51*$C$52</f>
        <v>-3.0219165731350397E+51</v>
      </c>
      <c r="MCG52" s="1818">
        <f t="shared" ref="MCG52" si="12621">-MCG51*$C$52</f>
        <v>-3.0974644874634153E+51</v>
      </c>
      <c r="MCI52" s="1818">
        <f t="shared" ref="MCI52" si="12622">-MCI51*$C$52</f>
        <v>-3.1749010996500002E+51</v>
      </c>
      <c r="MCK52" s="1818">
        <f t="shared" ref="MCK52" si="12623">-MCK51*$C$52</f>
        <v>-3.25427362714125E+51</v>
      </c>
      <c r="MCM52" s="1818">
        <f t="shared" ref="MCM52" si="12624">-MCM51*$C$52</f>
        <v>-3.3356304678197807E+51</v>
      </c>
      <c r="MCO52" s="1818">
        <f t="shared" ref="MCO52" si="12625">-MCO51*$C$52</f>
        <v>-3.4190212295152749E+51</v>
      </c>
      <c r="MCQ52" s="1818">
        <f t="shared" ref="MCQ52" si="12626">-MCQ51*$C$52</f>
        <v>-3.5044967602531563E+51</v>
      </c>
      <c r="MCS52" s="1818">
        <f t="shared" ref="MCS52" si="12627">-MCS51*$C$52</f>
        <v>-3.5921091792594852E+51</v>
      </c>
      <c r="MCU52" s="1818">
        <f t="shared" ref="MCU52" si="12628">-MCU51*$C$52</f>
        <v>-3.6819119087409723E+51</v>
      </c>
      <c r="MCW52" s="1818">
        <f t="shared" ref="MCW52" si="12629">-MCW51*$C$52</f>
        <v>-3.7739597064594965E+51</v>
      </c>
      <c r="MCY52" s="1818">
        <f t="shared" ref="MCY52" si="12630">-MCY51*$C$52</f>
        <v>-3.8683086991209836E+51</v>
      </c>
      <c r="MDA52" s="1818">
        <f t="shared" ref="MDA52" si="12631">-MDA51*$C$52</f>
        <v>-3.9650164165990077E+51</v>
      </c>
      <c r="MDC52" s="1818">
        <f t="shared" ref="MDC52" si="12632">-MDC51*$C$52</f>
        <v>-4.0641418270139827E+51</v>
      </c>
      <c r="MDE52" s="1818">
        <f t="shared" ref="MDE52" si="12633">-MDE51*$C$52</f>
        <v>-4.1657453726893321E+51</v>
      </c>
      <c r="MDG52" s="1818">
        <f t="shared" ref="MDG52" si="12634">-MDG51*$C$52</f>
        <v>-4.269889007006565E+51</v>
      </c>
      <c r="MDI52" s="1818">
        <f t="shared" ref="MDI52" si="12635">-MDI51*$C$52</f>
        <v>-4.3766362321817285E+51</v>
      </c>
      <c r="MDK52" s="1818">
        <f t="shared" ref="MDK52" si="12636">-MDK51*$C$52</f>
        <v>-4.4860521379862714E+51</v>
      </c>
      <c r="MDM52" s="1818">
        <f t="shared" ref="MDM52" si="12637">-MDM51*$C$52</f>
        <v>-4.5982034414359279E+51</v>
      </c>
      <c r="MDO52" s="1818">
        <f t="shared" ref="MDO52" si="12638">-MDO51*$C$52</f>
        <v>-4.7131585274718254E+51</v>
      </c>
      <c r="MDQ52" s="1818">
        <f t="shared" ref="MDQ52" si="12639">-MDQ51*$C$52</f>
        <v>-4.8309874906586205E+51</v>
      </c>
      <c r="MDS52" s="1818">
        <f t="shared" ref="MDS52" si="12640">-MDS51*$C$52</f>
        <v>-4.9517621779250853E+51</v>
      </c>
      <c r="MDU52" s="1818">
        <f t="shared" ref="MDU52" si="12641">-MDU51*$C$52</f>
        <v>-5.0755562323732118E+51</v>
      </c>
      <c r="MDW52" s="1818">
        <f t="shared" ref="MDW52" si="12642">-MDW51*$C$52</f>
        <v>-5.2024451381825414E+51</v>
      </c>
      <c r="MDY52" s="1818">
        <f t="shared" ref="MDY52" si="12643">-MDY51*$C$52</f>
        <v>-5.3325062666371046E+51</v>
      </c>
      <c r="MEA52" s="1818">
        <f t="shared" ref="MEA52" si="12644">-MEA51*$C$52</f>
        <v>-5.4658189233030318E+51</v>
      </c>
      <c r="MEC52" s="1818">
        <f t="shared" ref="MEC52" si="12645">-MEC51*$C$52</f>
        <v>-5.6024643963856072E+51</v>
      </c>
      <c r="MEE52" s="1818">
        <f t="shared" ref="MEE52" si="12646">-MEE51*$C$52</f>
        <v>-5.7425260062952467E+51</v>
      </c>
      <c r="MEG52" s="1818">
        <f t="shared" ref="MEG52" si="12647">-MEG51*$C$52</f>
        <v>-5.8860891564526277E+51</v>
      </c>
      <c r="MEI52" s="1818">
        <f t="shared" ref="MEI52" si="12648">-MEI51*$C$52</f>
        <v>-6.0332413853639431E+51</v>
      </c>
      <c r="MEK52" s="1818">
        <f t="shared" ref="MEK52" si="12649">-MEK51*$C$52</f>
        <v>-6.1840724199980407E+51</v>
      </c>
      <c r="MEM52" s="1818">
        <f t="shared" ref="MEM52" si="12650">-MEM51*$C$52</f>
        <v>-6.3386742304979907E+51</v>
      </c>
      <c r="MEO52" s="1818">
        <f t="shared" ref="MEO52" si="12651">-MEO51*$C$52</f>
        <v>-6.4971410862604403E+51</v>
      </c>
      <c r="MEQ52" s="1818">
        <f t="shared" ref="MEQ52" si="12652">-MEQ51*$C$52</f>
        <v>-6.6595696134169507E+51</v>
      </c>
      <c r="MES52" s="1818">
        <f t="shared" ref="MES52" si="12653">-MES51*$C$52</f>
        <v>-6.8260588537523741E+51</v>
      </c>
      <c r="MEU52" s="1818">
        <f t="shared" ref="MEU52" si="12654">-MEU51*$C$52</f>
        <v>-6.9967103250961835E+51</v>
      </c>
      <c r="MEW52" s="1818">
        <f t="shared" ref="MEW52" si="12655">-MEW51*$C$52</f>
        <v>-7.1716280832235873E+51</v>
      </c>
      <c r="MEY52" s="1818">
        <f t="shared" ref="MEY52" si="12656">-MEY51*$C$52</f>
        <v>-7.350918785304176E+51</v>
      </c>
      <c r="MFA52" s="1818">
        <f t="shared" ref="MFA52" si="12657">-MFA51*$C$52</f>
        <v>-7.5346917549367793E+51</v>
      </c>
      <c r="MFC52" s="1818">
        <f t="shared" ref="MFC52" si="12658">-MFC51*$C$52</f>
        <v>-7.7230590488101985E+51</v>
      </c>
      <c r="MFE52" s="1818">
        <f t="shared" ref="MFE52" si="12659">-MFE51*$C$52</f>
        <v>-7.9161355250304529E+51</v>
      </c>
      <c r="MFG52" s="1818">
        <f t="shared" ref="MFG52" si="12660">-MFG51*$C$52</f>
        <v>-8.1140389131562133E+51</v>
      </c>
      <c r="MFI52" s="1818">
        <f t="shared" ref="MFI52" si="12661">-MFI51*$C$52</f>
        <v>-8.316889885985118E+51</v>
      </c>
      <c r="MFK52" s="1818">
        <f t="shared" ref="MFK52" si="12662">-MFK51*$C$52</f>
        <v>-8.5248121331347454E+51</v>
      </c>
      <c r="MFM52" s="1818">
        <f t="shared" ref="MFM52" si="12663">-MFM51*$C$52</f>
        <v>-8.7379324364631127E+51</v>
      </c>
      <c r="MFO52" s="1818">
        <f t="shared" ref="MFO52" si="12664">-MFO51*$C$52</f>
        <v>-8.9563807473746899E+51</v>
      </c>
      <c r="MFQ52" s="1818">
        <f t="shared" ref="MFQ52" si="12665">-MFQ51*$C$52</f>
        <v>-9.180290266059057E+51</v>
      </c>
      <c r="MFS52" s="1818">
        <f t="shared" ref="MFS52" si="12666">-MFS51*$C$52</f>
        <v>-9.4097975227105319E+51</v>
      </c>
      <c r="MFU52" s="1818">
        <f t="shared" ref="MFU52" si="12667">-MFU51*$C$52</f>
        <v>-9.6450424607782945E+51</v>
      </c>
      <c r="MFW52" s="1818">
        <f t="shared" ref="MFW52" si="12668">-MFW51*$C$52</f>
        <v>-9.8861685222977509E+51</v>
      </c>
      <c r="MFY52" s="1818">
        <f t="shared" ref="MFY52" si="12669">-MFY51*$C$52</f>
        <v>-1.0133322735355193E+52</v>
      </c>
      <c r="MGA52" s="1818">
        <f t="shared" ref="MGA52" si="12670">-MGA51*$C$52</f>
        <v>-1.0386655803739073E+52</v>
      </c>
      <c r="MGC52" s="1818">
        <f t="shared" ref="MGC52" si="12671">-MGC51*$C$52</f>
        <v>-1.0646322198832548E+52</v>
      </c>
      <c r="MGE52" s="1818">
        <f t="shared" ref="MGE52" si="12672">-MGE51*$C$52</f>
        <v>-1.0912480253803361E+52</v>
      </c>
      <c r="MGG52" s="1818">
        <f t="shared" ref="MGG52" si="12673">-MGG51*$C$52</f>
        <v>-1.1185292260148443E+52</v>
      </c>
      <c r="MGI52" s="1818">
        <f t="shared" ref="MGI52" si="12674">-MGI51*$C$52</f>
        <v>-1.1464924566652153E+52</v>
      </c>
      <c r="MGK52" s="1818">
        <f t="shared" ref="MGK52" si="12675">-MGK51*$C$52</f>
        <v>-1.1751547680818457E+52</v>
      </c>
      <c r="MGM52" s="1818">
        <f t="shared" ref="MGM52" si="12676">-MGM51*$C$52</f>
        <v>-1.2045336372838916E+52</v>
      </c>
      <c r="MGO52" s="1818">
        <f t="shared" ref="MGO52" si="12677">-MGO51*$C$52</f>
        <v>-1.2346469782159889E+52</v>
      </c>
      <c r="MGQ52" s="1818">
        <f t="shared" ref="MGQ52" si="12678">-MGQ51*$C$52</f>
        <v>-1.2655131526713886E+52</v>
      </c>
      <c r="MGS52" s="1818">
        <f t="shared" ref="MGS52" si="12679">-MGS51*$C$52</f>
        <v>-1.2971509814881731E+52</v>
      </c>
      <c r="MGU52" s="1818">
        <f t="shared" ref="MGU52" si="12680">-MGU51*$C$52</f>
        <v>-1.3295797560253773E+52</v>
      </c>
      <c r="MGW52" s="1818">
        <f t="shared" ref="MGW52" si="12681">-MGW51*$C$52</f>
        <v>-1.3628192499260116E+52</v>
      </c>
      <c r="MGY52" s="1818">
        <f t="shared" ref="MGY52" si="12682">-MGY51*$C$52</f>
        <v>-1.3968897311741617E+52</v>
      </c>
      <c r="MHA52" s="1818">
        <f t="shared" ref="MHA52" si="12683">-MHA51*$C$52</f>
        <v>-1.4318119744535157E+52</v>
      </c>
      <c r="MHC52" s="1818">
        <f t="shared" ref="MHC52" si="12684">-MHC51*$C$52</f>
        <v>-1.4676072738148536E+52</v>
      </c>
      <c r="MHE52" s="1818">
        <f t="shared" ref="MHE52" si="12685">-MHE51*$C$52</f>
        <v>-1.5042974556602247E+52</v>
      </c>
      <c r="MHG52" s="1818">
        <f t="shared" ref="MHG52" si="12686">-MHG51*$C$52</f>
        <v>-1.5419048920517301E+52</v>
      </c>
      <c r="MHI52" s="1818">
        <f t="shared" ref="MHI52" si="12687">-MHI51*$C$52</f>
        <v>-1.5804525143530232E+52</v>
      </c>
      <c r="MHK52" s="1818">
        <f t="shared" ref="MHK52" si="12688">-MHK51*$C$52</f>
        <v>-1.6199638272118486E+52</v>
      </c>
      <c r="MHM52" s="1818">
        <f t="shared" ref="MHM52" si="12689">-MHM51*$C$52</f>
        <v>-1.6604629228921447E+52</v>
      </c>
      <c r="MHO52" s="1818">
        <f t="shared" ref="MHO52" si="12690">-MHO51*$C$52</f>
        <v>-1.7019744959644482E+52</v>
      </c>
      <c r="MHQ52" s="1818">
        <f t="shared" ref="MHQ52" si="12691">-MHQ51*$C$52</f>
        <v>-1.7445238583635593E+52</v>
      </c>
      <c r="MHS52" s="1818">
        <f t="shared" ref="MHS52" si="12692">-MHS51*$C$52</f>
        <v>-1.7881369548226482E+52</v>
      </c>
      <c r="MHU52" s="1818">
        <f t="shared" ref="MHU52" si="12693">-MHU51*$C$52</f>
        <v>-1.8328403786932144E+52</v>
      </c>
      <c r="MHW52" s="1818">
        <f t="shared" ref="MHW52" si="12694">-MHW51*$C$52</f>
        <v>-1.8786613881605446E+52</v>
      </c>
      <c r="MHY52" s="1818">
        <f t="shared" ref="MHY52" si="12695">-MHY51*$C$52</f>
        <v>-1.9256279228645582E+52</v>
      </c>
      <c r="MIA52" s="1818">
        <f t="shared" ref="MIA52" si="12696">-MIA51*$C$52</f>
        <v>-1.973768620936172E+52</v>
      </c>
      <c r="MIC52" s="1818">
        <f t="shared" ref="MIC52" si="12697">-MIC51*$C$52</f>
        <v>-2.0231128364595762E+52</v>
      </c>
      <c r="MIE52" s="1818">
        <f t="shared" ref="MIE52" si="12698">-MIE51*$C$52</f>
        <v>-2.0736906573710654E+52</v>
      </c>
      <c r="MIG52" s="1818">
        <f t="shared" ref="MIG52" si="12699">-MIG51*$C$52</f>
        <v>-2.1255329238053419E+52</v>
      </c>
      <c r="MII52" s="1818">
        <f t="shared" ref="MII52" si="12700">-MII51*$C$52</f>
        <v>-2.1786712469004752E+52</v>
      </c>
      <c r="MIK52" s="1818">
        <f t="shared" ref="MIK52" si="12701">-MIK51*$C$52</f>
        <v>-2.233138028072987E+52</v>
      </c>
      <c r="MIM52" s="1818">
        <f t="shared" ref="MIM52" si="12702">-MIM51*$C$52</f>
        <v>-2.2889664787748115E+52</v>
      </c>
      <c r="MIO52" s="1818">
        <f t="shared" ref="MIO52" si="12703">-MIO51*$C$52</f>
        <v>-2.3461906407441815E+52</v>
      </c>
      <c r="MIQ52" s="1818">
        <f t="shared" ref="MIQ52" si="12704">-MIQ51*$C$52</f>
        <v>-2.4048454067627856E+52</v>
      </c>
      <c r="MIS52" s="1818">
        <f t="shared" ref="MIS52" si="12705">-MIS51*$C$52</f>
        <v>-2.4649665419318551E+52</v>
      </c>
      <c r="MIU52" s="1818">
        <f t="shared" ref="MIU52" si="12706">-MIU51*$C$52</f>
        <v>-2.5265907054801511E+52</v>
      </c>
      <c r="MIW52" s="1818">
        <f t="shared" ref="MIW52" si="12707">-MIW51*$C$52</f>
        <v>-2.5897554731171545E+52</v>
      </c>
      <c r="MIY52" s="1818">
        <f t="shared" ref="MIY52" si="12708">-MIY51*$C$52</f>
        <v>-2.6544993599450831E+52</v>
      </c>
      <c r="MJA52" s="1818">
        <f t="shared" ref="MJA52" si="12709">-MJA51*$C$52</f>
        <v>-2.7208618439437097E+52</v>
      </c>
      <c r="MJC52" s="1818">
        <f t="shared" ref="MJC52" si="12710">-MJC51*$C$52</f>
        <v>-2.788883390042302E+52</v>
      </c>
      <c r="MJE52" s="1818">
        <f t="shared" ref="MJE52" si="12711">-MJE51*$C$52</f>
        <v>-2.8586054747933593E+52</v>
      </c>
      <c r="MJG52" s="1818">
        <f t="shared" ref="MJG52" si="12712">-MJG51*$C$52</f>
        <v>-2.9300706116631932E+52</v>
      </c>
      <c r="MJI52" s="1818">
        <f t="shared" ref="MJI52" si="12713">-MJI51*$C$52</f>
        <v>-3.0033223769547727E+52</v>
      </c>
      <c r="MJK52" s="1818">
        <f t="shared" ref="MJK52" si="12714">-MJK51*$C$52</f>
        <v>-3.0784054363786415E+52</v>
      </c>
      <c r="MJM52" s="1818">
        <f t="shared" ref="MJM52" si="12715">-MJM51*$C$52</f>
        <v>-3.1553655722881073E+52</v>
      </c>
      <c r="MJO52" s="1818">
        <f t="shared" ref="MJO52" si="12716">-MJO51*$C$52</f>
        <v>-3.2342497115953099E+52</v>
      </c>
      <c r="MJQ52" s="1818">
        <f t="shared" ref="MJQ52" si="12717">-MJQ51*$C$52</f>
        <v>-3.3151059543851921E+52</v>
      </c>
      <c r="MJS52" s="1818">
        <f t="shared" ref="MJS52" si="12718">-MJS51*$C$52</f>
        <v>-3.3979836032448214E+52</v>
      </c>
      <c r="MJU52" s="1818">
        <f t="shared" ref="MJU52" si="12719">-MJU51*$C$52</f>
        <v>-3.4829331933259415E+52</v>
      </c>
      <c r="MJW52" s="1818">
        <f t="shared" ref="MJW52" si="12720">-MJW51*$C$52</f>
        <v>-3.5700065231590895E+52</v>
      </c>
      <c r="MJY52" s="1818">
        <f t="shared" ref="MJY52" si="12721">-MJY51*$C$52</f>
        <v>-3.6592566862380662E+52</v>
      </c>
      <c r="MKA52" s="1818">
        <f t="shared" ref="MKA52" si="12722">-MKA51*$C$52</f>
        <v>-3.7507381033940177E+52</v>
      </c>
      <c r="MKC52" s="1818">
        <f t="shared" ref="MKC52" si="12723">-MKC51*$C$52</f>
        <v>-3.8445065559788678E+52</v>
      </c>
      <c r="MKE52" s="1818">
        <f t="shared" ref="MKE52" si="12724">-MKE51*$C$52</f>
        <v>-3.9406192198783393E+52</v>
      </c>
      <c r="MKG52" s="1818">
        <f t="shared" ref="MKG52" si="12725">-MKG51*$C$52</f>
        <v>-4.0391347003752974E+52</v>
      </c>
      <c r="MKI52" s="1818">
        <f t="shared" ref="MKI52" si="12726">-MKI51*$C$52</f>
        <v>-4.1401130678846796E+52</v>
      </c>
      <c r="MKK52" s="1818">
        <f t="shared" ref="MKK52" si="12727">-MKK51*$C$52</f>
        <v>-4.2436158945817962E+52</v>
      </c>
      <c r="MKM52" s="1818">
        <f t="shared" ref="MKM52" si="12728">-MKM51*$C$52</f>
        <v>-4.3497062919463407E+52</v>
      </c>
      <c r="MKO52" s="1818">
        <f t="shared" ref="MKO52" si="12729">-MKO51*$C$52</f>
        <v>-4.458448949244999E+52</v>
      </c>
      <c r="MKQ52" s="1818">
        <f t="shared" ref="MKQ52" si="12730">-MKQ51*$C$52</f>
        <v>-4.5699101729761238E+52</v>
      </c>
      <c r="MKS52" s="1818">
        <f t="shared" ref="MKS52" si="12731">-MKS51*$C$52</f>
        <v>-4.6841579273005266E+52</v>
      </c>
      <c r="MKU52" s="1818">
        <f t="shared" ref="MKU52" si="12732">-MKU51*$C$52</f>
        <v>-4.8012618754830392E+52</v>
      </c>
      <c r="MKW52" s="1818">
        <f t="shared" ref="MKW52" si="12733">-MKW51*$C$52</f>
        <v>-4.9212934223701145E+52</v>
      </c>
      <c r="MKY52" s="1818">
        <f t="shared" ref="MKY52" si="12734">-MKY51*$C$52</f>
        <v>-5.0443257579293673E+52</v>
      </c>
      <c r="MLA52" s="1818">
        <f t="shared" ref="MLA52" si="12735">-MLA51*$C$52</f>
        <v>-5.1704339018776009E+52</v>
      </c>
      <c r="MLC52" s="1818">
        <f t="shared" ref="MLC52" si="12736">-MLC51*$C$52</f>
        <v>-5.2996947494245408E+52</v>
      </c>
      <c r="MLE52" s="1818">
        <f t="shared" ref="MLE52" si="12737">-MLE51*$C$52</f>
        <v>-5.4321871181601535E+52</v>
      </c>
      <c r="MLG52" s="1818">
        <f t="shared" ref="MLG52" si="12738">-MLG51*$C$52</f>
        <v>-5.5679917961141571E+52</v>
      </c>
      <c r="MLI52" s="1818">
        <f t="shared" ref="MLI52" si="12739">-MLI51*$C$52</f>
        <v>-5.7071915910170103E+52</v>
      </c>
      <c r="MLK52" s="1818">
        <f t="shared" ref="MLK52" si="12740">-MLK51*$C$52</f>
        <v>-5.8498713807924354E+52</v>
      </c>
      <c r="MLM52" s="1818">
        <f t="shared" ref="MLM52" si="12741">-MLM51*$C$52</f>
        <v>-5.9961181653122456E+52</v>
      </c>
      <c r="MLO52" s="1818">
        <f t="shared" ref="MLO52" si="12742">-MLO51*$C$52</f>
        <v>-6.1460211194450508E+52</v>
      </c>
      <c r="MLQ52" s="1818">
        <f t="shared" ref="MLQ52" si="12743">-MLQ51*$C$52</f>
        <v>-6.2996716474311765E+52</v>
      </c>
      <c r="MLS52" s="1818">
        <f t="shared" ref="MLS52" si="12744">-MLS51*$C$52</f>
        <v>-6.4571634386169552E+52</v>
      </c>
      <c r="MLU52" s="1818">
        <f t="shared" ref="MLU52" si="12745">-MLU51*$C$52</f>
        <v>-6.6185925245823781E+52</v>
      </c>
      <c r="MLW52" s="1818">
        <f t="shared" ref="MLW52" si="12746">-MLW51*$C$52</f>
        <v>-6.7840573376969374E+52</v>
      </c>
      <c r="MLY52" s="1818">
        <f t="shared" ref="MLY52" si="12747">-MLY51*$C$52</f>
        <v>-6.95365877113936E+52</v>
      </c>
      <c r="MMA52" s="1818">
        <f t="shared" ref="MMA52" si="12748">-MMA51*$C$52</f>
        <v>-7.1275002404178436E+52</v>
      </c>
      <c r="MMC52" s="1818">
        <f t="shared" ref="MMC52" si="12749">-MMC51*$C$52</f>
        <v>-7.3056877464282893E+52</v>
      </c>
      <c r="MME52" s="1818">
        <f t="shared" ref="MME52" si="12750">-MME51*$C$52</f>
        <v>-7.4883299400889962E+52</v>
      </c>
      <c r="MMG52" s="1818">
        <f t="shared" ref="MMG52" si="12751">-MMG51*$C$52</f>
        <v>-7.6755381885912209E+52</v>
      </c>
      <c r="MMI52" s="1818">
        <f t="shared" ref="MMI52" si="12752">-MMI51*$C$52</f>
        <v>-7.8674266433060011E+52</v>
      </c>
      <c r="MMK52" s="1818">
        <f t="shared" ref="MMK52" si="12753">-MMK51*$C$52</f>
        <v>-8.0641123093886499E+52</v>
      </c>
      <c r="MMM52" s="1818">
        <f t="shared" ref="MMM52" si="12754">-MMM51*$C$52</f>
        <v>-8.2657151171233656E+52</v>
      </c>
      <c r="MMO52" s="1818">
        <f t="shared" ref="MMO52" si="12755">-MMO51*$C$52</f>
        <v>-8.4723579950514487E+52</v>
      </c>
      <c r="MMQ52" s="1818">
        <f t="shared" ref="MMQ52" si="12756">-MMQ51*$C$52</f>
        <v>-8.6841669449277344E+52</v>
      </c>
      <c r="MMS52" s="1818">
        <f t="shared" ref="MMS52" si="12757">-MMS51*$C$52</f>
        <v>-8.9012711185509269E+52</v>
      </c>
      <c r="MMU52" s="1818">
        <f t="shared" ref="MMU52" si="12758">-MMU51*$C$52</f>
        <v>-9.123802896514699E+52</v>
      </c>
      <c r="MMW52" s="1818">
        <f t="shared" ref="MMW52" si="12759">-MMW51*$C$52</f>
        <v>-9.3518979689275653E+52</v>
      </c>
      <c r="MMY52" s="1818">
        <f t="shared" ref="MMY52" si="12760">-MMY51*$C$52</f>
        <v>-9.5856954181507528E+52</v>
      </c>
      <c r="MNA52" s="1818">
        <f t="shared" ref="MNA52" si="12761">-MNA51*$C$52</f>
        <v>-9.8253378036045218E+52</v>
      </c>
      <c r="MNC52" s="1818">
        <f t="shared" ref="MNC52" si="12762">-MNC51*$C$52</f>
        <v>-1.0070971248694633E+53</v>
      </c>
      <c r="MNE52" s="1818">
        <f t="shared" ref="MNE52" si="12763">-MNE51*$C$52</f>
        <v>-1.0322745529911999E+53</v>
      </c>
      <c r="MNG52" s="1818">
        <f t="shared" ref="MNG52" si="12764">-MNG51*$C$52</f>
        <v>-1.0580814168159797E+53</v>
      </c>
      <c r="MNI52" s="1818">
        <f t="shared" ref="MNI52" si="12765">-MNI51*$C$52</f>
        <v>-1.0845334522363791E+53</v>
      </c>
      <c r="MNK52" s="1818">
        <f t="shared" ref="MNK52" si="12766">-MNK51*$C$52</f>
        <v>-1.1116467885422884E+53</v>
      </c>
      <c r="MNM52" s="1818">
        <f t="shared" ref="MNM52" si="12767">-MNM51*$C$52</f>
        <v>-1.1394379582558454E+53</v>
      </c>
      <c r="MNO52" s="1818">
        <f t="shared" ref="MNO52" si="12768">-MNO51*$C$52</f>
        <v>-1.1679239072122414E+53</v>
      </c>
      <c r="MNQ52" s="1818">
        <f t="shared" ref="MNQ52" si="12769">-MNQ51*$C$52</f>
        <v>-1.1971220048925474E+53</v>
      </c>
      <c r="MNS52" s="1818">
        <f t="shared" ref="MNS52" si="12770">-MNS51*$C$52</f>
        <v>-1.227050055014861E+53</v>
      </c>
      <c r="MNU52" s="1818">
        <f t="shared" ref="MNU52" si="12771">-MNU51*$C$52</f>
        <v>-1.2577263063902324E+53</v>
      </c>
      <c r="MNW52" s="1818">
        <f t="shared" ref="MNW52" si="12772">-MNW51*$C$52</f>
        <v>-1.289169464049988E+53</v>
      </c>
      <c r="MNY52" s="1818">
        <f t="shared" ref="MNY52" si="12773">-MNY51*$C$52</f>
        <v>-1.3213987006512376E+53</v>
      </c>
      <c r="MOA52" s="1818">
        <f t="shared" ref="MOA52" si="12774">-MOA51*$C$52</f>
        <v>-1.3544336681675185E+53</v>
      </c>
      <c r="MOC52" s="1818">
        <f t="shared" ref="MOC52" si="12775">-MOC51*$C$52</f>
        <v>-1.3882945098717063E+53</v>
      </c>
      <c r="MOE52" s="1818">
        <f t="shared" ref="MOE52" si="12776">-MOE51*$C$52</f>
        <v>-1.4230018726184988E+53</v>
      </c>
      <c r="MOG52" s="1818">
        <f t="shared" ref="MOG52" si="12777">-MOG51*$C$52</f>
        <v>-1.4585769194339613E+53</v>
      </c>
      <c r="MOI52" s="1818">
        <f t="shared" ref="MOI52" si="12778">-MOI51*$C$52</f>
        <v>-1.4950413424198102E+53</v>
      </c>
      <c r="MOK52" s="1818">
        <f t="shared" ref="MOK52" si="12779">-MOK51*$C$52</f>
        <v>-1.5324173759803053E+53</v>
      </c>
      <c r="MOM52" s="1818">
        <f t="shared" ref="MOM52" si="12780">-MOM51*$C$52</f>
        <v>-1.5707278103798129E+53</v>
      </c>
      <c r="MOO52" s="1818">
        <f t="shared" ref="MOO52" si="12781">-MOO51*$C$52</f>
        <v>-1.609996005639308E+53</v>
      </c>
      <c r="MOQ52" s="1818">
        <f t="shared" ref="MOQ52" si="12782">-MOQ51*$C$52</f>
        <v>-1.6502459057802906E+53</v>
      </c>
      <c r="MOS52" s="1818">
        <f t="shared" ref="MOS52" si="12783">-MOS51*$C$52</f>
        <v>-1.6915020534247976E+53</v>
      </c>
      <c r="MOU52" s="1818">
        <f t="shared" ref="MOU52" si="12784">-MOU51*$C$52</f>
        <v>-1.7337896047604174E+53</v>
      </c>
      <c r="MOW52" s="1818">
        <f t="shared" ref="MOW52" si="12785">-MOW51*$C$52</f>
        <v>-1.7771343448794276E+53</v>
      </c>
      <c r="MOY52" s="1818">
        <f t="shared" ref="MOY52" si="12786">-MOY51*$C$52</f>
        <v>-1.8215627035014133E+53</v>
      </c>
      <c r="MPA52" s="1818">
        <f t="shared" ref="MPA52" si="12787">-MPA51*$C$52</f>
        <v>-1.8671017710889485E+53</v>
      </c>
      <c r="MPC52" s="1818">
        <f t="shared" ref="MPC52" si="12788">-MPC51*$C$52</f>
        <v>-1.9137793153661721E+53</v>
      </c>
      <c r="MPE52" s="1818">
        <f t="shared" ref="MPE52" si="12789">-MPE51*$C$52</f>
        <v>-1.9616237982503261E+53</v>
      </c>
      <c r="MPG52" s="1818">
        <f t="shared" ref="MPG52" si="12790">-MPG51*$C$52</f>
        <v>-2.0106643932065839E+53</v>
      </c>
      <c r="MPI52" s="1818">
        <f t="shared" ref="MPI52" si="12791">-MPI51*$C$52</f>
        <v>-2.0609310030367485E+53</v>
      </c>
      <c r="MPK52" s="1818">
        <f t="shared" ref="MPK52" si="12792">-MPK51*$C$52</f>
        <v>-2.112454278112667E+53</v>
      </c>
      <c r="MPM52" s="1818">
        <f t="shared" ref="MPM52" si="12793">-MPM51*$C$52</f>
        <v>-2.1652656350654834E+53</v>
      </c>
      <c r="MPO52" s="1818">
        <f t="shared" ref="MPO52" si="12794">-MPO51*$C$52</f>
        <v>-2.2193972759421203E+53</v>
      </c>
      <c r="MPQ52" s="1818">
        <f t="shared" ref="MPQ52" si="12795">-MPQ51*$C$52</f>
        <v>-2.274882207840673E+53</v>
      </c>
      <c r="MPS52" s="1818">
        <f t="shared" ref="MPS52" si="12796">-MPS51*$C$52</f>
        <v>-2.3317542630366897E+53</v>
      </c>
      <c r="MPU52" s="1818">
        <f t="shared" ref="MPU52" si="12797">-MPU51*$C$52</f>
        <v>-2.3900481196126066E+53</v>
      </c>
      <c r="MPW52" s="1818">
        <f t="shared" ref="MPW52" si="12798">-MPW51*$C$52</f>
        <v>-2.4497993226029216E+53</v>
      </c>
      <c r="MPY52" s="1818">
        <f t="shared" ref="MPY52" si="12799">-MPY51*$C$52</f>
        <v>-2.5110443056679946E+53</v>
      </c>
      <c r="MQA52" s="1818">
        <f t="shared" ref="MQA52" si="12800">-MQA51*$C$52</f>
        <v>-2.5738204133096945E+53</v>
      </c>
      <c r="MQC52" s="1818">
        <f t="shared" ref="MQC52" si="12801">-MQC51*$C$52</f>
        <v>-2.6381659236424366E+53</v>
      </c>
      <c r="MQE52" s="1818">
        <f t="shared" ref="MQE52" si="12802">-MQE51*$C$52</f>
        <v>-2.7041200717334974E+53</v>
      </c>
      <c r="MQG52" s="1818">
        <f t="shared" ref="MQG52" si="12803">-MQG51*$C$52</f>
        <v>-2.7717230735268347E+53</v>
      </c>
      <c r="MQI52" s="1818">
        <f t="shared" ref="MQI52" si="12804">-MQI51*$C$52</f>
        <v>-2.8410161503650055E+53</v>
      </c>
      <c r="MQK52" s="1818">
        <f t="shared" ref="MQK52" si="12805">-MQK51*$C$52</f>
        <v>-2.9120415541241305E+53</v>
      </c>
      <c r="MQM52" s="1818">
        <f t="shared" ref="MQM52" si="12806">-MQM51*$C$52</f>
        <v>-2.9848425929772336E+53</v>
      </c>
      <c r="MQO52" s="1818">
        <f t="shared" ref="MQO52" si="12807">-MQO51*$C$52</f>
        <v>-3.0594636578016643E+53</v>
      </c>
      <c r="MQQ52" s="1818">
        <f t="shared" ref="MQQ52" si="12808">-MQQ51*$C$52</f>
        <v>-3.1359502492467057E+53</v>
      </c>
      <c r="MQS52" s="1818">
        <f t="shared" ref="MQS52" si="12809">-MQS51*$C$52</f>
        <v>-3.2143490054778732E+53</v>
      </c>
      <c r="MQU52" s="1818">
        <f t="shared" ref="MQU52" si="12810">-MQU51*$C$52</f>
        <v>-3.2947077306148196E+53</v>
      </c>
      <c r="MQW52" s="1818">
        <f t="shared" ref="MQW52" si="12811">-MQW51*$C$52</f>
        <v>-3.3770754238801897E+53</v>
      </c>
      <c r="MQY52" s="1818">
        <f t="shared" ref="MQY52" si="12812">-MQY51*$C$52</f>
        <v>-3.4615023094771943E+53</v>
      </c>
      <c r="MRA52" s="1818">
        <f t="shared" ref="MRA52" si="12813">-MRA51*$C$52</f>
        <v>-3.5480398672141237E+53</v>
      </c>
      <c r="MRC52" s="1818">
        <f t="shared" ref="MRC52" si="12814">-MRC51*$C$52</f>
        <v>-3.6367408638944763E+53</v>
      </c>
      <c r="MRE52" s="1818">
        <f t="shared" ref="MRE52" si="12815">-MRE51*$C$52</f>
        <v>-3.7276593854918378E+53</v>
      </c>
      <c r="MRG52" s="1818">
        <f t="shared" ref="MRG52" si="12816">-MRG51*$C$52</f>
        <v>-3.8208508701291334E+53</v>
      </c>
      <c r="MRI52" s="1818">
        <f t="shared" ref="MRI52" si="12817">-MRI51*$C$52</f>
        <v>-3.9163721418823613E+53</v>
      </c>
      <c r="MRK52" s="1818">
        <f t="shared" ref="MRK52" si="12818">-MRK51*$C$52</f>
        <v>-4.01428144542942E+53</v>
      </c>
      <c r="MRM52" s="1818">
        <f t="shared" ref="MRM52" si="12819">-MRM51*$C$52</f>
        <v>-4.1146384815651553E+53</v>
      </c>
      <c r="MRO52" s="1818">
        <f t="shared" ref="MRO52" si="12820">-MRO51*$C$52</f>
        <v>-4.2175044436042834E+53</v>
      </c>
      <c r="MRQ52" s="1818">
        <f t="shared" ref="MRQ52" si="12821">-MRQ51*$C$52</f>
        <v>-4.3229420546943903E+53</v>
      </c>
      <c r="MRS52" s="1818">
        <f t="shared" ref="MRS52" si="12822">-MRS51*$C$52</f>
        <v>-4.4310156060617494E+53</v>
      </c>
      <c r="MRU52" s="1818">
        <f t="shared" ref="MRU52" si="12823">-MRU51*$C$52</f>
        <v>-4.5417909962132927E+53</v>
      </c>
      <c r="MRW52" s="1818">
        <f t="shared" ref="MRW52" si="12824">-MRW51*$C$52</f>
        <v>-4.6553357711186247E+53</v>
      </c>
      <c r="MRY52" s="1818">
        <f t="shared" ref="MRY52" si="12825">-MRY51*$C$52</f>
        <v>-4.7717191653965899E+53</v>
      </c>
      <c r="MSA52" s="1818">
        <f t="shared" ref="MSA52" si="12826">-MSA51*$C$52</f>
        <v>-4.8910121445315044E+53</v>
      </c>
      <c r="MSC52" s="1818">
        <f t="shared" ref="MSC52" si="12827">-MSC51*$C$52</f>
        <v>-5.0132874481447915E+53</v>
      </c>
      <c r="MSE52" s="1818">
        <f t="shared" ref="MSE52" si="12828">-MSE51*$C$52</f>
        <v>-5.1386196343484112E+53</v>
      </c>
      <c r="MSG52" s="1818">
        <f t="shared" ref="MSG52" si="12829">-MSG51*$C$52</f>
        <v>-5.2670851252071213E+53</v>
      </c>
      <c r="MSI52" s="1818">
        <f t="shared" ref="MSI52" si="12830">-MSI51*$C$52</f>
        <v>-5.3987622533372987E+53</v>
      </c>
      <c r="MSK52" s="1818">
        <f t="shared" ref="MSK52" si="12831">-MSK51*$C$52</f>
        <v>-5.5337313096707303E+53</v>
      </c>
      <c r="MSM52" s="1818">
        <f t="shared" ref="MSM52" si="12832">-MSM51*$C$52</f>
        <v>-5.6720745924124977E+53</v>
      </c>
      <c r="MSO52" s="1818">
        <f t="shared" ref="MSO52" si="12833">-MSO51*$C$52</f>
        <v>-5.8138764572228093E+53</v>
      </c>
      <c r="MSQ52" s="1818">
        <f t="shared" ref="MSQ52" si="12834">-MSQ51*$C$52</f>
        <v>-5.959223368653379E+53</v>
      </c>
      <c r="MSS52" s="1818">
        <f t="shared" ref="MSS52" si="12835">-MSS51*$C$52</f>
        <v>-6.1082039528697132E+53</v>
      </c>
      <c r="MSU52" s="1818">
        <f t="shared" ref="MSU52" si="12836">-MSU51*$C$52</f>
        <v>-6.2609090516914553E+53</v>
      </c>
      <c r="MSW52" s="1818">
        <f t="shared" ref="MSW52" si="12837">-MSW51*$C$52</f>
        <v>-6.4174317779837411E+53</v>
      </c>
      <c r="MSY52" s="1818">
        <f t="shared" ref="MSY52" si="12838">-MSY51*$C$52</f>
        <v>-6.5778675724333338E+53</v>
      </c>
      <c r="MTA52" s="1818">
        <f t="shared" ref="MTA52" si="12839">-MTA51*$C$52</f>
        <v>-6.7423142617441668E+53</v>
      </c>
      <c r="MTC52" s="1818">
        <f t="shared" ref="MTC52" si="12840">-MTC51*$C$52</f>
        <v>-6.9108721182877707E+53</v>
      </c>
      <c r="MTE52" s="1818">
        <f t="shared" ref="MTE52" si="12841">-MTE51*$C$52</f>
        <v>-7.0836439212449648E+53</v>
      </c>
      <c r="MTG52" s="1818">
        <f t="shared" ref="MTG52" si="12842">-MTG51*$C$52</f>
        <v>-7.2607350192760886E+53</v>
      </c>
      <c r="MTI52" s="1818">
        <f t="shared" ref="MTI52" si="12843">-MTI51*$C$52</f>
        <v>-7.4422533947579901E+53</v>
      </c>
      <c r="MTK52" s="1818">
        <f t="shared" ref="MTK52" si="12844">-MTK51*$C$52</f>
        <v>-7.6283097296269388E+53</v>
      </c>
      <c r="MTM52" s="1818">
        <f t="shared" ref="MTM52" si="12845">-MTM51*$C$52</f>
        <v>-7.8190174728676115E+53</v>
      </c>
      <c r="MTO52" s="1818">
        <f t="shared" ref="MTO52" si="12846">-MTO51*$C$52</f>
        <v>-8.0144929096893019E+53</v>
      </c>
      <c r="MTQ52" s="1818">
        <f t="shared" ref="MTQ52" si="12847">-MTQ51*$C$52</f>
        <v>-8.2148552324315342E+53</v>
      </c>
      <c r="MTS52" s="1818">
        <f t="shared" ref="MTS52" si="12848">-MTS51*$C$52</f>
        <v>-8.4202266132423221E+53</v>
      </c>
      <c r="MTU52" s="1818">
        <f t="shared" ref="MTU52" si="12849">-MTU51*$C$52</f>
        <v>-8.6307322785733786E+53</v>
      </c>
      <c r="MTW52" s="1818">
        <f t="shared" ref="MTW52" si="12850">-MTW51*$C$52</f>
        <v>-8.8465005855377128E+53</v>
      </c>
      <c r="MTY52" s="1818">
        <f t="shared" ref="MTY52" si="12851">-MTY51*$C$52</f>
        <v>-9.0676631001761547E+53</v>
      </c>
      <c r="MUA52" s="1818">
        <f t="shared" ref="MUA52" si="12852">-MUA51*$C$52</f>
        <v>-9.2943546776805573E+53</v>
      </c>
      <c r="MUC52" s="1818">
        <f t="shared" ref="MUC52" si="12853">-MUC51*$C$52</f>
        <v>-9.5267135446225705E+53</v>
      </c>
      <c r="MUE52" s="1818">
        <f t="shared" ref="MUE52" si="12854">-MUE51*$C$52</f>
        <v>-9.7648813832381347E+53</v>
      </c>
      <c r="MUG52" s="1818">
        <f t="shared" ref="MUG52" si="12855">-MUG51*$C$52</f>
        <v>-1.0009003417819087E+54</v>
      </c>
      <c r="MUI52" s="1818">
        <f t="shared" ref="MUI52" si="12856">-MUI51*$C$52</f>
        <v>-1.0259228503264563E+54</v>
      </c>
      <c r="MUK52" s="1818">
        <f t="shared" ref="MUK52" si="12857">-MUK51*$C$52</f>
        <v>-1.0515709215846177E+54</v>
      </c>
      <c r="MUM52" s="1818">
        <f t="shared" ref="MUM52" si="12858">-MUM51*$C$52</f>
        <v>-1.0778601946242331E+54</v>
      </c>
      <c r="MUO52" s="1818">
        <f t="shared" ref="MUO52" si="12859">-MUO51*$C$52</f>
        <v>-1.1048066994898389E+54</v>
      </c>
      <c r="MUQ52" s="1818">
        <f t="shared" ref="MUQ52" si="12860">-MUQ51*$C$52</f>
        <v>-1.1324268669770848E+54</v>
      </c>
      <c r="MUS52" s="1818">
        <f t="shared" ref="MUS52" si="12861">-MUS51*$C$52</f>
        <v>-1.1607375386515119E+54</v>
      </c>
      <c r="MUU52" s="1818">
        <f t="shared" ref="MUU52" si="12862">-MUU51*$C$52</f>
        <v>-1.1897559771177996E+54</v>
      </c>
      <c r="MUW52" s="1818">
        <f t="shared" ref="MUW52" si="12863">-MUW51*$C$52</f>
        <v>-1.2194998765457444E+54</v>
      </c>
      <c r="MUY52" s="1818">
        <f t="shared" ref="MUY52" si="12864">-MUY51*$C$52</f>
        <v>-1.2499873734593879E+54</v>
      </c>
      <c r="MVA52" s="1818">
        <f t="shared" ref="MVA52" si="12865">-MVA51*$C$52</f>
        <v>-1.2812370577958725E+54</v>
      </c>
      <c r="MVC52" s="1818">
        <f t="shared" ref="MVC52" si="12866">-MVC51*$C$52</f>
        <v>-1.3132679842407691E+54</v>
      </c>
      <c r="MVE52" s="1818">
        <f t="shared" ref="MVE52" si="12867">-MVE51*$C$52</f>
        <v>-1.3460996838467882E+54</v>
      </c>
      <c r="MVG52" s="1818">
        <f t="shared" ref="MVG52" si="12868">-MVG51*$C$52</f>
        <v>-1.3797521759429578E+54</v>
      </c>
      <c r="MVI52" s="1818">
        <f t="shared" ref="MVI52" si="12869">-MVI51*$C$52</f>
        <v>-1.4142459803415317E+54</v>
      </c>
      <c r="MVK52" s="1818">
        <f t="shared" ref="MVK52" si="12870">-MVK51*$C$52</f>
        <v>-1.4496021298500699E+54</v>
      </c>
      <c r="MVM52" s="1818">
        <f t="shared" ref="MVM52" si="12871">-MVM51*$C$52</f>
        <v>-1.4858421830963214E+54</v>
      </c>
      <c r="MVO52" s="1818">
        <f t="shared" ref="MVO52" si="12872">-MVO51*$C$52</f>
        <v>-1.5229882376737294E+54</v>
      </c>
      <c r="MVQ52" s="1818">
        <f t="shared" ref="MVQ52" si="12873">-MVQ51*$C$52</f>
        <v>-1.5610629436155723E+54</v>
      </c>
      <c r="MVS52" s="1818">
        <f t="shared" ref="MVS52" si="12874">-MVS51*$C$52</f>
        <v>-1.6000895172059615E+54</v>
      </c>
      <c r="MVU52" s="1818">
        <f t="shared" ref="MVU52" si="12875">-MVU51*$C$52</f>
        <v>-1.6400917551361106E+54</v>
      </c>
      <c r="MVW52" s="1818">
        <f t="shared" ref="MVW52" si="12876">-MVW51*$C$52</f>
        <v>-1.6810940490145132E+54</v>
      </c>
      <c r="MVY52" s="1818">
        <f t="shared" ref="MVY52" si="12877">-MVY51*$C$52</f>
        <v>-1.7231214002398759E+54</v>
      </c>
      <c r="MWA52" s="1818">
        <f t="shared" ref="MWA52" si="12878">-MWA51*$C$52</f>
        <v>-1.7661994352458727E+54</v>
      </c>
      <c r="MWC52" s="1818">
        <f t="shared" ref="MWC52" si="12879">-MWC51*$C$52</f>
        <v>-1.8103544211270193E+54</v>
      </c>
      <c r="MWE52" s="1818">
        <f t="shared" ref="MWE52" si="12880">-MWE51*$C$52</f>
        <v>-1.8556132816551947E+54</v>
      </c>
      <c r="MWG52" s="1818">
        <f t="shared" ref="MWG52" si="12881">-MWG51*$C$52</f>
        <v>-1.9020036136965744E+54</v>
      </c>
      <c r="MWI52" s="1818">
        <f t="shared" ref="MWI52" si="12882">-MWI51*$C$52</f>
        <v>-1.9495537040389885E+54</v>
      </c>
      <c r="MWK52" s="1818">
        <f t="shared" ref="MWK52" si="12883">-MWK51*$C$52</f>
        <v>-1.9982925466399632E+54</v>
      </c>
      <c r="MWM52" s="1818">
        <f t="shared" ref="MWM52" si="12884">-MWM51*$C$52</f>
        <v>-2.0482498603059621E+54</v>
      </c>
      <c r="MWO52" s="1818">
        <f t="shared" ref="MWO52" si="12885">-MWO51*$C$52</f>
        <v>-2.099456106813611E+54</v>
      </c>
      <c r="MWQ52" s="1818">
        <f t="shared" ref="MWQ52" si="12886">-MWQ51*$C$52</f>
        <v>-2.1519425094839513E+54</v>
      </c>
      <c r="MWS52" s="1818">
        <f t="shared" ref="MWS52" si="12887">-MWS51*$C$52</f>
        <v>-2.20574107222105E+54</v>
      </c>
      <c r="MWU52" s="1818">
        <f t="shared" ref="MWU52" si="12888">-MWU51*$C$52</f>
        <v>-2.260884599026576E+54</v>
      </c>
      <c r="MWW52" s="1818">
        <f t="shared" ref="MWW52" si="12889">-MWW51*$C$52</f>
        <v>-2.3174067140022403E+54</v>
      </c>
      <c r="MWY52" s="1818">
        <f t="shared" ref="MWY52" si="12890">-MWY51*$C$52</f>
        <v>-2.3753418818522961E+54</v>
      </c>
      <c r="MXA52" s="1818">
        <f t="shared" ref="MXA52" si="12891">-MXA51*$C$52</f>
        <v>-2.4347254288986033E+54</v>
      </c>
      <c r="MXC52" s="1818">
        <f t="shared" ref="MXC52" si="12892">-MXC51*$C$52</f>
        <v>-2.4955935646210681E+54</v>
      </c>
      <c r="MXE52" s="1818">
        <f t="shared" ref="MXE52" si="12893">-MXE51*$C$52</f>
        <v>-2.5579834037365946E+54</v>
      </c>
      <c r="MXG52" s="1818">
        <f t="shared" ref="MXG52" si="12894">-MXG51*$C$52</f>
        <v>-2.6219329888300091E+54</v>
      </c>
      <c r="MXI52" s="1818">
        <f t="shared" ref="MXI52" si="12895">-MXI51*$C$52</f>
        <v>-2.687481313550759E+54</v>
      </c>
      <c r="MXK52" s="1818">
        <f t="shared" ref="MXK52" si="12896">-MXK51*$C$52</f>
        <v>-2.7546683463895276E+54</v>
      </c>
      <c r="MXM52" s="1818">
        <f t="shared" ref="MXM52" si="12897">-MXM51*$C$52</f>
        <v>-2.8235350550492657E+54</v>
      </c>
      <c r="MXO52" s="1818">
        <f t="shared" ref="MXO52" si="12898">-MXO51*$C$52</f>
        <v>-2.8941234314254972E+54</v>
      </c>
      <c r="MXQ52" s="1818">
        <f t="shared" ref="MXQ52" si="12899">-MXQ51*$C$52</f>
        <v>-2.9664765172111344E+54</v>
      </c>
      <c r="MXS52" s="1818">
        <f t="shared" ref="MXS52" si="12900">-MXS51*$C$52</f>
        <v>-3.0406384301414126E+54</v>
      </c>
      <c r="MXU52" s="1818">
        <f t="shared" ref="MXU52" si="12901">-MXU51*$C$52</f>
        <v>-3.1166543908949473E+54</v>
      </c>
      <c r="MXW52" s="1818">
        <f t="shared" ref="MXW52" si="12902">-MXW51*$C$52</f>
        <v>-3.1945707506673205E+54</v>
      </c>
      <c r="MXY52" s="1818">
        <f t="shared" ref="MXY52" si="12903">-MXY51*$C$52</f>
        <v>-3.2744350194340036E+54</v>
      </c>
      <c r="MYA52" s="1818">
        <f t="shared" ref="MYA52" si="12904">-MYA51*$C$52</f>
        <v>-3.3562958949198534E+54</v>
      </c>
      <c r="MYC52" s="1818">
        <f t="shared" ref="MYC52" si="12905">-MYC51*$C$52</f>
        <v>-3.4402032922928494E+54</v>
      </c>
      <c r="MYE52" s="1818">
        <f t="shared" ref="MYE52" si="12906">-MYE51*$C$52</f>
        <v>-3.5262083746001703E+54</v>
      </c>
      <c r="MYG52" s="1818">
        <f t="shared" ref="MYG52" si="12907">-MYG51*$C$52</f>
        <v>-3.6143635839651745E+54</v>
      </c>
      <c r="MYI52" s="1818">
        <f t="shared" ref="MYI52" si="12908">-MYI51*$C$52</f>
        <v>-3.7047226735643032E+54</v>
      </c>
      <c r="MYK52" s="1818">
        <f t="shared" ref="MYK52" si="12909">-MYK51*$C$52</f>
        <v>-3.7973407404034108E+54</v>
      </c>
      <c r="MYM52" s="1818">
        <f t="shared" ref="MYM52" si="12910">-MYM51*$C$52</f>
        <v>-3.8922742589134958E+54</v>
      </c>
      <c r="MYO52" s="1818">
        <f t="shared" ref="MYO52" si="12911">-MYO51*$C$52</f>
        <v>-3.989581115386333E+54</v>
      </c>
      <c r="MYQ52" s="1818">
        <f t="shared" ref="MYQ52" si="12912">-MYQ51*$C$52</f>
        <v>-4.0893206432709911E+54</v>
      </c>
      <c r="MYS52" s="1818">
        <f t="shared" ref="MYS52" si="12913">-MYS51*$C$52</f>
        <v>-4.1915536593527652E+54</v>
      </c>
      <c r="MYU52" s="1818">
        <f t="shared" ref="MYU52" si="12914">-MYU51*$C$52</f>
        <v>-4.2963425008365837E+54</v>
      </c>
      <c r="MYW52" s="1818">
        <f t="shared" ref="MYW52" si="12915">-MYW51*$C$52</f>
        <v>-4.4037510633574976E+54</v>
      </c>
      <c r="MYY52" s="1818">
        <f t="shared" ref="MYY52" si="12916">-MYY51*$C$52</f>
        <v>-4.5138448399414345E+54</v>
      </c>
      <c r="MZA52" s="1818">
        <f t="shared" ref="MZA52" si="12917">-MZA51*$C$52</f>
        <v>-4.6266909609399697E+54</v>
      </c>
      <c r="MZC52" s="1818">
        <f t="shared" ref="MZC52" si="12918">-MZC51*$C$52</f>
        <v>-4.7423582349634681E+54</v>
      </c>
      <c r="MZE52" s="1818">
        <f t="shared" ref="MZE52" si="12919">-MZE51*$C$52</f>
        <v>-4.8609171908375547E+54</v>
      </c>
      <c r="MZG52" s="1818">
        <f t="shared" ref="MZG52" si="12920">-MZG51*$C$52</f>
        <v>-4.9824401206084934E+54</v>
      </c>
      <c r="MZI52" s="1818">
        <f t="shared" ref="MZI52" si="12921">-MZI51*$C$52</f>
        <v>-5.107001123623705E+54</v>
      </c>
      <c r="MZK52" s="1818">
        <f t="shared" ref="MZK52" si="12922">-MZK51*$C$52</f>
        <v>-5.2346761517142972E+54</v>
      </c>
      <c r="MZM52" s="1818">
        <f t="shared" ref="MZM52" si="12923">-MZM51*$C$52</f>
        <v>-5.3655430555071542E+54</v>
      </c>
      <c r="MZO52" s="1818">
        <f t="shared" ref="MZO52" si="12924">-MZO51*$C$52</f>
        <v>-5.4996816318948328E+54</v>
      </c>
      <c r="MZQ52" s="1818">
        <f t="shared" ref="MZQ52" si="12925">-MZQ51*$C$52</f>
        <v>-5.6371736726922028E+54</v>
      </c>
      <c r="MZS52" s="1818">
        <f t="shared" ref="MZS52" si="12926">-MZS51*$C$52</f>
        <v>-5.7781030145095075E+54</v>
      </c>
      <c r="MZU52" s="1818">
        <f t="shared" ref="MZU52" si="12927">-MZU51*$C$52</f>
        <v>-5.9225555898722444E+54</v>
      </c>
      <c r="MZW52" s="1818">
        <f t="shared" ref="MZW52" si="12928">-MZW51*$C$52</f>
        <v>-6.07061947961905E+54</v>
      </c>
      <c r="MZY52" s="1818">
        <f t="shared" ref="MZY52" si="12929">-MZY51*$C$52</f>
        <v>-6.2223849666095257E+54</v>
      </c>
      <c r="NAA52" s="1818">
        <f t="shared" ref="NAA52" si="12930">-NAA51*$C$52</f>
        <v>-6.3779445907747635E+54</v>
      </c>
      <c r="NAC52" s="1818">
        <f t="shared" ref="NAC52" si="12931">-NAC51*$C$52</f>
        <v>-6.5373932055441322E+54</v>
      </c>
      <c r="NAE52" s="1818">
        <f t="shared" ref="NAE52" si="12932">-NAE51*$C$52</f>
        <v>-6.7008280356827352E+54</v>
      </c>
      <c r="NAG52" s="1818">
        <f t="shared" ref="NAG52" si="12933">-NAG51*$C$52</f>
        <v>-6.8683487365748031E+54</v>
      </c>
      <c r="NAI52" s="1818">
        <f t="shared" ref="NAI52" si="12934">-NAI51*$C$52</f>
        <v>-7.0400574549891721E+54</v>
      </c>
      <c r="NAK52" s="1818">
        <f t="shared" ref="NAK52" si="12935">-NAK51*$C$52</f>
        <v>-7.2160588913639013E+54</v>
      </c>
      <c r="NAM52" s="1818">
        <f t="shared" ref="NAM52" si="12936">-NAM51*$C$52</f>
        <v>-7.396460363647998E+54</v>
      </c>
      <c r="NAO52" s="1818">
        <f t="shared" ref="NAO52" si="12937">-NAO51*$C$52</f>
        <v>-7.581371872739198E+54</v>
      </c>
      <c r="NAQ52" s="1818">
        <f t="shared" ref="NAQ52" si="12938">-NAQ51*$C$52</f>
        <v>-7.770906169557677E+54</v>
      </c>
      <c r="NAS52" s="1818">
        <f t="shared" ref="NAS52" si="12939">-NAS51*$C$52</f>
        <v>-7.9651788237966178E+54</v>
      </c>
      <c r="NAU52" s="1818">
        <f t="shared" ref="NAU52" si="12940">-NAU51*$C$52</f>
        <v>-8.1643082943915326E+54</v>
      </c>
      <c r="NAW52" s="1818">
        <f t="shared" ref="NAW52" si="12941">-NAW51*$C$52</f>
        <v>-8.3684160017513197E+54</v>
      </c>
      <c r="NAY52" s="1818">
        <f t="shared" ref="NAY52" si="12942">-NAY51*$C$52</f>
        <v>-8.5776264017951026E+54</v>
      </c>
      <c r="NBA52" s="1818">
        <f t="shared" ref="NBA52" si="12943">-NBA51*$C$52</f>
        <v>-8.7920670618399793E+54</v>
      </c>
      <c r="NBC52" s="1818">
        <f t="shared" ref="NBC52" si="12944">-NBC51*$C$52</f>
        <v>-9.0118687383859784E+54</v>
      </c>
      <c r="NBE52" s="1818">
        <f t="shared" ref="NBE52" si="12945">-NBE51*$C$52</f>
        <v>-9.2371654568456274E+54</v>
      </c>
      <c r="NBG52" s="1818">
        <f t="shared" ref="NBG52" si="12946">-NBG51*$C$52</f>
        <v>-9.4680945932667679E+54</v>
      </c>
      <c r="NBI52" s="1818">
        <f t="shared" ref="NBI52" si="12947">-NBI51*$C$52</f>
        <v>-9.7047969580984364E+54</v>
      </c>
      <c r="NBK52" s="1818">
        <f t="shared" ref="NBK52" si="12948">-NBK51*$C$52</f>
        <v>-9.9474168820508963E+54</v>
      </c>
      <c r="NBM52" s="1818">
        <f t="shared" ref="NBM52" si="12949">-NBM51*$C$52</f>
        <v>-1.0196102304102168E+55</v>
      </c>
      <c r="NBO52" s="1818">
        <f t="shared" ref="NBO52" si="12950">-NBO51*$C$52</f>
        <v>-1.0451004861704721E+55</v>
      </c>
      <c r="NBQ52" s="1818">
        <f t="shared" ref="NBQ52" si="12951">-NBQ51*$C$52</f>
        <v>-1.0712279983247339E+55</v>
      </c>
      <c r="NBS52" s="1818">
        <f t="shared" ref="NBS52" si="12952">-NBS51*$C$52</f>
        <v>-1.0980086982828521E+55</v>
      </c>
      <c r="NBU52" s="1818">
        <f t="shared" ref="NBU52" si="12953">-NBU51*$C$52</f>
        <v>-1.1254589157399234E+55</v>
      </c>
      <c r="NBW52" s="1818">
        <f t="shared" ref="NBW52" si="12954">-NBW51*$C$52</f>
        <v>-1.1535953886334214E+55</v>
      </c>
      <c r="NBY52" s="1818">
        <f t="shared" ref="NBY52" si="12955">-NBY51*$C$52</f>
        <v>-1.1824352733492568E+55</v>
      </c>
      <c r="NCA52" s="1818">
        <f t="shared" ref="NCA52" si="12956">-NCA51*$C$52</f>
        <v>-1.2119961551829881E+55</v>
      </c>
      <c r="NCC52" s="1818">
        <f t="shared" ref="NCC52" si="12957">-NCC51*$C$52</f>
        <v>-1.2422960590625627E+55</v>
      </c>
      <c r="NCE52" s="1818">
        <f t="shared" ref="NCE52" si="12958">-NCE51*$C$52</f>
        <v>-1.2733534605391266E+55</v>
      </c>
      <c r="NCG52" s="1818">
        <f t="shared" ref="NCG52" si="12959">-NCG51*$C$52</f>
        <v>-1.3051872970526046E+55</v>
      </c>
      <c r="NCI52" s="1818">
        <f t="shared" ref="NCI52" si="12960">-NCI51*$C$52</f>
        <v>-1.3378169794789196E+55</v>
      </c>
      <c r="NCK52" s="1818">
        <f t="shared" ref="NCK52" si="12961">-NCK51*$C$52</f>
        <v>-1.3712624039658924E+55</v>
      </c>
      <c r="NCM52" s="1818">
        <f t="shared" ref="NCM52" si="12962">-NCM51*$C$52</f>
        <v>-1.4055439640650395E+55</v>
      </c>
      <c r="NCO52" s="1818">
        <f t="shared" ref="NCO52" si="12963">-NCO51*$C$52</f>
        <v>-1.4406825631666653E+55</v>
      </c>
      <c r="NCQ52" s="1818">
        <f t="shared" ref="NCQ52" si="12964">-NCQ51*$C$52</f>
        <v>-1.4766996272458319E+55</v>
      </c>
      <c r="NCS52" s="1818">
        <f t="shared" ref="NCS52" si="12965">-NCS51*$C$52</f>
        <v>-1.5136171179269775E+55</v>
      </c>
      <c r="NCU52" s="1818">
        <f t="shared" ref="NCU52" si="12966">-NCU51*$C$52</f>
        <v>-1.5514575458751518E+55</v>
      </c>
      <c r="NCW52" s="1818">
        <f t="shared" ref="NCW52" si="12967">-NCW51*$C$52</f>
        <v>-1.5902439845220303E+55</v>
      </c>
      <c r="NCY52" s="1818">
        <f t="shared" ref="NCY52" si="12968">-NCY51*$C$52</f>
        <v>-1.6300000841350809E+55</v>
      </c>
      <c r="NDA52" s="1818">
        <f t="shared" ref="NDA52" si="12969">-NDA51*$C$52</f>
        <v>-1.6707500862384578E+55</v>
      </c>
      <c r="NDC52" s="1818">
        <f t="shared" ref="NDC52" si="12970">-NDC51*$C$52</f>
        <v>-1.7125188383944191E+55</v>
      </c>
      <c r="NDE52" s="1818">
        <f t="shared" ref="NDE52" si="12971">-NDE51*$C$52</f>
        <v>-1.7553318093542795E+55</v>
      </c>
      <c r="NDG52" s="1818">
        <f t="shared" ref="NDG52" si="12972">-NDG51*$C$52</f>
        <v>-1.7992151045881363E+55</v>
      </c>
      <c r="NDI52" s="1818">
        <f t="shared" ref="NDI52" si="12973">-NDI51*$C$52</f>
        <v>-1.8441954822028396E+55</v>
      </c>
      <c r="NDK52" s="1818">
        <f t="shared" ref="NDK52" si="12974">-NDK51*$C$52</f>
        <v>-1.8903003692579104E+55</v>
      </c>
      <c r="NDM52" s="1818">
        <f t="shared" ref="NDM52" si="12975">-NDM51*$C$52</f>
        <v>-1.9375578784893581E+55</v>
      </c>
      <c r="NDO52" s="1818">
        <f t="shared" ref="NDO52" si="12976">-NDO51*$C$52</f>
        <v>-1.9859968254515918E+55</v>
      </c>
      <c r="NDQ52" s="1818">
        <f t="shared" ref="NDQ52" si="12977">-NDQ51*$C$52</f>
        <v>-2.0356467460878815E+55</v>
      </c>
      <c r="NDS52" s="1818">
        <f t="shared" ref="NDS52" si="12978">-NDS51*$C$52</f>
        <v>-2.0865379147400782E+55</v>
      </c>
      <c r="NDU52" s="1818">
        <f t="shared" ref="NDU52" si="12979">-NDU51*$C$52</f>
        <v>-2.1387013626085801E+55</v>
      </c>
      <c r="NDW52" s="1818">
        <f t="shared" ref="NDW52" si="12980">-NDW51*$C$52</f>
        <v>-2.1921688966737944E+55</v>
      </c>
      <c r="NDY52" s="1818">
        <f t="shared" ref="NDY52" si="12981">-NDY51*$C$52</f>
        <v>-2.2469731190906389E+55</v>
      </c>
      <c r="NEA52" s="1818">
        <f t="shared" ref="NEA52" si="12982">-NEA51*$C$52</f>
        <v>-2.3031474470679047E+55</v>
      </c>
      <c r="NEC52" s="1818">
        <f t="shared" ref="NEC52" si="12983">-NEC51*$C$52</f>
        <v>-2.360726133244602E+55</v>
      </c>
      <c r="NEE52" s="1818">
        <f t="shared" ref="NEE52" si="12984">-NEE51*$C$52</f>
        <v>-2.4197442865757168E+55</v>
      </c>
      <c r="NEG52" s="1818">
        <f t="shared" ref="NEG52" si="12985">-NEG51*$C$52</f>
        <v>-2.4802378937401096E+55</v>
      </c>
      <c r="NEI52" s="1818">
        <f t="shared" ref="NEI52" si="12986">-NEI51*$C$52</f>
        <v>-2.5422438410836123E+55</v>
      </c>
      <c r="NEK52" s="1818">
        <f t="shared" ref="NEK52" si="12987">-NEK51*$C$52</f>
        <v>-2.6057999371107024E+55</v>
      </c>
      <c r="NEM52" s="1818">
        <f t="shared" ref="NEM52" si="12988">-NEM51*$C$52</f>
        <v>-2.6709449355384695E+55</v>
      </c>
      <c r="NEO52" s="1818">
        <f t="shared" ref="NEO52" si="12989">-NEO51*$C$52</f>
        <v>-2.7377185589269309E+55</v>
      </c>
      <c r="NEQ52" s="1818">
        <f t="shared" ref="NEQ52" si="12990">-NEQ51*$C$52</f>
        <v>-2.8061615229001038E+55</v>
      </c>
      <c r="NES52" s="1818">
        <f t="shared" ref="NES52" si="12991">-NES51*$C$52</f>
        <v>-2.8763155609726061E+55</v>
      </c>
      <c r="NEU52" s="1818">
        <f t="shared" ref="NEU52" si="12992">-NEU51*$C$52</f>
        <v>-2.9482234499969212E+55</v>
      </c>
      <c r="NEW52" s="1818">
        <f t="shared" ref="NEW52" si="12993">-NEW51*$C$52</f>
        <v>-3.0219290362468437E+55</v>
      </c>
      <c r="NEY52" s="1818">
        <f t="shared" ref="NEY52" si="12994">-NEY51*$C$52</f>
        <v>-3.0974772621530145E+55</v>
      </c>
      <c r="NFA52" s="1818">
        <f t="shared" ref="NFA52" si="12995">-NFA51*$C$52</f>
        <v>-3.1749141937068398E+55</v>
      </c>
      <c r="NFC52" s="1818">
        <f t="shared" ref="NFC52" si="12996">-NFC51*$C$52</f>
        <v>-3.2542870485495107E+55</v>
      </c>
      <c r="NFE52" s="1818">
        <f t="shared" ref="NFE52" si="12997">-NFE51*$C$52</f>
        <v>-3.3356442247632482E+55</v>
      </c>
      <c r="NFG52" s="1818">
        <f t="shared" ref="NFG52" si="12998">-NFG51*$C$52</f>
        <v>-3.4190353303823291E+55</v>
      </c>
      <c r="NFI52" s="1818">
        <f t="shared" ref="NFI52" si="12999">-NFI51*$C$52</f>
        <v>-3.5045112136418872E+55</v>
      </c>
      <c r="NFK52" s="1818">
        <f t="shared" ref="NFK52" si="13000">-NFK51*$C$52</f>
        <v>-3.5921239939829342E+55</v>
      </c>
      <c r="NFM52" s="1818">
        <f t="shared" ref="NFM52" si="13001">-NFM51*$C$52</f>
        <v>-3.6819270938325071E+55</v>
      </c>
      <c r="NFO52" s="1818">
        <f t="shared" ref="NFO52" si="13002">-NFO51*$C$52</f>
        <v>-3.7739752711783195E+55</v>
      </c>
      <c r="NFQ52" s="1818">
        <f t="shared" ref="NFQ52" si="13003">-NFQ51*$C$52</f>
        <v>-3.8683246529577774E+55</v>
      </c>
      <c r="NFS52" s="1818">
        <f t="shared" ref="NFS52" si="13004">-NFS51*$C$52</f>
        <v>-3.9650327692817216E+55</v>
      </c>
      <c r="NFU52" s="1818">
        <f t="shared" ref="NFU52" si="13005">-NFU51*$C$52</f>
        <v>-4.0641585885137644E+55</v>
      </c>
      <c r="NFW52" s="1818">
        <f t="shared" ref="NFW52" si="13006">-NFW51*$C$52</f>
        <v>-4.1657625532266083E+55</v>
      </c>
      <c r="NFY52" s="1818">
        <f t="shared" ref="NFY52" si="13007">-NFY51*$C$52</f>
        <v>-4.269906617057273E+55</v>
      </c>
      <c r="NGA52" s="1818">
        <f t="shared" ref="NGA52" si="13008">-NGA51*$C$52</f>
        <v>-4.3766542824837047E+55</v>
      </c>
      <c r="NGC52" s="1818">
        <f t="shared" ref="NGC52" si="13009">-NGC51*$C$52</f>
        <v>-4.4860706395457968E+55</v>
      </c>
      <c r="NGE52" s="1818">
        <f t="shared" ref="NGE52" si="13010">-NGE51*$C$52</f>
        <v>-4.5982224055344414E+55</v>
      </c>
      <c r="NGG52" s="1818">
        <f t="shared" ref="NGG52" si="13011">-NGG51*$C$52</f>
        <v>-4.7131779656728021E+55</v>
      </c>
      <c r="NGI52" s="1818">
        <f t="shared" ref="NGI52" si="13012">-NGI51*$C$52</f>
        <v>-4.8310074148146217E+55</v>
      </c>
      <c r="NGK52" s="1818">
        <f t="shared" ref="NGK52" si="13013">-NGK51*$C$52</f>
        <v>-4.9517826001849869E+55</v>
      </c>
      <c r="NGM52" s="1818">
        <f t="shared" ref="NGM52" si="13014">-NGM51*$C$52</f>
        <v>-5.0755771651896116E+55</v>
      </c>
      <c r="NGO52" s="1818">
        <f t="shared" ref="NGO52" si="13015">-NGO51*$C$52</f>
        <v>-5.2024665943193512E+55</v>
      </c>
      <c r="NGQ52" s="1818">
        <f t="shared" ref="NGQ52" si="13016">-NGQ51*$C$52</f>
        <v>-5.3325282591773349E+55</v>
      </c>
      <c r="NGS52" s="1818">
        <f t="shared" ref="NGS52" si="13017">-NGS51*$C$52</f>
        <v>-5.4658414656567672E+55</v>
      </c>
      <c r="NGU52" s="1818">
        <f t="shared" ref="NGU52" si="13018">-NGU51*$C$52</f>
        <v>-5.6024875022981856E+55</v>
      </c>
      <c r="NGW52" s="1818">
        <f t="shared" ref="NGW52" si="13019">-NGW51*$C$52</f>
        <v>-5.7425496898556394E+55</v>
      </c>
      <c r="NGY52" s="1818">
        <f t="shared" ref="NGY52" si="13020">-NGY51*$C$52</f>
        <v>-5.8861134321020296E+55</v>
      </c>
      <c r="NHA52" s="1818">
        <f t="shared" ref="NHA52" si="13021">-NHA51*$C$52</f>
        <v>-6.0332662679045796E+55</v>
      </c>
      <c r="NHC52" s="1818">
        <f t="shared" ref="NHC52" si="13022">-NHC51*$C$52</f>
        <v>-6.1840979246021939E+55</v>
      </c>
      <c r="NHE52" s="1818">
        <f t="shared" ref="NHE52" si="13023">-NHE51*$C$52</f>
        <v>-6.3387003727172481E+55</v>
      </c>
      <c r="NHG52" s="1818">
        <f t="shared" ref="NHG52" si="13024">-NHG51*$C$52</f>
        <v>-6.4971678820351792E+55</v>
      </c>
      <c r="NHI52" s="1818">
        <f t="shared" ref="NHI52" si="13025">-NHI51*$C$52</f>
        <v>-6.6595970790860583E+55</v>
      </c>
      <c r="NHK52" s="1818">
        <f t="shared" ref="NHK52" si="13026">-NHK51*$C$52</f>
        <v>-6.8260870060632094E+55</v>
      </c>
      <c r="NHM52" s="1818">
        <f t="shared" ref="NHM52" si="13027">-NHM51*$C$52</f>
        <v>-6.9967391812147887E+55</v>
      </c>
      <c r="NHO52" s="1818">
        <f t="shared" ref="NHO52" si="13028">-NHO51*$C$52</f>
        <v>-7.171657660745158E+55</v>
      </c>
      <c r="NHQ52" s="1818">
        <f t="shared" ref="NHQ52" si="13029">-NHQ51*$C$52</f>
        <v>-7.3509491022637864E+55</v>
      </c>
      <c r="NHS52" s="1818">
        <f t="shared" ref="NHS52" si="13030">-NHS51*$C$52</f>
        <v>-7.5347228298203803E+55</v>
      </c>
      <c r="NHU52" s="1818">
        <f t="shared" ref="NHU52" si="13031">-NHU51*$C$52</f>
        <v>-7.7230909005658892E+55</v>
      </c>
      <c r="NHW52" s="1818">
        <f t="shared" ref="NHW52" si="13032">-NHW51*$C$52</f>
        <v>-7.9161681730800354E+55</v>
      </c>
      <c r="NHY52" s="1818">
        <f t="shared" ref="NHY52" si="13033">-NHY51*$C$52</f>
        <v>-8.1140723774070352E+55</v>
      </c>
      <c r="NIA52" s="1818">
        <f t="shared" ref="NIA52" si="13034">-NIA51*$C$52</f>
        <v>-8.3169241868422105E+55</v>
      </c>
      <c r="NIC52" s="1818">
        <f t="shared" ref="NIC52" si="13035">-NIC51*$C$52</f>
        <v>-8.5248472915132646E+55</v>
      </c>
      <c r="NIE52" s="1818">
        <f t="shared" ref="NIE52" si="13036">-NIE51*$C$52</f>
        <v>-8.7379684738010951E+55</v>
      </c>
      <c r="NIG52" s="1818">
        <f t="shared" ref="NIG52" si="13037">-NIG51*$C$52</f>
        <v>-8.9564176856461212E+55</v>
      </c>
      <c r="NII52" s="1818">
        <f t="shared" ref="NII52" si="13038">-NII51*$C$52</f>
        <v>-9.1803281277872734E+55</v>
      </c>
      <c r="NIK52" s="1818">
        <f t="shared" ref="NIK52" si="13039">-NIK51*$C$52</f>
        <v>-9.4098363309819545E+55</v>
      </c>
      <c r="NIM52" s="1818">
        <f t="shared" ref="NIM52" si="13040">-NIM51*$C$52</f>
        <v>-9.6450822392565024E+55</v>
      </c>
      <c r="NIO52" s="1818">
        <f t="shared" ref="NIO52" si="13041">-NIO51*$C$52</f>
        <v>-9.8862092952379134E+55</v>
      </c>
      <c r="NIQ52" s="1818">
        <f t="shared" ref="NIQ52" si="13042">-NIQ51*$C$52</f>
        <v>-1.0133364527618859E+56</v>
      </c>
      <c r="NIS52" s="1818">
        <f t="shared" ref="NIS52" si="13043">-NIS51*$C$52</f>
        <v>-1.038669864080933E+56</v>
      </c>
      <c r="NIU52" s="1818">
        <f t="shared" ref="NIU52" si="13044">-NIU51*$C$52</f>
        <v>-1.0646366106829563E+56</v>
      </c>
      <c r="NIW52" s="1818">
        <f t="shared" ref="NIW52" si="13045">-NIW51*$C$52</f>
        <v>-1.0912525259500302E+56</v>
      </c>
      <c r="NIY52" s="1818">
        <f t="shared" ref="NIY52" si="13046">-NIY51*$C$52</f>
        <v>-1.1185338390987808E+56</v>
      </c>
      <c r="NJA52" s="1818">
        <f t="shared" ref="NJA52" si="13047">-NJA51*$C$52</f>
        <v>-1.1464971850762503E+56</v>
      </c>
      <c r="NJC52" s="1818">
        <f t="shared" ref="NJC52" si="13048">-NJC51*$C$52</f>
        <v>-1.1751596147031565E+56</v>
      </c>
      <c r="NJE52" s="1818">
        <f t="shared" ref="NJE52" si="13049">-NJE51*$C$52</f>
        <v>-1.2045386050707352E+56</v>
      </c>
      <c r="NJG52" s="1818">
        <f t="shared" ref="NJG52" si="13050">-NJG51*$C$52</f>
        <v>-1.2346520701975036E+56</v>
      </c>
      <c r="NJI52" s="1818">
        <f t="shared" ref="NJI52" si="13051">-NJI51*$C$52</f>
        <v>-1.2655183719524411E+56</v>
      </c>
      <c r="NJK52" s="1818">
        <f t="shared" ref="NJK52" si="13052">-NJK51*$C$52</f>
        <v>-1.2971563312512521E+56</v>
      </c>
      <c r="NJM52" s="1818">
        <f t="shared" ref="NJM52" si="13053">-NJM51*$C$52</f>
        <v>-1.3295852395325332E+56</v>
      </c>
      <c r="NJO52" s="1818">
        <f t="shared" ref="NJO52" si="13054">-NJO51*$C$52</f>
        <v>-1.3628248705208464E+56</v>
      </c>
      <c r="NJQ52" s="1818">
        <f t="shared" ref="NJQ52" si="13055">-NJQ51*$C$52</f>
        <v>-1.3968954922838675E+56</v>
      </c>
      <c r="NJS52" s="1818">
        <f t="shared" ref="NJS52" si="13056">-NJS51*$C$52</f>
        <v>-1.431817879590964E+56</v>
      </c>
      <c r="NJU52" s="1818">
        <f t="shared" ref="NJU52" si="13057">-NJU51*$C$52</f>
        <v>-1.4676133265807379E+56</v>
      </c>
      <c r="NJW52" s="1818">
        <f t="shared" ref="NJW52" si="13058">-NJW51*$C$52</f>
        <v>-1.5043036597452563E+56</v>
      </c>
      <c r="NJY52" s="1818">
        <f t="shared" ref="NJY52" si="13059">-NJY51*$C$52</f>
        <v>-1.5419112512388876E+56</v>
      </c>
      <c r="NKA52" s="1818">
        <f t="shared" ref="NKA52" si="13060">-NKA51*$C$52</f>
        <v>-1.5804590325198597E+56</v>
      </c>
      <c r="NKC52" s="1818">
        <f t="shared" ref="NKC52" si="13061">-NKC51*$C$52</f>
        <v>-1.6199705083328559E+56</v>
      </c>
      <c r="NKE52" s="1818">
        <f t="shared" ref="NKE52" si="13062">-NKE51*$C$52</f>
        <v>-1.6604697710411772E+56</v>
      </c>
      <c r="NKG52" s="1818">
        <f t="shared" ref="NKG52" si="13063">-NKG51*$C$52</f>
        <v>-1.7019815153172065E+56</v>
      </c>
      <c r="NKI52" s="1818">
        <f t="shared" ref="NKI52" si="13064">-NKI51*$C$52</f>
        <v>-1.7445310532001365E+56</v>
      </c>
      <c r="NKK52" s="1818">
        <f t="shared" ref="NKK52" si="13065">-NKK51*$C$52</f>
        <v>-1.7881443295301398E+56</v>
      </c>
      <c r="NKM52" s="1818">
        <f t="shared" ref="NKM52" si="13066">-NKM51*$C$52</f>
        <v>-1.8328479377683931E+56</v>
      </c>
      <c r="NKO52" s="1818">
        <f t="shared" ref="NKO52" si="13067">-NKO51*$C$52</f>
        <v>-1.8786691362126027E+56</v>
      </c>
      <c r="NKQ52" s="1818">
        <f t="shared" ref="NKQ52" si="13068">-NKQ51*$C$52</f>
        <v>-1.9256358646179176E+56</v>
      </c>
      <c r="NKS52" s="1818">
        <f t="shared" ref="NKS52" si="13069">-NKS51*$C$52</f>
        <v>-1.9737767612333656E+56</v>
      </c>
      <c r="NKU52" s="1818">
        <f t="shared" ref="NKU52" si="13070">-NKU51*$C$52</f>
        <v>-2.0231211802641997E+56</v>
      </c>
      <c r="NKW52" s="1818">
        <f t="shared" ref="NKW52" si="13071">-NKW51*$C$52</f>
        <v>-2.0736992097708044E+56</v>
      </c>
      <c r="NKY52" s="1818">
        <f t="shared" ref="NKY52" si="13072">-NKY51*$C$52</f>
        <v>-2.1255416900150745E+56</v>
      </c>
      <c r="NLA52" s="1818">
        <f t="shared" ref="NLA52" si="13073">-NLA51*$C$52</f>
        <v>-2.1786802322654512E+56</v>
      </c>
      <c r="NLC52" s="1818">
        <f t="shared" ref="NLC52" si="13074">-NLC51*$C$52</f>
        <v>-2.2331472380720871E+56</v>
      </c>
      <c r="NLE52" s="1818">
        <f t="shared" ref="NLE52" si="13075">-NLE51*$C$52</f>
        <v>-2.288975919023889E+56</v>
      </c>
      <c r="NLG52" s="1818">
        <f t="shared" ref="NLG52" si="13076">-NLG51*$C$52</f>
        <v>-2.3462003169994862E+56</v>
      </c>
      <c r="NLI52" s="1818">
        <f t="shared" ref="NLI52" si="13077">-NLI51*$C$52</f>
        <v>-2.4048553249244731E+56</v>
      </c>
      <c r="NLK52" s="1818">
        <f t="shared" ref="NLK52" si="13078">-NLK51*$C$52</f>
        <v>-2.4649767080475848E+56</v>
      </c>
      <c r="NLM52" s="1818">
        <f t="shared" ref="NLM52" si="13079">-NLM51*$C$52</f>
        <v>-2.5266011257487744E+56</v>
      </c>
      <c r="NLO52" s="1818">
        <f t="shared" ref="NLO52" si="13080">-NLO51*$C$52</f>
        <v>-2.5897661538924935E+56</v>
      </c>
      <c r="NLQ52" s="1818">
        <f t="shared" ref="NLQ52" si="13081">-NLQ51*$C$52</f>
        <v>-2.6545103077398058E+56</v>
      </c>
      <c r="NLS52" s="1818">
        <f t="shared" ref="NLS52" si="13082">-NLS51*$C$52</f>
        <v>-2.7208730654333005E+56</v>
      </c>
      <c r="NLU52" s="1818">
        <f t="shared" ref="NLU52" si="13083">-NLU51*$C$52</f>
        <v>-2.7888948920691328E+56</v>
      </c>
      <c r="NLW52" s="1818">
        <f t="shared" ref="NLW52" si="13084">-NLW51*$C$52</f>
        <v>-2.8586172643708611E+56</v>
      </c>
      <c r="NLY52" s="1818">
        <f t="shared" ref="NLY52" si="13085">-NLY51*$C$52</f>
        <v>-2.9300826959801322E+56</v>
      </c>
      <c r="NMA52" s="1818">
        <f t="shared" ref="NMA52" si="13086">-NMA51*$C$52</f>
        <v>-3.0033347633796351E+56</v>
      </c>
      <c r="NMC52" s="1818">
        <f t="shared" ref="NMC52" si="13087">-NMC51*$C$52</f>
        <v>-3.0784181324641255E+56</v>
      </c>
      <c r="NME52" s="1818">
        <f t="shared" ref="NME52" si="13088">-NME51*$C$52</f>
        <v>-3.1553785857757283E+56</v>
      </c>
      <c r="NMG52" s="1818">
        <f t="shared" ref="NMG52" si="13089">-NMG51*$C$52</f>
        <v>-3.2342630504201215E+56</v>
      </c>
      <c r="NMI52" s="1818">
        <f t="shared" ref="NMI52" si="13090">-NMI51*$C$52</f>
        <v>-3.3151196266806242E+56</v>
      </c>
      <c r="NMK52" s="1818">
        <f t="shared" ref="NMK52" si="13091">-NMK51*$C$52</f>
        <v>-3.3979976173476395E+56</v>
      </c>
      <c r="NMM52" s="1818">
        <f t="shared" ref="NMM52" si="13092">-NMM51*$C$52</f>
        <v>-3.4829475577813304E+56</v>
      </c>
      <c r="NMO52" s="1818">
        <f t="shared" ref="NMO52" si="13093">-NMO51*$C$52</f>
        <v>-3.5700212467258631E+56</v>
      </c>
      <c r="NMQ52" s="1818">
        <f t="shared" ref="NMQ52" si="13094">-NMQ51*$C$52</f>
        <v>-3.6592717778940093E+56</v>
      </c>
      <c r="NMS52" s="1818">
        <f t="shared" ref="NMS52" si="13095">-NMS51*$C$52</f>
        <v>-3.7507535723413594E+56</v>
      </c>
      <c r="NMU52" s="1818">
        <f t="shared" ref="NMU52" si="13096">-NMU51*$C$52</f>
        <v>-3.8445224116498928E+56</v>
      </c>
      <c r="NMW52" s="1818">
        <f t="shared" ref="NMW52" si="13097">-NMW51*$C$52</f>
        <v>-3.9406354719411395E+56</v>
      </c>
      <c r="NMY52" s="1818">
        <f t="shared" ref="NMY52" si="13098">-NMY51*$C$52</f>
        <v>-4.039151358739668E+56</v>
      </c>
      <c r="NNA52" s="1818">
        <f t="shared" ref="NNA52" si="13099">-NNA51*$C$52</f>
        <v>-4.1401301427081596E+56</v>
      </c>
      <c r="NNC52" s="1818">
        <f t="shared" ref="NNC52" si="13100">-NNC51*$C$52</f>
        <v>-4.2436333962758629E+56</v>
      </c>
      <c r="NNE52" s="1818">
        <f t="shared" ref="NNE52" si="13101">-NNE51*$C$52</f>
        <v>-4.3497242311827588E+56</v>
      </c>
      <c r="NNG52" s="1818">
        <f t="shared" ref="NNG52" si="13102">-NNG51*$C$52</f>
        <v>-4.4584673369623273E+56</v>
      </c>
      <c r="NNI52" s="1818">
        <f t="shared" ref="NNI52" si="13103">-NNI51*$C$52</f>
        <v>-4.569929020386385E+56</v>
      </c>
      <c r="NNK52" s="1818">
        <f t="shared" ref="NNK52" si="13104">-NNK51*$C$52</f>
        <v>-4.684177245896044E+56</v>
      </c>
      <c r="NNM52" s="1818">
        <f t="shared" ref="NNM52" si="13105">-NNM51*$C$52</f>
        <v>-4.8012816770434448E+56</v>
      </c>
      <c r="NNO52" s="1818">
        <f t="shared" ref="NNO52" si="13106">-NNO51*$C$52</f>
        <v>-4.9213137189695305E+56</v>
      </c>
      <c r="NNQ52" s="1818">
        <f t="shared" ref="NNQ52" si="13107">-NNQ51*$C$52</f>
        <v>-5.0443465619437684E+56</v>
      </c>
      <c r="NNS52" s="1818">
        <f t="shared" ref="NNS52" si="13108">-NNS51*$C$52</f>
        <v>-5.1704552259923618E+56</v>
      </c>
      <c r="NNU52" s="1818">
        <f t="shared" ref="NNU52" si="13109">-NNU51*$C$52</f>
        <v>-5.2997166066421706E+56</v>
      </c>
      <c r="NNW52" s="1818">
        <f t="shared" ref="NNW52" si="13110">-NNW51*$C$52</f>
        <v>-5.4322095218082245E+56</v>
      </c>
      <c r="NNY52" s="1818">
        <f t="shared" ref="NNY52" si="13111">-NNY51*$C$52</f>
        <v>-5.5680147598534297E+56</v>
      </c>
      <c r="NOA52" s="1818">
        <f t="shared" ref="NOA52" si="13112">-NOA51*$C$52</f>
        <v>-5.7072151288497651E+56</v>
      </c>
      <c r="NOC52" s="1818">
        <f t="shared" ref="NOC52" si="13113">-NOC51*$C$52</f>
        <v>-5.8498955070710088E+56</v>
      </c>
      <c r="NOE52" s="1818">
        <f t="shared" ref="NOE52" si="13114">-NOE51*$C$52</f>
        <v>-5.9961428947477838E+56</v>
      </c>
      <c r="NOG52" s="1818">
        <f t="shared" ref="NOG52" si="13115">-NOG51*$C$52</f>
        <v>-6.1460464671164783E+56</v>
      </c>
      <c r="NOI52" s="1818">
        <f t="shared" ref="NOI52" si="13116">-NOI51*$C$52</f>
        <v>-6.2996976287943897E+56</v>
      </c>
      <c r="NOK52" s="1818">
        <f t="shared" ref="NOK52" si="13117">-NOK51*$C$52</f>
        <v>-6.4571900695142488E+56</v>
      </c>
      <c r="NOM52" s="1818">
        <f t="shared" ref="NOM52" si="13118">-NOM51*$C$52</f>
        <v>-6.618619821252104E+56</v>
      </c>
      <c r="NOO52" s="1818">
        <f t="shared" ref="NOO52" si="13119">-NOO51*$C$52</f>
        <v>-6.7840853167834056E+56</v>
      </c>
      <c r="NOQ52" s="1818">
        <f t="shared" ref="NOQ52" si="13120">-NOQ51*$C$52</f>
        <v>-6.95368744970299E+56</v>
      </c>
      <c r="NOS52" s="1818">
        <f t="shared" ref="NOS52" si="13121">-NOS51*$C$52</f>
        <v>-7.1275296359455642E+56</v>
      </c>
      <c r="NOU52" s="1818">
        <f t="shared" ref="NOU52" si="13122">-NOU51*$C$52</f>
        <v>-7.305717876844203E+56</v>
      </c>
      <c r="NOW52" s="1818">
        <f t="shared" ref="NOW52" si="13123">-NOW51*$C$52</f>
        <v>-7.4883608237653075E+56</v>
      </c>
      <c r="NOY52" s="1818">
        <f t="shared" ref="NOY52" si="13124">-NOY51*$C$52</f>
        <v>-7.6755698443594392E+56</v>
      </c>
      <c r="NPA52" s="1818">
        <f t="shared" ref="NPA52" si="13125">-NPA51*$C$52</f>
        <v>-7.867459090468425E+56</v>
      </c>
      <c r="NPC52" s="1818">
        <f t="shared" ref="NPC52" si="13126">-NPC51*$C$52</f>
        <v>-8.0641455677301355E+56</v>
      </c>
      <c r="NPE52" s="1818">
        <f t="shared" ref="NPE52" si="13127">-NPE51*$C$52</f>
        <v>-8.2657492069233878E+56</v>
      </c>
      <c r="NPG52" s="1818">
        <f t="shared" ref="NPG52" si="13128">-NPG51*$C$52</f>
        <v>-8.4723929370964714E+56</v>
      </c>
      <c r="NPI52" s="1818">
        <f t="shared" ref="NPI52" si="13129">-NPI51*$C$52</f>
        <v>-8.6842027605238824E+56</v>
      </c>
      <c r="NPK52" s="1818">
        <f t="shared" ref="NPK52" si="13130">-NPK51*$C$52</f>
        <v>-8.9013078295369789E+56</v>
      </c>
      <c r="NPM52" s="1818">
        <f t="shared" ref="NPM52" si="13131">-NPM51*$C$52</f>
        <v>-9.1238405252754027E+56</v>
      </c>
      <c r="NPO52" s="1818">
        <f t="shared" ref="NPO52" si="13132">-NPO51*$C$52</f>
        <v>-9.3519365384072866E+56</v>
      </c>
      <c r="NPQ52" s="1818">
        <f t="shared" ref="NPQ52" si="13133">-NPQ51*$C$52</f>
        <v>-9.5857349518674675E+56</v>
      </c>
      <c r="NPS52" s="1818">
        <f t="shared" ref="NPS52" si="13134">-NPS51*$C$52</f>
        <v>-9.8253783256641534E+56</v>
      </c>
      <c r="NPU52" s="1818">
        <f t="shared" ref="NPU52" si="13135">-NPU51*$C$52</f>
        <v>-1.0071012783805756E+57</v>
      </c>
      <c r="NPW52" s="1818">
        <f t="shared" ref="NPW52" si="13136">-NPW51*$C$52</f>
        <v>-1.03227881034009E+57</v>
      </c>
      <c r="NPY52" s="1818">
        <f t="shared" ref="NPY52" si="13137">-NPY51*$C$52</f>
        <v>-1.0580857805985921E+57</v>
      </c>
      <c r="NQA52" s="1818">
        <f t="shared" ref="NQA52" si="13138">-NQA51*$C$52</f>
        <v>-1.0845379251135568E+57</v>
      </c>
      <c r="NQC52" s="1818">
        <f t="shared" ref="NQC52" si="13139">-NQC51*$C$52</f>
        <v>-1.1116513732413956E+57</v>
      </c>
      <c r="NQE52" s="1818">
        <f t="shared" ref="NQE52" si="13140">-NQE51*$C$52</f>
        <v>-1.1394426575724304E+57</v>
      </c>
      <c r="NQG52" s="1818">
        <f t="shared" ref="NQG52" si="13141">-NQG51*$C$52</f>
        <v>-1.1679287240117411E+57</v>
      </c>
      <c r="NQI52" s="1818">
        <f t="shared" ref="NQI52" si="13142">-NQI51*$C$52</f>
        <v>-1.1971269421120344E+57</v>
      </c>
      <c r="NQK52" s="1818">
        <f t="shared" ref="NQK52" si="13143">-NQK51*$C$52</f>
        <v>-1.2270551156648351E+57</v>
      </c>
      <c r="NQM52" s="1818">
        <f t="shared" ref="NQM52" si="13144">-NQM51*$C$52</f>
        <v>-1.2577314935564558E+57</v>
      </c>
      <c r="NQO52" s="1818">
        <f t="shared" ref="NQO52" si="13145">-NQO51*$C$52</f>
        <v>-1.2891747808953671E+57</v>
      </c>
      <c r="NQQ52" s="1818">
        <f t="shared" ref="NQQ52" si="13146">-NQQ51*$C$52</f>
        <v>-1.3214041504177511E+57</v>
      </c>
      <c r="NQS52" s="1818">
        <f t="shared" ref="NQS52" si="13147">-NQS51*$C$52</f>
        <v>-1.3544392541781949E+57</v>
      </c>
      <c r="NQU52" s="1818">
        <f t="shared" ref="NQU52" si="13148">-NQU51*$C$52</f>
        <v>-1.3883002355326497E+57</v>
      </c>
      <c r="NQW52" s="1818">
        <f t="shared" ref="NQW52" si="13149">-NQW51*$C$52</f>
        <v>-1.4230077414209659E+57</v>
      </c>
      <c r="NQY52" s="1818">
        <f t="shared" ref="NQY52" si="13150">-NQY51*$C$52</f>
        <v>-1.4585829349564899E+57</v>
      </c>
      <c r="NRA52" s="1818">
        <f t="shared" ref="NRA52" si="13151">-NRA51*$C$52</f>
        <v>-1.4950475083304019E+57</v>
      </c>
      <c r="NRC52" s="1818">
        <f t="shared" ref="NRC52" si="13152">-NRC51*$C$52</f>
        <v>-1.5324236960386618E+57</v>
      </c>
      <c r="NRE52" s="1818">
        <f t="shared" ref="NRE52" si="13153">-NRE51*$C$52</f>
        <v>-1.5707342884396281E+57</v>
      </c>
      <c r="NRG52" s="1818">
        <f t="shared" ref="NRG52" si="13154">-NRG51*$C$52</f>
        <v>-1.6100026456506186E+57</v>
      </c>
      <c r="NRI52" s="1818">
        <f t="shared" ref="NRI52" si="13155">-NRI51*$C$52</f>
        <v>-1.650252711791884E+57</v>
      </c>
      <c r="NRK52" s="1818">
        <f t="shared" ref="NRK52" si="13156">-NRK51*$C$52</f>
        <v>-1.6915090295866809E+57</v>
      </c>
      <c r="NRM52" s="1818">
        <f t="shared" ref="NRM52" si="13157">-NRM51*$C$52</f>
        <v>-1.7337967553263477E+57</v>
      </c>
      <c r="NRO52" s="1818">
        <f t="shared" ref="NRO52" si="13158">-NRO51*$C$52</f>
        <v>-1.7771416742095063E+57</v>
      </c>
      <c r="NRQ52" s="1818">
        <f t="shared" ref="NRQ52" si="13159">-NRQ51*$C$52</f>
        <v>-1.8215702160647437E+57</v>
      </c>
      <c r="NRS52" s="1818">
        <f t="shared" ref="NRS52" si="13160">-NRS51*$C$52</f>
        <v>-1.8671094714663622E+57</v>
      </c>
      <c r="NRU52" s="1818">
        <f t="shared" ref="NRU52" si="13161">-NRU51*$C$52</f>
        <v>-1.9137872082530212E+57</v>
      </c>
      <c r="NRW52" s="1818">
        <f t="shared" ref="NRW52" si="13162">-NRW51*$C$52</f>
        <v>-1.9616318884593467E+57</v>
      </c>
      <c r="NRY52" s="1818">
        <f t="shared" ref="NRY52" si="13163">-NRY51*$C$52</f>
        <v>-2.0106726856708303E+57</v>
      </c>
      <c r="NSA52" s="1818">
        <f t="shared" ref="NSA52" si="13164">-NSA51*$C$52</f>
        <v>-2.0609395028126007E+57</v>
      </c>
      <c r="NSC52" s="1818">
        <f t="shared" ref="NSC52" si="13165">-NSC51*$C$52</f>
        <v>-2.1124629903829155E+57</v>
      </c>
      <c r="NSE52" s="1818">
        <f t="shared" ref="NSE52" si="13166">-NSE51*$C$52</f>
        <v>-2.1652745651424883E+57</v>
      </c>
      <c r="NSG52" s="1818">
        <f t="shared" ref="NSG52" si="13167">-NSG51*$C$52</f>
        <v>-2.2194064292710502E+57</v>
      </c>
      <c r="NSI52" s="1818">
        <f t="shared" ref="NSI52" si="13168">-NSI51*$C$52</f>
        <v>-2.2748915900028263E+57</v>
      </c>
      <c r="NSK52" s="1818">
        <f t="shared" ref="NSK52" si="13169">-NSK51*$C$52</f>
        <v>-2.3317638797528967E+57</v>
      </c>
      <c r="NSM52" s="1818">
        <f t="shared" ref="NSM52" si="13170">-NSM51*$C$52</f>
        <v>-2.3900579767467189E+57</v>
      </c>
      <c r="NSO52" s="1818">
        <f t="shared" ref="NSO52" si="13171">-NSO51*$C$52</f>
        <v>-2.4498094261653866E+57</v>
      </c>
      <c r="NSQ52" s="1818">
        <f t="shared" ref="NSQ52" si="13172">-NSQ51*$C$52</f>
        <v>-2.511054661819521E+57</v>
      </c>
      <c r="NSS52" s="1818">
        <f t="shared" ref="NSS52" si="13173">-NSS51*$C$52</f>
        <v>-2.5738310283650089E+57</v>
      </c>
      <c r="NSU52" s="1818">
        <f t="shared" ref="NSU52" si="13174">-NSU51*$C$52</f>
        <v>-2.6381768040741338E+57</v>
      </c>
      <c r="NSW52" s="1818">
        <f t="shared" ref="NSW52" si="13175">-NSW51*$C$52</f>
        <v>-2.7041312241759869E+57</v>
      </c>
      <c r="NSY52" s="1818">
        <f t="shared" ref="NSY52" si="13176">-NSY51*$C$52</f>
        <v>-2.7717345047803864E+57</v>
      </c>
      <c r="NTA52" s="1818">
        <f t="shared" ref="NTA52" si="13177">-NTA51*$C$52</f>
        <v>-2.8410278673998957E+57</v>
      </c>
      <c r="NTC52" s="1818">
        <f t="shared" ref="NTC52" si="13178">-NTC51*$C$52</f>
        <v>-2.9120535640848928E+57</v>
      </c>
      <c r="NTE52" s="1818">
        <f t="shared" ref="NTE52" si="13179">-NTE51*$C$52</f>
        <v>-2.9848549031870147E+57</v>
      </c>
      <c r="NTG52" s="1818">
        <f t="shared" ref="NTG52" si="13180">-NTG51*$C$52</f>
        <v>-3.0594762757666897E+57</v>
      </c>
      <c r="NTI52" s="1818">
        <f t="shared" ref="NTI52" si="13181">-NTI51*$C$52</f>
        <v>-3.1359631826608566E+57</v>
      </c>
      <c r="NTK52" s="1818">
        <f t="shared" ref="NTK52" si="13182">-NTK51*$C$52</f>
        <v>-3.2143622622273776E+57</v>
      </c>
      <c r="NTM52" s="1818">
        <f t="shared" ref="NTM52" si="13183">-NTM51*$C$52</f>
        <v>-3.2947213187830617E+57</v>
      </c>
      <c r="NTO52" s="1818">
        <f t="shared" ref="NTO52" si="13184">-NTO51*$C$52</f>
        <v>-3.3770893517526376E+57</v>
      </c>
      <c r="NTQ52" s="1818">
        <f t="shared" ref="NTQ52" si="13185">-NTQ51*$C$52</f>
        <v>-3.461516585546453E+57</v>
      </c>
      <c r="NTS52" s="1818">
        <f t="shared" ref="NTS52" si="13186">-NTS51*$C$52</f>
        <v>-3.5480545001851137E+57</v>
      </c>
      <c r="NTU52" s="1818">
        <f t="shared" ref="NTU52" si="13187">-NTU51*$C$52</f>
        <v>-3.6367558626897416E+57</v>
      </c>
      <c r="NTW52" s="1818">
        <f t="shared" ref="NTW52" si="13188">-NTW51*$C$52</f>
        <v>-3.727674759256985E+57</v>
      </c>
      <c r="NTY52" s="1818">
        <f t="shared" ref="NTY52" si="13189">-NTY51*$C$52</f>
        <v>-3.8208666282384094E+57</v>
      </c>
      <c r="NUA52" s="1818">
        <f t="shared" ref="NUA52" si="13190">-NUA51*$C$52</f>
        <v>-3.916388293944369E+57</v>
      </c>
      <c r="NUC52" s="1818">
        <f t="shared" ref="NUC52" si="13191">-NUC51*$C$52</f>
        <v>-4.0142980012929777E+57</v>
      </c>
      <c r="NUE52" s="1818">
        <f t="shared" ref="NUE52" si="13192">-NUE51*$C$52</f>
        <v>-4.114655451325302E+57</v>
      </c>
      <c r="NUG52" s="1818">
        <f t="shared" ref="NUG52" si="13193">-NUG51*$C$52</f>
        <v>-4.217521837608434E+57</v>
      </c>
      <c r="NUI52" s="1818">
        <f t="shared" ref="NUI52" si="13194">-NUI51*$C$52</f>
        <v>-4.3229598835486447E+57</v>
      </c>
      <c r="NUK52" s="1818">
        <f t="shared" ref="NUK52" si="13195">-NUK51*$C$52</f>
        <v>-4.4310338806373606E+57</v>
      </c>
      <c r="NUM52" s="1818">
        <f t="shared" ref="NUM52" si="13196">-NUM51*$C$52</f>
        <v>-4.5418097276532944E+57</v>
      </c>
      <c r="NUO52" s="1818">
        <f t="shared" ref="NUO52" si="13197">-NUO51*$C$52</f>
        <v>-4.6553549708446264E+57</v>
      </c>
      <c r="NUQ52" s="1818">
        <f t="shared" ref="NUQ52" si="13198">-NUQ51*$C$52</f>
        <v>-4.7717388451157415E+57</v>
      </c>
      <c r="NUS52" s="1818">
        <f t="shared" ref="NUS52" si="13199">-NUS51*$C$52</f>
        <v>-4.8910323162436343E+57</v>
      </c>
      <c r="NUU52" s="1818">
        <f t="shared" ref="NUU52" si="13200">-NUU51*$C$52</f>
        <v>-5.0133081241497248E+57</v>
      </c>
      <c r="NUW52" s="1818">
        <f t="shared" ref="NUW52" si="13201">-NUW51*$C$52</f>
        <v>-5.1386408272534676E+57</v>
      </c>
      <c r="NUY52" s="1818">
        <f t="shared" ref="NUY52" si="13202">-NUY51*$C$52</f>
        <v>-5.2671068479348039E+57</v>
      </c>
      <c r="NVA52" s="1818">
        <f t="shared" ref="NVA52" si="13203">-NVA51*$C$52</f>
        <v>-5.3987845191331736E+57</v>
      </c>
      <c r="NVC52" s="1818">
        <f t="shared" ref="NVC52" si="13204">-NVC51*$C$52</f>
        <v>-5.5337541321115022E+57</v>
      </c>
      <c r="NVE52" s="1818">
        <f t="shared" ref="NVE52" si="13205">-NVE51*$C$52</f>
        <v>-5.6720979854142896E+57</v>
      </c>
      <c r="NVG52" s="1818">
        <f t="shared" ref="NVG52" si="13206">-NVG51*$C$52</f>
        <v>-5.8139004350496462E+57</v>
      </c>
      <c r="NVI52" s="1818">
        <f t="shared" ref="NVI52" si="13207">-NVI51*$C$52</f>
        <v>-5.9592479459258868E+57</v>
      </c>
      <c r="NVK52" s="1818">
        <f t="shared" ref="NVK52" si="13208">-NVK51*$C$52</f>
        <v>-6.1082291445740331E+57</v>
      </c>
      <c r="NVM52" s="1818">
        <f t="shared" ref="NVM52" si="13209">-NVM51*$C$52</f>
        <v>-6.2609348731883836E+57</v>
      </c>
      <c r="NVO52" s="1818">
        <f t="shared" ref="NVO52" si="13210">-NVO51*$C$52</f>
        <v>-6.4174582450180922E+57</v>
      </c>
      <c r="NVQ52" s="1818">
        <f t="shared" ref="NVQ52" si="13211">-NVQ51*$C$52</f>
        <v>-6.5778947011435433E+57</v>
      </c>
      <c r="NVS52" s="1818">
        <f t="shared" ref="NVS52" si="13212">-NVS51*$C$52</f>
        <v>-6.7423420686721308E+57</v>
      </c>
      <c r="NVU52" s="1818">
        <f t="shared" ref="NVU52" si="13213">-NVU51*$C$52</f>
        <v>-6.9109006203889331E+57</v>
      </c>
      <c r="NVW52" s="1818">
        <f t="shared" ref="NVW52" si="13214">-NVW51*$C$52</f>
        <v>-7.0836731358986561E+57</v>
      </c>
      <c r="NVY52" s="1818">
        <f t="shared" ref="NVY52" si="13215">-NVY51*$C$52</f>
        <v>-7.2607649642961226E+57</v>
      </c>
      <c r="NWA52" s="1818">
        <f t="shared" ref="NWA52" si="13216">-NWA51*$C$52</f>
        <v>-7.4422840884035251E+57</v>
      </c>
      <c r="NWC52" s="1818">
        <f t="shared" ref="NWC52" si="13217">-NWC51*$C$52</f>
        <v>-7.6283411906136123E+57</v>
      </c>
      <c r="NWE52" s="1818">
        <f t="shared" ref="NWE52" si="13218">-NWE51*$C$52</f>
        <v>-7.8190497203789522E+57</v>
      </c>
      <c r="NWG52" s="1818">
        <f t="shared" ref="NWG52" si="13219">-NWG51*$C$52</f>
        <v>-8.0145259633884258E+57</v>
      </c>
      <c r="NWI52" s="1818">
        <f t="shared" ref="NWI52" si="13220">-NWI51*$C$52</f>
        <v>-8.2148891124731351E+57</v>
      </c>
      <c r="NWK52" s="1818">
        <f t="shared" ref="NWK52" si="13221">-NWK51*$C$52</f>
        <v>-8.4202613402849621E+57</v>
      </c>
      <c r="NWM52" s="1818">
        <f t="shared" ref="NWM52" si="13222">-NWM51*$C$52</f>
        <v>-8.6307678737920858E+57</v>
      </c>
      <c r="NWO52" s="1818">
        <f t="shared" ref="NWO52" si="13223">-NWO51*$C$52</f>
        <v>-8.8465370706368867E+57</v>
      </c>
      <c r="NWQ52" s="1818">
        <f t="shared" ref="NWQ52" si="13224">-NWQ51*$C$52</f>
        <v>-9.0677004974028086E+57</v>
      </c>
      <c r="NWS52" s="1818">
        <f t="shared" ref="NWS52" si="13225">-NWS51*$C$52</f>
        <v>-9.294393009837878E+57</v>
      </c>
      <c r="NWU52" s="1818">
        <f t="shared" ref="NWU52" si="13226">-NWU51*$C$52</f>
        <v>-9.5267528350838245E+57</v>
      </c>
      <c r="NWW52" s="1818">
        <f t="shared" ref="NWW52" si="13227">-NWW51*$C$52</f>
        <v>-9.764921655960919E+57</v>
      </c>
      <c r="NWY52" s="1818">
        <f t="shared" ref="NWY52" si="13228">-NWY51*$C$52</f>
        <v>-1.0009044697359941E+58</v>
      </c>
      <c r="NXA52" s="1818">
        <f t="shared" ref="NXA52" si="13229">-NXA51*$C$52</f>
        <v>-1.0259270814793939E+58</v>
      </c>
      <c r="NXC52" s="1818">
        <f t="shared" ref="NXC52" si="13230">-NXC51*$C$52</f>
        <v>-1.0515752585163787E+58</v>
      </c>
      <c r="NXE52" s="1818">
        <f t="shared" ref="NXE52" si="13231">-NXE51*$C$52</f>
        <v>-1.0778646399792881E+58</v>
      </c>
      <c r="NXG52" s="1818">
        <f t="shared" ref="NXG52" si="13232">-NXG51*$C$52</f>
        <v>-1.1048112559787702E+58</v>
      </c>
      <c r="NXI52" s="1818">
        <f t="shared" ref="NXI52" si="13233">-NXI51*$C$52</f>
        <v>-1.1324315373782394E+58</v>
      </c>
      <c r="NXK52" s="1818">
        <f t="shared" ref="NXK52" si="13234">-NXK51*$C$52</f>
        <v>-1.1607423258126952E+58</v>
      </c>
      <c r="NXM52" s="1818">
        <f t="shared" ref="NXM52" si="13235">-NXM51*$C$52</f>
        <v>-1.1897608839580125E+58</v>
      </c>
      <c r="NXO52" s="1818">
        <f t="shared" ref="NXO52" si="13236">-NXO51*$C$52</f>
        <v>-1.2195049060569627E+58</v>
      </c>
      <c r="NXQ52" s="1818">
        <f t="shared" ref="NXQ52" si="13237">-NXQ51*$C$52</f>
        <v>-1.2499925287083867E+58</v>
      </c>
      <c r="NXS52" s="1818">
        <f t="shared" ref="NXS52" si="13238">-NXS51*$C$52</f>
        <v>-1.2812423419260961E+58</v>
      </c>
      <c r="NXU52" s="1818">
        <f t="shared" ref="NXU52" si="13239">-NXU51*$C$52</f>
        <v>-1.3132734004742485E+58</v>
      </c>
      <c r="NXW52" s="1818">
        <f t="shared" ref="NXW52" si="13240">-NXW51*$C$52</f>
        <v>-1.3461052354861046E+58</v>
      </c>
      <c r="NXY52" s="1818">
        <f t="shared" ref="NXY52" si="13241">-NXY51*$C$52</f>
        <v>-1.379757866373257E+58</v>
      </c>
      <c r="NYA52" s="1818">
        <f t="shared" ref="NYA52" si="13242">-NYA51*$C$52</f>
        <v>-1.4142518130325883E+58</v>
      </c>
      <c r="NYC52" s="1818">
        <f t="shared" ref="NYC52" si="13243">-NYC51*$C$52</f>
        <v>-1.4496081083584028E+58</v>
      </c>
      <c r="NYE52" s="1818">
        <f t="shared" ref="NYE52" si="13244">-NYE51*$C$52</f>
        <v>-1.4858483110673626E+58</v>
      </c>
      <c r="NYG52" s="1818">
        <f t="shared" ref="NYG52" si="13245">-NYG51*$C$52</f>
        <v>-1.5229945188440466E+58</v>
      </c>
      <c r="NYI52" s="1818">
        <f t="shared" ref="NYI52" si="13246">-NYI51*$C$52</f>
        <v>-1.5610693818151476E+58</v>
      </c>
      <c r="NYK52" s="1818">
        <f t="shared" ref="NYK52" si="13247">-NYK51*$C$52</f>
        <v>-1.6000961163605261E+58</v>
      </c>
      <c r="NYM52" s="1818">
        <f t="shared" ref="NYM52" si="13248">-NYM51*$C$52</f>
        <v>-1.6400985192695389E+58</v>
      </c>
      <c r="NYO52" s="1818">
        <f t="shared" ref="NYO52" si="13249">-NYO51*$C$52</f>
        <v>-1.6811009822512772E+58</v>
      </c>
      <c r="NYQ52" s="1818">
        <f t="shared" ref="NYQ52" si="13250">-NYQ51*$C$52</f>
        <v>-1.7231285068075588E+58</v>
      </c>
      <c r="NYS52" s="1818">
        <f t="shared" ref="NYS52" si="13251">-NYS51*$C$52</f>
        <v>-1.7662067194777476E+58</v>
      </c>
      <c r="NYU52" s="1818">
        <f t="shared" ref="NYU52" si="13252">-NYU51*$C$52</f>
        <v>-1.810361887464691E+58</v>
      </c>
      <c r="NYW52" s="1818">
        <f t="shared" ref="NYW52" si="13253">-NYW51*$C$52</f>
        <v>-1.8556209346513081E+58</v>
      </c>
      <c r="NYY52" s="1818">
        <f t="shared" ref="NYY52" si="13254">-NYY51*$C$52</f>
        <v>-1.9020114580175905E+58</v>
      </c>
      <c r="NZA52" s="1818">
        <f t="shared" ref="NZA52" si="13255">-NZA51*$C$52</f>
        <v>-1.9495617444680302E+58</v>
      </c>
      <c r="NZC52" s="1818">
        <f t="shared" ref="NZC52" si="13256">-NZC51*$C$52</f>
        <v>-1.9983007880797308E+58</v>
      </c>
      <c r="NZE52" s="1818">
        <f t="shared" ref="NZE52" si="13257">-NZE51*$C$52</f>
        <v>-2.0482583077817238E+58</v>
      </c>
      <c r="NZG52" s="1818">
        <f t="shared" ref="NZG52" si="13258">-NZG51*$C$52</f>
        <v>-2.0994647654762667E+58</v>
      </c>
      <c r="NZI52" s="1818">
        <f t="shared" ref="NZI52" si="13259">-NZI51*$C$52</f>
        <v>-2.151951384613173E+58</v>
      </c>
      <c r="NZK52" s="1818">
        <f t="shared" ref="NZK52" si="13260">-NZK51*$C$52</f>
        <v>-2.2057501692285022E+58</v>
      </c>
      <c r="NZM52" s="1818">
        <f t="shared" ref="NZM52" si="13261">-NZM51*$C$52</f>
        <v>-2.2608939234592145E+58</v>
      </c>
      <c r="NZO52" s="1818">
        <f t="shared" ref="NZO52" si="13262">-NZO51*$C$52</f>
        <v>-2.3174162715456948E+58</v>
      </c>
      <c r="NZQ52" s="1818">
        <f t="shared" ref="NZQ52" si="13263">-NZQ51*$C$52</f>
        <v>-2.3753516783343369E+58</v>
      </c>
      <c r="NZS52" s="1818">
        <f t="shared" ref="NZS52" si="13264">-NZS51*$C$52</f>
        <v>-2.434735470292695E+58</v>
      </c>
      <c r="NZU52" s="1818">
        <f t="shared" ref="NZU52" si="13265">-NZU51*$C$52</f>
        <v>-2.4956038570500121E+58</v>
      </c>
      <c r="NZW52" s="1818">
        <f t="shared" ref="NZW52" si="13266">-NZW51*$C$52</f>
        <v>-2.5579939534762623E+58</v>
      </c>
      <c r="NZY52" s="1818">
        <f t="shared" ref="NZY52" si="13267">-NZY51*$C$52</f>
        <v>-2.6219438023131686E+58</v>
      </c>
      <c r="OAA52" s="1818">
        <f t="shared" ref="OAA52" si="13268">-OAA51*$C$52</f>
        <v>-2.6874923973709976E+58</v>
      </c>
      <c r="OAC52" s="1818">
        <f t="shared" ref="OAC52" si="13269">-OAC51*$C$52</f>
        <v>-2.7546797073052724E+58</v>
      </c>
      <c r="OAE52" s="1818">
        <f t="shared" ref="OAE52" si="13270">-OAE51*$C$52</f>
        <v>-2.8235466999879039E+58</v>
      </c>
      <c r="OAG52" s="1818">
        <f t="shared" ref="OAG52" si="13271">-OAG51*$C$52</f>
        <v>-2.8941353674876012E+58</v>
      </c>
      <c r="OAI52" s="1818">
        <f t="shared" ref="OAI52" si="13272">-OAI51*$C$52</f>
        <v>-2.9664887516747909E+58</v>
      </c>
      <c r="OAK52" s="1818">
        <f t="shared" ref="OAK52" si="13273">-OAK51*$C$52</f>
        <v>-3.0406509704666605E+58</v>
      </c>
      <c r="OAM52" s="1818">
        <f t="shared" ref="OAM52" si="13274">-OAM51*$C$52</f>
        <v>-3.1166672447283269E+58</v>
      </c>
      <c r="OAO52" s="1818">
        <f t="shared" ref="OAO52" si="13275">-OAO51*$C$52</f>
        <v>-3.1945839258465348E+58</v>
      </c>
      <c r="OAQ52" s="1818">
        <f t="shared" ref="OAQ52" si="13276">-OAQ51*$C$52</f>
        <v>-3.2744485239926977E+58</v>
      </c>
      <c r="OAS52" s="1818">
        <f t="shared" ref="OAS52" si="13277">-OAS51*$C$52</f>
        <v>-3.3563097370925151E+58</v>
      </c>
      <c r="OAU52" s="1818">
        <f t="shared" ref="OAU52" si="13278">-OAU51*$C$52</f>
        <v>-3.4402174805198277E+58</v>
      </c>
      <c r="OAW52" s="1818">
        <f t="shared" ref="OAW52" si="13279">-OAW51*$C$52</f>
        <v>-3.5262229175328231E+58</v>
      </c>
      <c r="OAY52" s="1818">
        <f t="shared" ref="OAY52" si="13280">-OAY51*$C$52</f>
        <v>-3.6143784904711436E+58</v>
      </c>
      <c r="OBA52" s="1818">
        <f t="shared" ref="OBA52" si="13281">-OBA51*$C$52</f>
        <v>-3.7047379527329219E+58</v>
      </c>
      <c r="OBC52" s="1818">
        <f t="shared" ref="OBC52" si="13282">-OBC51*$C$52</f>
        <v>-3.7973564015512447E+58</v>
      </c>
      <c r="OBE52" s="1818">
        <f t="shared" ref="OBE52" si="13283">-OBE51*$C$52</f>
        <v>-3.8922903115900255E+58</v>
      </c>
      <c r="OBG52" s="1818">
        <f t="shared" ref="OBG52" si="13284">-OBG51*$C$52</f>
        <v>-3.9895975693797756E+58</v>
      </c>
      <c r="OBI52" s="1818">
        <f t="shared" ref="OBI52" si="13285">-OBI51*$C$52</f>
        <v>-4.0893375086142695E+58</v>
      </c>
      <c r="OBK52" s="1818">
        <f t="shared" ref="OBK52" si="13286">-OBK51*$C$52</f>
        <v>-4.1915709463296259E+58</v>
      </c>
      <c r="OBM52" s="1818">
        <f t="shared" ref="OBM52" si="13287">-OBM51*$C$52</f>
        <v>-4.2963602199878664E+58</v>
      </c>
      <c r="OBO52" s="1818">
        <f t="shared" ref="OBO52" si="13288">-OBO51*$C$52</f>
        <v>-4.4037692254875629E+58</v>
      </c>
      <c r="OBQ52" s="1818">
        <f t="shared" ref="OBQ52" si="13289">-OBQ51*$C$52</f>
        <v>-4.5138634561247516E+58</v>
      </c>
      <c r="OBS52" s="1818">
        <f t="shared" ref="OBS52" si="13290">-OBS51*$C$52</f>
        <v>-4.62671004252787E+58</v>
      </c>
      <c r="OBU52" s="1818">
        <f t="shared" ref="OBU52" si="13291">-OBU51*$C$52</f>
        <v>-4.7423777935910665E+58</v>
      </c>
      <c r="OBW52" s="1818">
        <f t="shared" ref="OBW52" si="13292">-OBW51*$C$52</f>
        <v>-4.8609372384308427E+58</v>
      </c>
      <c r="OBY52" s="1818">
        <f t="shared" ref="OBY52" si="13293">-OBY51*$C$52</f>
        <v>-4.9824606693916134E+58</v>
      </c>
      <c r="OCA52" s="1818">
        <f t="shared" ref="OCA52" si="13294">-OCA51*$C$52</f>
        <v>-5.1070221861264029E+58</v>
      </c>
      <c r="OCC52" s="1818">
        <f t="shared" ref="OCC52" si="13295">-OCC51*$C$52</f>
        <v>-5.2346977407795627E+58</v>
      </c>
      <c r="OCE52" s="1818">
        <f t="shared" ref="OCE52" si="13296">-OCE51*$C$52</f>
        <v>-5.3655651842990509E+58</v>
      </c>
      <c r="OCG52" s="1818">
        <f t="shared" ref="OCG52" si="13297">-OCG51*$C$52</f>
        <v>-5.4997043139065267E+58</v>
      </c>
      <c r="OCI52" s="1818">
        <f t="shared" ref="OCI52" si="13298">-OCI51*$C$52</f>
        <v>-5.6371969217541892E+58</v>
      </c>
      <c r="OCK52" s="1818">
        <f t="shared" ref="OCK52" si="13299">-OCK51*$C$52</f>
        <v>-5.7781268447980431E+58</v>
      </c>
      <c r="OCM52" s="1818">
        <f t="shared" ref="OCM52" si="13300">-OCM51*$C$52</f>
        <v>-5.9225800159179942E+58</v>
      </c>
      <c r="OCO52" s="1818">
        <f t="shared" ref="OCO52" si="13301">-OCO51*$C$52</f>
        <v>-6.0706445163159432E+58</v>
      </c>
      <c r="OCQ52" s="1818">
        <f t="shared" ref="OCQ52" si="13302">-OCQ51*$C$52</f>
        <v>-6.2224106292238413E+58</v>
      </c>
      <c r="OCS52" s="1818">
        <f t="shared" ref="OCS52" si="13303">-OCS51*$C$52</f>
        <v>-6.3779708949544366E+58</v>
      </c>
      <c r="OCU52" s="1818">
        <f t="shared" ref="OCU52" si="13304">-OCU51*$C$52</f>
        <v>-6.537420167328297E+58</v>
      </c>
      <c r="OCW52" s="1818">
        <f t="shared" ref="OCW52" si="13305">-OCW51*$C$52</f>
        <v>-6.7008556715115037E+58</v>
      </c>
      <c r="OCY52" s="1818">
        <f t="shared" ref="OCY52" si="13306">-OCY51*$C$52</f>
        <v>-6.8683770632992902E+58</v>
      </c>
      <c r="ODA52" s="1818">
        <f t="shared" ref="ODA52" si="13307">-ODA51*$C$52</f>
        <v>-7.0400864898817719E+58</v>
      </c>
      <c r="ODC52" s="1818">
        <f t="shared" ref="ODC52" si="13308">-ODC51*$C$52</f>
        <v>-7.2160886521288156E+58</v>
      </c>
      <c r="ODE52" s="1818">
        <f t="shared" ref="ODE52" si="13309">-ODE51*$C$52</f>
        <v>-7.3964908684320354E+58</v>
      </c>
      <c r="ODG52" s="1818">
        <f t="shared" ref="ODG52" si="13310">-ODG51*$C$52</f>
        <v>-7.5814031401428357E+58</v>
      </c>
      <c r="ODI52" s="1818">
        <f t="shared" ref="ODI52" si="13311">-ODI51*$C$52</f>
        <v>-7.7709382186464054E+58</v>
      </c>
      <c r="ODK52" s="1818">
        <f t="shared" ref="ODK52" si="13312">-ODK51*$C$52</f>
        <v>-7.9652116741125647E+58</v>
      </c>
      <c r="ODM52" s="1818">
        <f t="shared" ref="ODM52" si="13313">-ODM51*$C$52</f>
        <v>-8.1643419659653781E+58</v>
      </c>
      <c r="ODO52" s="1818">
        <f t="shared" ref="ODO52" si="13314">-ODO51*$C$52</f>
        <v>-8.3684505151145113E+58</v>
      </c>
      <c r="ODQ52" s="1818">
        <f t="shared" ref="ODQ52" si="13315">-ODQ51*$C$52</f>
        <v>-8.5776617779923729E+58</v>
      </c>
      <c r="ODS52" s="1818">
        <f t="shared" ref="ODS52" si="13316">-ODS51*$C$52</f>
        <v>-8.792103322442182E+58</v>
      </c>
      <c r="ODU52" s="1818">
        <f t="shared" ref="ODU52" si="13317">-ODU51*$C$52</f>
        <v>-9.0119059055032358E+58</v>
      </c>
      <c r="ODW52" s="1818">
        <f t="shared" ref="ODW52" si="13318">-ODW51*$C$52</f>
        <v>-9.2372035531408157E+58</v>
      </c>
      <c r="ODY52" s="1818">
        <f t="shared" ref="ODY52" si="13319">-ODY51*$C$52</f>
        <v>-9.4681336419693355E+58</v>
      </c>
      <c r="OEA52" s="1818">
        <f t="shared" ref="OEA52" si="13320">-OEA51*$C$52</f>
        <v>-9.7048369830185686E+58</v>
      </c>
      <c r="OEC52" s="1818">
        <f t="shared" ref="OEC52" si="13321">-OEC51*$C$52</f>
        <v>-9.9474579075940319E+58</v>
      </c>
      <c r="OEE52" s="1818">
        <f t="shared" ref="OEE52" si="13322">-OEE51*$C$52</f>
        <v>-1.0196144355283882E+59</v>
      </c>
      <c r="OEG52" s="1818">
        <f t="shared" ref="OEG52" si="13323">-OEG51*$C$52</f>
        <v>-1.0451047964165978E+59</v>
      </c>
      <c r="OEI52" s="1818">
        <f t="shared" ref="OEI52" si="13324">-OEI51*$C$52</f>
        <v>-1.0712324163270127E+59</v>
      </c>
      <c r="OEK52" s="1818">
        <f t="shared" ref="OEK52" si="13325">-OEK51*$C$52</f>
        <v>-1.0980132267351879E+59</v>
      </c>
      <c r="OEM52" s="1818">
        <f t="shared" ref="OEM52" si="13326">-OEM51*$C$52</f>
        <v>-1.1254635574035675E+59</v>
      </c>
      <c r="OEO52" s="1818">
        <f t="shared" ref="OEO52" si="13327">-OEO51*$C$52</f>
        <v>-1.1536001463386566E+59</v>
      </c>
      <c r="OEQ52" s="1818">
        <f t="shared" ref="OEQ52" si="13328">-OEQ51*$C$52</f>
        <v>-1.1824401499971229E+59</v>
      </c>
      <c r="OES52" s="1818">
        <f t="shared" ref="OES52" si="13329">-OES51*$C$52</f>
        <v>-1.212001153747051E+59</v>
      </c>
      <c r="OEU52" s="1818">
        <f t="shared" ref="OEU52" si="13330">-OEU51*$C$52</f>
        <v>-1.2423011825907271E+59</v>
      </c>
      <c r="OEW52" s="1818">
        <f t="shared" ref="OEW52" si="13331">-OEW51*$C$52</f>
        <v>-1.2733587121554952E+59</v>
      </c>
      <c r="OEY52" s="1818">
        <f t="shared" ref="OEY52" si="13332">-OEY51*$C$52</f>
        <v>-1.3051926799593824E+59</v>
      </c>
      <c r="OFA52" s="1818">
        <f t="shared" ref="OFA52" si="13333">-OFA51*$C$52</f>
        <v>-1.3378224969583667E+59</v>
      </c>
      <c r="OFC52" s="1818">
        <f t="shared" ref="OFC52" si="13334">-OFC51*$C$52</f>
        <v>-1.3712680593823259E+59</v>
      </c>
      <c r="OFE52" s="1818">
        <f t="shared" ref="OFE52" si="13335">-OFE51*$C$52</f>
        <v>-1.4055497608668838E+59</v>
      </c>
      <c r="OFG52" s="1818">
        <f t="shared" ref="OFG52" si="13336">-OFG51*$C$52</f>
        <v>-1.4406885048885558E+59</v>
      </c>
      <c r="OFI52" s="1818">
        <f t="shared" ref="OFI52" si="13337">-OFI51*$C$52</f>
        <v>-1.4767057175107695E+59</v>
      </c>
      <c r="OFK52" s="1818">
        <f t="shared" ref="OFK52" si="13338">-OFK51*$C$52</f>
        <v>-1.5136233604485386E+59</v>
      </c>
      <c r="OFM52" s="1818">
        <f t="shared" ref="OFM52" si="13339">-OFM51*$C$52</f>
        <v>-1.551463944459752E+59</v>
      </c>
      <c r="OFO52" s="1818">
        <f t="shared" ref="OFO52" si="13340">-OFO51*$C$52</f>
        <v>-1.5902505430712456E+59</v>
      </c>
      <c r="OFQ52" s="1818">
        <f t="shared" ref="OFQ52" si="13341">-OFQ51*$C$52</f>
        <v>-1.6300068066480266E+59</v>
      </c>
      <c r="OFS52" s="1818">
        <f t="shared" ref="OFS52" si="13342">-OFS51*$C$52</f>
        <v>-1.6707569768142272E+59</v>
      </c>
      <c r="OFU52" s="1818">
        <f t="shared" ref="OFU52" si="13343">-OFU51*$C$52</f>
        <v>-1.7125259012345827E+59</v>
      </c>
      <c r="OFW52" s="1818">
        <f t="shared" ref="OFW52" si="13344">-OFW51*$C$52</f>
        <v>-1.7553390487654471E+59</v>
      </c>
      <c r="OFY52" s="1818">
        <f t="shared" ref="OFY52" si="13345">-OFY51*$C$52</f>
        <v>-1.7992225249845832E+59</v>
      </c>
      <c r="OGA52" s="1818">
        <f t="shared" ref="OGA52" si="13346">-OGA51*$C$52</f>
        <v>-1.8442030881091977E+59</v>
      </c>
      <c r="OGC52" s="1818">
        <f t="shared" ref="OGC52" si="13347">-OGC51*$C$52</f>
        <v>-1.8903081653119276E+59</v>
      </c>
      <c r="OGE52" s="1818">
        <f t="shared" ref="OGE52" si="13348">-OGE51*$C$52</f>
        <v>-1.9375658694447257E+59</v>
      </c>
      <c r="OGG52" s="1818">
        <f t="shared" ref="OGG52" si="13349">-OGG51*$C$52</f>
        <v>-1.9860050161808437E+59</v>
      </c>
      <c r="OGI52" s="1818">
        <f t="shared" ref="OGI52" si="13350">-OGI51*$C$52</f>
        <v>-2.0356551415853645E+59</v>
      </c>
      <c r="OGK52" s="1818">
        <f t="shared" ref="OGK52" si="13351">-OGK51*$C$52</f>
        <v>-2.0865465201249984E+59</v>
      </c>
      <c r="OGM52" s="1818">
        <f t="shared" ref="OGM52" si="13352">-OGM51*$C$52</f>
        <v>-2.1387101831281233E+59</v>
      </c>
      <c r="OGO52" s="1818">
        <f t="shared" ref="OGO52" si="13353">-OGO51*$C$52</f>
        <v>-2.1921779377063262E+59</v>
      </c>
      <c r="OGQ52" s="1818">
        <f t="shared" ref="OGQ52" si="13354">-OGQ51*$C$52</f>
        <v>-2.246982386148984E+59</v>
      </c>
      <c r="OGS52" s="1818">
        <f t="shared" ref="OGS52" si="13355">-OGS51*$C$52</f>
        <v>-2.3031569458027084E+59</v>
      </c>
      <c r="OGU52" s="1818">
        <f t="shared" ref="OGU52" si="13356">-OGU51*$C$52</f>
        <v>-2.3607358694477758E+59</v>
      </c>
      <c r="OGW52" s="1818">
        <f t="shared" ref="OGW52" si="13357">-OGW51*$C$52</f>
        <v>-2.4197542661839701E+59</v>
      </c>
      <c r="OGY52" s="1818">
        <f t="shared" ref="OGY52" si="13358">-OGY51*$C$52</f>
        <v>-2.4802481228385689E+59</v>
      </c>
      <c r="OHA52" s="1818">
        <f t="shared" ref="OHA52" si="13359">-OHA51*$C$52</f>
        <v>-2.5422543259095328E+59</v>
      </c>
      <c r="OHC52" s="1818">
        <f t="shared" ref="OHC52" si="13360">-OHC51*$C$52</f>
        <v>-2.605810684057271E+59</v>
      </c>
      <c r="OHE52" s="1818">
        <f t="shared" ref="OHE52" si="13361">-OHE51*$C$52</f>
        <v>-2.6709559511587027E+59</v>
      </c>
      <c r="OHG52" s="1818">
        <f t="shared" ref="OHG52" si="13362">-OHG51*$C$52</f>
        <v>-2.7377298499376699E+59</v>
      </c>
      <c r="OHI52" s="1818">
        <f t="shared" ref="OHI52" si="13363">-OHI51*$C$52</f>
        <v>-2.8061730961861113E+59</v>
      </c>
      <c r="OHK52" s="1818">
        <f t="shared" ref="OHK52" si="13364">-OHK51*$C$52</f>
        <v>-2.8763274235907639E+59</v>
      </c>
      <c r="OHM52" s="1818">
        <f t="shared" ref="OHM52" si="13365">-OHM51*$C$52</f>
        <v>-2.9482356091805326E+59</v>
      </c>
      <c r="OHO52" s="1818">
        <f t="shared" ref="OHO52" si="13366">-OHO51*$C$52</f>
        <v>-3.0219414994100455E+59</v>
      </c>
      <c r="OHQ52" s="1818">
        <f t="shared" ref="OHQ52" si="13367">-OHQ51*$C$52</f>
        <v>-3.0974900368952965E+59</v>
      </c>
      <c r="OHS52" s="1818">
        <f t="shared" ref="OHS52" si="13368">-OHS51*$C$52</f>
        <v>-3.1749272878176785E+59</v>
      </c>
      <c r="OHU52" s="1818">
        <f t="shared" ref="OHU52" si="13369">-OHU51*$C$52</f>
        <v>-3.2543004700131201E+59</v>
      </c>
      <c r="OHW52" s="1818">
        <f t="shared" ref="OHW52" si="13370">-OHW51*$C$52</f>
        <v>-3.3356579817634478E+59</v>
      </c>
      <c r="OHY52" s="1818">
        <f t="shared" ref="OHY52" si="13371">-OHY51*$C$52</f>
        <v>-3.4190494313075338E+59</v>
      </c>
      <c r="OIA52" s="1818">
        <f t="shared" ref="OIA52" si="13372">-OIA51*$C$52</f>
        <v>-3.5045256670902219E+59</v>
      </c>
      <c r="OIC52" s="1818">
        <f t="shared" ref="OIC52" si="13373">-OIC51*$C$52</f>
        <v>-3.5921388087674774E+59</v>
      </c>
      <c r="OIE52" s="1818">
        <f t="shared" ref="OIE52" si="13374">-OIE51*$C$52</f>
        <v>-3.6819422789866639E+59</v>
      </c>
      <c r="OIG52" s="1818">
        <f t="shared" ref="OIG52" si="13375">-OIG51*$C$52</f>
        <v>-3.77399083596133E+59</v>
      </c>
      <c r="OII52" s="1818">
        <f t="shared" ref="OII52" si="13376">-OII51*$C$52</f>
        <v>-3.8683406068603629E+59</v>
      </c>
      <c r="OIK52" s="1818">
        <f t="shared" ref="OIK52" si="13377">-OIK51*$C$52</f>
        <v>-3.9650491220318719E+59</v>
      </c>
      <c r="OIM52" s="1818">
        <f t="shared" ref="OIM52" si="13378">-OIM51*$C$52</f>
        <v>-4.0641753500826682E+59</v>
      </c>
      <c r="OIO52" s="1818">
        <f t="shared" ref="OIO52" si="13379">-OIO51*$C$52</f>
        <v>-4.1657797338347346E+59</v>
      </c>
      <c r="OIQ52" s="1818">
        <f t="shared" ref="OIQ52" si="13380">-OIQ51*$C$52</f>
        <v>-4.2699242271806028E+59</v>
      </c>
      <c r="OIS52" s="1818">
        <f t="shared" ref="OIS52" si="13381">-OIS51*$C$52</f>
        <v>-4.3766723328601177E+59</v>
      </c>
      <c r="OIU52" s="1818">
        <f t="shared" ref="OIU52" si="13382">-OIU51*$C$52</f>
        <v>-4.4860891411816207E+59</v>
      </c>
      <c r="OIW52" s="1818">
        <f t="shared" ref="OIW52" si="13383">-OIW51*$C$52</f>
        <v>-4.5982413697111604E+59</v>
      </c>
      <c r="OIY52" s="1818">
        <f t="shared" ref="OIY52" si="13384">-OIY51*$C$52</f>
        <v>-4.7131974039539387E+59</v>
      </c>
      <c r="OJA52" s="1818">
        <f t="shared" ref="OJA52" si="13385">-OJA51*$C$52</f>
        <v>-4.8310273390527868E+59</v>
      </c>
      <c r="OJC52" s="1818">
        <f t="shared" ref="OJC52" si="13386">-OJC51*$C$52</f>
        <v>-4.951803022529106E+59</v>
      </c>
      <c r="OJE52" s="1818">
        <f t="shared" ref="OJE52" si="13387">-OJE51*$C$52</f>
        <v>-5.0755980980923332E+59</v>
      </c>
      <c r="OJG52" s="1818">
        <f t="shared" ref="OJG52" si="13388">-OJG51*$C$52</f>
        <v>-5.2024880505446407E+59</v>
      </c>
      <c r="OJI52" s="1818">
        <f t="shared" ref="OJI52" si="13389">-OJI51*$C$52</f>
        <v>-5.3325502518082564E+59</v>
      </c>
      <c r="OJK52" s="1818">
        <f t="shared" ref="OJK52" si="13390">-OJK51*$C$52</f>
        <v>-5.4658640081034623E+59</v>
      </c>
      <c r="OJM52" s="1818">
        <f t="shared" ref="OJM52" si="13391">-OJM51*$C$52</f>
        <v>-5.6025106083060485E+59</v>
      </c>
      <c r="OJO52" s="1818">
        <f t="shared" ref="OJO52" si="13392">-OJO51*$C$52</f>
        <v>-5.7425733735136995E+59</v>
      </c>
      <c r="OJQ52" s="1818">
        <f t="shared" ref="OJQ52" si="13393">-OJQ51*$C$52</f>
        <v>-5.8861377078515414E+59</v>
      </c>
      <c r="OJS52" s="1818">
        <f t="shared" ref="OJS52" si="13394">-OJS51*$C$52</f>
        <v>-6.0332911505478297E+59</v>
      </c>
      <c r="OJU52" s="1818">
        <f t="shared" ref="OJU52" si="13395">-OJU51*$C$52</f>
        <v>-6.1841234293115249E+59</v>
      </c>
      <c r="OJW52" s="1818">
        <f t="shared" ref="OJW52" si="13396">-OJW51*$C$52</f>
        <v>-6.3387265150443128E+59</v>
      </c>
      <c r="OJY52" s="1818">
        <f t="shared" ref="OJY52" si="13397">-OJY51*$C$52</f>
        <v>-6.4971946779204198E+59</v>
      </c>
      <c r="OKA52" s="1818">
        <f t="shared" ref="OKA52" si="13398">-OKA51*$C$52</f>
        <v>-6.6596245448684302E+59</v>
      </c>
      <c r="OKC52" s="1818">
        <f t="shared" ref="OKC52" si="13399">-OKC51*$C$52</f>
        <v>-6.8261151584901402E+59</v>
      </c>
      <c r="OKE52" s="1818">
        <f t="shared" ref="OKE52" si="13400">-OKE51*$C$52</f>
        <v>-6.996768037452393E+59</v>
      </c>
      <c r="OKG52" s="1818">
        <f t="shared" ref="OKG52" si="13401">-OKG51*$C$52</f>
        <v>-7.1716872383887019E+59</v>
      </c>
      <c r="OKI52" s="1818">
        <f t="shared" ref="OKI52" si="13402">-OKI51*$C$52</f>
        <v>-7.350979419348419E+59</v>
      </c>
      <c r="OKK52" s="1818">
        <f t="shared" ref="OKK52" si="13403">-OKK51*$C$52</f>
        <v>-7.534753904832129E+59</v>
      </c>
      <c r="OKM52" s="1818">
        <f t="shared" ref="OKM52" si="13404">-OKM51*$C$52</f>
        <v>-7.7231227524529317E+59</v>
      </c>
      <c r="OKO52" s="1818">
        <f t="shared" ref="OKO52" si="13405">-OKO51*$C$52</f>
        <v>-7.9162008212642541E+59</v>
      </c>
      <c r="OKQ52" s="1818">
        <f t="shared" ref="OKQ52" si="13406">-OKQ51*$C$52</f>
        <v>-8.1141058417958595E+59</v>
      </c>
      <c r="OKS52" s="1818">
        <f t="shared" ref="OKS52" si="13407">-OKS51*$C$52</f>
        <v>-8.3169584878407548E+59</v>
      </c>
      <c r="OKU52" s="1818">
        <f t="shared" ref="OKU52" si="13408">-OKU51*$C$52</f>
        <v>-8.5248824500367736E+59</v>
      </c>
      <c r="OKW52" s="1818">
        <f t="shared" ref="OKW52" si="13409">-OKW51*$C$52</f>
        <v>-8.7380045112876927E+59</v>
      </c>
      <c r="OKY52" s="1818">
        <f t="shared" ref="OKY52" si="13410">-OKY51*$C$52</f>
        <v>-8.9564546240698838E+59</v>
      </c>
      <c r="OLA52" s="1818">
        <f t="shared" ref="OLA52" si="13411">-OLA51*$C$52</f>
        <v>-9.1803659896716303E+59</v>
      </c>
      <c r="OLC52" s="1818">
        <f t="shared" ref="OLC52" si="13412">-OLC51*$C$52</f>
        <v>-9.4098751394134204E+59</v>
      </c>
      <c r="OLE52" s="1818">
        <f t="shared" ref="OLE52" si="13413">-OLE51*$C$52</f>
        <v>-9.6451220178987559E+59</v>
      </c>
      <c r="OLG52" s="1818">
        <f t="shared" ref="OLG52" si="13414">-OLG51*$C$52</f>
        <v>-9.8862500683462247E+59</v>
      </c>
      <c r="OLI52" s="1818">
        <f t="shared" ref="OLI52" si="13415">-OLI51*$C$52</f>
        <v>-1.0133406320054879E+60</v>
      </c>
      <c r="OLK52" s="1818">
        <f t="shared" ref="OLK52" si="13416">-OLK51*$C$52</f>
        <v>-1.0386741478056249E+60</v>
      </c>
      <c r="OLM52" s="1818">
        <f t="shared" ref="OLM52" si="13417">-OLM51*$C$52</f>
        <v>-1.0646410015007655E+60</v>
      </c>
      <c r="OLO52" s="1818">
        <f t="shared" ref="OLO52" si="13418">-OLO51*$C$52</f>
        <v>-1.0912570265382845E+60</v>
      </c>
      <c r="OLQ52" s="1818">
        <f t="shared" ref="OLQ52" si="13419">-OLQ51*$C$52</f>
        <v>-1.1185384522017416E+60</v>
      </c>
      <c r="OLS52" s="1818">
        <f t="shared" ref="OLS52" si="13420">-OLS51*$C$52</f>
        <v>-1.146501913506785E+60</v>
      </c>
      <c r="OLU52" s="1818">
        <f t="shared" ref="OLU52" si="13421">-OLU51*$C$52</f>
        <v>-1.1751644613444545E+60</v>
      </c>
      <c r="OLW52" s="1818">
        <f t="shared" ref="OLW52" si="13422">-OLW51*$C$52</f>
        <v>-1.2045435728780658E+60</v>
      </c>
      <c r="OLY52" s="1818">
        <f t="shared" ref="OLY52" si="13423">-OLY51*$C$52</f>
        <v>-1.2346571622000174E+60</v>
      </c>
      <c r="OMA52" s="1818">
        <f t="shared" ref="OMA52" si="13424">-OMA51*$C$52</f>
        <v>-1.2655235912550177E+60</v>
      </c>
      <c r="OMC52" s="1818">
        <f t="shared" ref="OMC52" si="13425">-OMC51*$C$52</f>
        <v>-1.297161681036393E+60</v>
      </c>
      <c r="OME52" s="1818">
        <f t="shared" ref="OME52" si="13426">-OME51*$C$52</f>
        <v>-1.3295907230623028E+60</v>
      </c>
      <c r="OMG52" s="1818">
        <f t="shared" ref="OMG52" si="13427">-OMG51*$C$52</f>
        <v>-1.3628304911388602E+60</v>
      </c>
      <c r="OMI52" s="1818">
        <f t="shared" ref="OMI52" si="13428">-OMI51*$C$52</f>
        <v>-1.3969012534173315E+60</v>
      </c>
      <c r="OMK52" s="1818">
        <f t="shared" ref="OMK52" si="13429">-OMK51*$C$52</f>
        <v>-1.4318237847527646E+60</v>
      </c>
      <c r="OMM52" s="1818">
        <f t="shared" ref="OMM52" si="13430">-OMM51*$C$52</f>
        <v>-1.4676193793715836E+60</v>
      </c>
      <c r="OMO52" s="1818">
        <f t="shared" ref="OMO52" si="13431">-OMO51*$C$52</f>
        <v>-1.504309863855873E+60</v>
      </c>
      <c r="OMQ52" s="1818">
        <f t="shared" ref="OMQ52" si="13432">-OMQ51*$C$52</f>
        <v>-1.5419176104522697E+60</v>
      </c>
      <c r="OMS52" s="1818">
        <f t="shared" ref="OMS52" si="13433">-OMS51*$C$52</f>
        <v>-1.5804655507135763E+60</v>
      </c>
      <c r="OMU52" s="1818">
        <f t="shared" ref="OMU52" si="13434">-OMU51*$C$52</f>
        <v>-1.6199771894814157E+60</v>
      </c>
      <c r="OMW52" s="1818">
        <f t="shared" ref="OMW52" si="13435">-OMW51*$C$52</f>
        <v>-1.6604766192184511E+60</v>
      </c>
      <c r="OMY52" s="1818">
        <f t="shared" ref="OMY52" si="13436">-OMY51*$C$52</f>
        <v>-1.7019885346989123E+60</v>
      </c>
      <c r="ONA52" s="1818">
        <f t="shared" ref="ONA52" si="13437">-ONA51*$C$52</f>
        <v>-1.7445382480663849E+60</v>
      </c>
      <c r="ONC52" s="1818">
        <f t="shared" ref="ONC52" si="13438">-ONC51*$C$52</f>
        <v>-1.7881517042680444E+60</v>
      </c>
      <c r="ONE52" s="1818">
        <f t="shared" ref="ONE52" si="13439">-ONE51*$C$52</f>
        <v>-1.8328554968747452E+60</v>
      </c>
      <c r="ONG52" s="1818">
        <f t="shared" ref="ONG52" si="13440">-ONG51*$C$52</f>
        <v>-1.8786768842966138E+60</v>
      </c>
      <c r="ONI52" s="1818">
        <f t="shared" ref="ONI52" si="13441">-ONI51*$C$52</f>
        <v>-1.9256438064040289E+60</v>
      </c>
      <c r="ONK52" s="1818">
        <f t="shared" ref="ONK52" si="13442">-ONK51*$C$52</f>
        <v>-1.9737849015641296E+60</v>
      </c>
      <c r="ONM52" s="1818">
        <f t="shared" ref="ONM52" si="13443">-ONM51*$C$52</f>
        <v>-2.0231295241032327E+60</v>
      </c>
      <c r="ONO52" s="1818">
        <f t="shared" ref="ONO52" si="13444">-ONO51*$C$52</f>
        <v>-2.0737077622058132E+60</v>
      </c>
      <c r="ONQ52" s="1818">
        <f t="shared" ref="ONQ52" si="13445">-ONQ51*$C$52</f>
        <v>-2.1255504562609582E+60</v>
      </c>
      <c r="ONS52" s="1818">
        <f t="shared" ref="ONS52" si="13446">-ONS51*$C$52</f>
        <v>-2.1786892176674819E+60</v>
      </c>
      <c r="ONU52" s="1818">
        <f t="shared" ref="ONU52" si="13447">-ONU51*$C$52</f>
        <v>-2.2331564481091686E+60</v>
      </c>
      <c r="ONW52" s="1818">
        <f t="shared" ref="ONW52" si="13448">-ONW51*$C$52</f>
        <v>-2.2889853593118974E+60</v>
      </c>
      <c r="ONY52" s="1818">
        <f t="shared" ref="ONY52" si="13449">-ONY51*$C$52</f>
        <v>-2.3462099932946947E+60</v>
      </c>
      <c r="OOA52" s="1818">
        <f t="shared" ref="OOA52" si="13450">-OOA51*$C$52</f>
        <v>-2.4048652431270618E+60</v>
      </c>
      <c r="OOC52" s="1818">
        <f t="shared" ref="OOC52" si="13451">-OOC51*$C$52</f>
        <v>-2.464986874205238E+60</v>
      </c>
      <c r="OOE52" s="1818">
        <f t="shared" ref="OOE52" si="13452">-OOE51*$C$52</f>
        <v>-2.5266115460603687E+60</v>
      </c>
      <c r="OOG52" s="1818">
        <f t="shared" ref="OOG52" si="13453">-OOG51*$C$52</f>
        <v>-2.5897768347118778E+60</v>
      </c>
      <c r="OOI52" s="1818">
        <f t="shared" ref="OOI52" si="13454">-OOI51*$C$52</f>
        <v>-2.6545212555796744E+60</v>
      </c>
      <c r="OOK52" s="1818">
        <f t="shared" ref="OOK52" si="13455">-OOK51*$C$52</f>
        <v>-2.7208842869691659E+60</v>
      </c>
      <c r="OOM52" s="1818">
        <f t="shared" ref="OOM52" si="13456">-OOM51*$C$52</f>
        <v>-2.7889063941433947E+60</v>
      </c>
      <c r="OOO52" s="1818">
        <f t="shared" ref="OOO52" si="13457">-OOO51*$C$52</f>
        <v>-2.8586290539969792E+60</v>
      </c>
      <c r="OOQ52" s="1818">
        <f t="shared" ref="OOQ52" si="13458">-OOQ51*$C$52</f>
        <v>-2.9300947803469035E+60</v>
      </c>
      <c r="OOS52" s="1818">
        <f t="shared" ref="OOS52" si="13459">-OOS51*$C$52</f>
        <v>-3.0033471498555757E+60</v>
      </c>
      <c r="OOU52" s="1818">
        <f t="shared" ref="OOU52" si="13460">-OOU51*$C$52</f>
        <v>-3.0784308286019649E+60</v>
      </c>
      <c r="OOW52" s="1818">
        <f t="shared" ref="OOW52" si="13461">-OOW51*$C$52</f>
        <v>-3.1553915993170138E+60</v>
      </c>
      <c r="OOY52" s="1818">
        <f t="shared" ref="OOY52" si="13462">-OOY51*$C$52</f>
        <v>-3.2342763892999392E+60</v>
      </c>
      <c r="OPA52" s="1818">
        <f t="shared" ref="OPA52" si="13463">-OPA51*$C$52</f>
        <v>-3.3151332990324373E+60</v>
      </c>
      <c r="OPC52" s="1818">
        <f t="shared" ref="OPC52" si="13464">-OPC51*$C$52</f>
        <v>-3.3980116315082479E+60</v>
      </c>
      <c r="OPE52" s="1818">
        <f t="shared" ref="OPE52" si="13465">-OPE51*$C$52</f>
        <v>-3.4829619222959539E+60</v>
      </c>
      <c r="OPG52" s="1818">
        <f t="shared" ref="OPG52" si="13466">-OPG51*$C$52</f>
        <v>-3.5700359703533525E+60</v>
      </c>
      <c r="OPI52" s="1818">
        <f t="shared" ref="OPI52" si="13467">-OPI51*$C$52</f>
        <v>-3.6592868696121857E+60</v>
      </c>
      <c r="OPK52" s="1818">
        <f t="shared" ref="OPK52" si="13468">-OPK51*$C$52</f>
        <v>-3.7507690413524903E+60</v>
      </c>
      <c r="OPM52" s="1818">
        <f t="shared" ref="OPM52" si="13469">-OPM51*$C$52</f>
        <v>-3.844538267386302E+60</v>
      </c>
      <c r="OPO52" s="1818">
        <f t="shared" ref="OPO52" si="13470">-OPO51*$C$52</f>
        <v>-3.9406517240709593E+60</v>
      </c>
      <c r="OPQ52" s="1818">
        <f t="shared" ref="OPQ52" si="13471">-OPQ51*$C$52</f>
        <v>-4.0391680171727329E+60</v>
      </c>
      <c r="OPS52" s="1818">
        <f t="shared" ref="OPS52" si="13472">-OPS51*$C$52</f>
        <v>-4.1401472176020508E+60</v>
      </c>
      <c r="OPU52" s="1818">
        <f t="shared" ref="OPU52" si="13473">-OPU51*$C$52</f>
        <v>-4.2436508980421017E+60</v>
      </c>
      <c r="OPW52" s="1818">
        <f t="shared" ref="OPW52" si="13474">-OPW51*$C$52</f>
        <v>-4.3497421704931538E+60</v>
      </c>
      <c r="OPY52" s="1818">
        <f t="shared" ref="OPY52" si="13475">-OPY51*$C$52</f>
        <v>-4.458485724755482E+60</v>
      </c>
      <c r="OQA52" s="1818">
        <f t="shared" ref="OQA52" si="13476">-OQA51*$C$52</f>
        <v>-4.5699478678743688E+60</v>
      </c>
      <c r="OQC52" s="1818">
        <f t="shared" ref="OQC52" si="13477">-OQC51*$C$52</f>
        <v>-4.6841965645712276E+60</v>
      </c>
      <c r="OQE52" s="1818">
        <f t="shared" ref="OQE52" si="13478">-OQE51*$C$52</f>
        <v>-4.8013014786855082E+60</v>
      </c>
      <c r="OQG52" s="1818">
        <f t="shared" ref="OQG52" si="13479">-OQG51*$C$52</f>
        <v>-4.9213340156526452E+60</v>
      </c>
      <c r="OQI52" s="1818">
        <f t="shared" ref="OQI52" si="13480">-OQI51*$C$52</f>
        <v>-5.044367366043961E+60</v>
      </c>
      <c r="OQK52" s="1818">
        <f t="shared" ref="OQK52" si="13481">-OQK51*$C$52</f>
        <v>-5.1704765501950596E+60</v>
      </c>
      <c r="OQM52" s="1818">
        <f t="shared" ref="OQM52" si="13482">-OQM51*$C$52</f>
        <v>-5.2997384639499358E+60</v>
      </c>
      <c r="OQO52" s="1818">
        <f t="shared" ref="OQO52" si="13483">-OQO51*$C$52</f>
        <v>-5.4322319255486841E+60</v>
      </c>
      <c r="OQQ52" s="1818">
        <f t="shared" ref="OQQ52" si="13484">-OQQ51*$C$52</f>
        <v>-5.5680377236874009E+60</v>
      </c>
      <c r="OQS52" s="1818">
        <f t="shared" ref="OQS52" si="13485">-OQS51*$C$52</f>
        <v>-5.7072386667795851E+60</v>
      </c>
      <c r="OQU52" s="1818">
        <f t="shared" ref="OQU52" si="13486">-OQU51*$C$52</f>
        <v>-5.8499196334490746E+60</v>
      </c>
      <c r="OQW52" s="1818">
        <f t="shared" ref="OQW52" si="13487">-OQW51*$C$52</f>
        <v>-5.996167624285301E+60</v>
      </c>
      <c r="OQY52" s="1818">
        <f t="shared" ref="OQY52" si="13488">-OQY51*$C$52</f>
        <v>-6.1460718148924332E+60</v>
      </c>
      <c r="ORA52" s="1818">
        <f t="shared" ref="ORA52" si="13489">-ORA51*$C$52</f>
        <v>-6.2997236102647432E+60</v>
      </c>
      <c r="ORC52" s="1818">
        <f t="shared" ref="ORC52" si="13490">-ORC51*$C$52</f>
        <v>-6.4572167005213614E+60</v>
      </c>
      <c r="ORE52" s="1818">
        <f t="shared" ref="ORE52" si="13491">-ORE51*$C$52</f>
        <v>-6.618647118034395E+60</v>
      </c>
      <c r="ORG52" s="1818">
        <f t="shared" ref="ORG52" si="13492">-ORG51*$C$52</f>
        <v>-6.7841132959852543E+60</v>
      </c>
      <c r="ORI52" s="1818">
        <f t="shared" ref="ORI52" si="13493">-ORI51*$C$52</f>
        <v>-6.9537161283848851E+60</v>
      </c>
      <c r="ORK52" s="1818">
        <f t="shared" ref="ORK52" si="13494">-ORK51*$C$52</f>
        <v>-7.1275590315945063E+60</v>
      </c>
      <c r="ORM52" s="1818">
        <f t="shared" ref="ORM52" si="13495">-ORM51*$C$52</f>
        <v>-7.3057480073843686E+60</v>
      </c>
      <c r="ORO52" s="1818">
        <f t="shared" ref="ORO52" si="13496">-ORO51*$C$52</f>
        <v>-7.4883917075689769E+60</v>
      </c>
      <c r="ORQ52" s="1818">
        <f t="shared" ref="ORQ52" si="13497">-ORQ51*$C$52</f>
        <v>-7.6756015002582002E+60</v>
      </c>
      <c r="ORS52" s="1818">
        <f t="shared" ref="ORS52" si="13498">-ORS51*$C$52</f>
        <v>-7.8674915377646546E+60</v>
      </c>
      <c r="ORU52" s="1818">
        <f t="shared" ref="ORU52" si="13499">-ORU51*$C$52</f>
        <v>-8.0641788262087705E+60</v>
      </c>
      <c r="ORW52" s="1818">
        <f t="shared" ref="ORW52" si="13500">-ORW51*$C$52</f>
        <v>-8.2657832968639895E+60</v>
      </c>
      <c r="ORY52" s="1818">
        <f t="shared" ref="ORY52" si="13501">-ORY51*$C$52</f>
        <v>-8.4724278792855887E+60</v>
      </c>
      <c r="OSA52" s="1818">
        <f t="shared" ref="OSA52" si="13502">-OSA51*$C$52</f>
        <v>-8.6842385762677273E+60</v>
      </c>
      <c r="OSC52" s="1818">
        <f t="shared" ref="OSC52" si="13503">-OSC51*$C$52</f>
        <v>-8.9013445406744193E+60</v>
      </c>
      <c r="OSE52" s="1818">
        <f t="shared" ref="OSE52" si="13504">-OSE51*$C$52</f>
        <v>-9.1238781541912791E+60</v>
      </c>
      <c r="OSG52" s="1818">
        <f t="shared" ref="OSG52" si="13505">-OSG51*$C$52</f>
        <v>-9.3519751080460607E+60</v>
      </c>
      <c r="OSI52" s="1818">
        <f t="shared" ref="OSI52" si="13506">-OSI51*$C$52</f>
        <v>-9.5857744857472111E+60</v>
      </c>
      <c r="OSK52" s="1818">
        <f t="shared" ref="OSK52" si="13507">-OSK51*$C$52</f>
        <v>-9.8254188478908903E+60</v>
      </c>
      <c r="OSM52" s="1818">
        <f t="shared" ref="OSM52" si="13508">-OSM51*$C$52</f>
        <v>-1.0071054319088162E+61</v>
      </c>
      <c r="OSO52" s="1818">
        <f t="shared" ref="OSO52" si="13509">-OSO51*$C$52</f>
        <v>-1.0322830677065365E+61</v>
      </c>
      <c r="OSQ52" s="1818">
        <f t="shared" ref="OSQ52" si="13510">-OSQ51*$C$52</f>
        <v>-1.0580901443991998E+61</v>
      </c>
      <c r="OSS52" s="1818">
        <f t="shared" ref="OSS52" si="13511">-OSS51*$C$52</f>
        <v>-1.0845423980091797E+61</v>
      </c>
      <c r="OSU52" s="1818">
        <f t="shared" ref="OSU52" si="13512">-OSU51*$C$52</f>
        <v>-1.1116559579594091E+61</v>
      </c>
      <c r="OSW52" s="1818">
        <f t="shared" ref="OSW52" si="13513">-OSW51*$C$52</f>
        <v>-1.1394473569083942E+61</v>
      </c>
      <c r="OSY52" s="1818">
        <f t="shared" ref="OSY52" si="13514">-OSY51*$C$52</f>
        <v>-1.1679335408311039E+61</v>
      </c>
      <c r="OTA52" s="1818">
        <f t="shared" ref="OTA52" si="13515">-OTA51*$C$52</f>
        <v>-1.1971318793518814E+61</v>
      </c>
      <c r="OTC52" s="1818">
        <f t="shared" ref="OTC52" si="13516">-OTC51*$C$52</f>
        <v>-1.2270601763356783E+61</v>
      </c>
      <c r="OTE52" s="1818">
        <f t="shared" ref="OTE52" si="13517">-OTE51*$C$52</f>
        <v>-1.2577366807440701E+61</v>
      </c>
      <c r="OTG52" s="1818">
        <f t="shared" ref="OTG52" si="13518">-OTG51*$C$52</f>
        <v>-1.2891800977626718E+61</v>
      </c>
      <c r="OTI52" s="1818">
        <f t="shared" ref="OTI52" si="13519">-OTI51*$C$52</f>
        <v>-1.3214096002067385E+61</v>
      </c>
      <c r="OTK52" s="1818">
        <f t="shared" ref="OTK52" si="13520">-OTK51*$C$52</f>
        <v>-1.3544448402119068E+61</v>
      </c>
      <c r="OTM52" s="1818">
        <f t="shared" ref="OTM52" si="13521">-OTM51*$C$52</f>
        <v>-1.3883059612172044E+61</v>
      </c>
      <c r="OTO52" s="1818">
        <f t="shared" ref="OTO52" si="13522">-OTO51*$C$52</f>
        <v>-1.4230136102476345E+61</v>
      </c>
      <c r="OTQ52" s="1818">
        <f t="shared" ref="OTQ52" si="13523">-OTQ51*$C$52</f>
        <v>-1.4585889505038252E+61</v>
      </c>
      <c r="OTS52" s="1818">
        <f t="shared" ref="OTS52" si="13524">-OTS51*$C$52</f>
        <v>-1.4950536742664206E+61</v>
      </c>
      <c r="OTU52" s="1818">
        <f t="shared" ref="OTU52" si="13525">-OTU51*$C$52</f>
        <v>-1.532430016123081E+61</v>
      </c>
      <c r="OTW52" s="1818">
        <f t="shared" ref="OTW52" si="13526">-OTW51*$C$52</f>
        <v>-1.570740766526158E+61</v>
      </c>
      <c r="OTY52" s="1818">
        <f t="shared" ref="OTY52" si="13527">-OTY51*$C$52</f>
        <v>-1.6100092856893119E+61</v>
      </c>
      <c r="OUA52" s="1818">
        <f t="shared" ref="OUA52" si="13528">-OUA51*$C$52</f>
        <v>-1.6502595178315445E+61</v>
      </c>
      <c r="OUC52" s="1818">
        <f t="shared" ref="OUC52" si="13529">-OUC51*$C$52</f>
        <v>-1.691516005777333E+61</v>
      </c>
      <c r="OUE52" s="1818">
        <f t="shared" ref="OUE52" si="13530">-OUE51*$C$52</f>
        <v>-1.7338039059217664E+61</v>
      </c>
      <c r="OUG52" s="1818">
        <f t="shared" ref="OUG52" si="13531">-OUG51*$C$52</f>
        <v>-1.7771490035698103E+61</v>
      </c>
      <c r="OUI52" s="1818">
        <f t="shared" ref="OUI52" si="13532">-OUI51*$C$52</f>
        <v>-1.8215777286590555E+61</v>
      </c>
      <c r="OUK52" s="1818">
        <f t="shared" ref="OUK52" si="13533">-OUK51*$C$52</f>
        <v>-1.8671171718755316E+61</v>
      </c>
      <c r="OUM52" s="1818">
        <f t="shared" ref="OUM52" si="13534">-OUM51*$C$52</f>
        <v>-1.9137951011724197E+61</v>
      </c>
      <c r="OUO52" s="1818">
        <f t="shared" ref="OUO52" si="13535">-OUO51*$C$52</f>
        <v>-1.9616399787017301E+61</v>
      </c>
      <c r="OUQ52" s="1818">
        <f t="shared" ref="OUQ52" si="13536">-OUQ51*$C$52</f>
        <v>-2.0106809781692732E+61</v>
      </c>
      <c r="OUS52" s="1818">
        <f t="shared" ref="OUS52" si="13537">-OUS51*$C$52</f>
        <v>-2.0609480026235048E+61</v>
      </c>
      <c r="OUU52" s="1818">
        <f t="shared" ref="OUU52" si="13538">-OUU51*$C$52</f>
        <v>-2.1124717026890922E+61</v>
      </c>
      <c r="OUW52" s="1818">
        <f t="shared" ref="OUW52" si="13539">-OUW51*$C$52</f>
        <v>-2.1652834952563192E+61</v>
      </c>
      <c r="OUY52" s="1818">
        <f t="shared" ref="OUY52" si="13540">-OUY51*$C$52</f>
        <v>-2.219415582637727E+61</v>
      </c>
      <c r="OVA52" s="1818">
        <f t="shared" ref="OVA52" si="13541">-OVA51*$C$52</f>
        <v>-2.2749009722036699E+61</v>
      </c>
      <c r="OVC52" s="1818">
        <f t="shared" ref="OVC52" si="13542">-OVC51*$C$52</f>
        <v>-2.3317734965087616E+61</v>
      </c>
      <c r="OVE52" s="1818">
        <f t="shared" ref="OVE52" si="13543">-OVE51*$C$52</f>
        <v>-2.3900678339214804E+61</v>
      </c>
      <c r="OVG52" s="1818">
        <f t="shared" ref="OVG52" si="13544">-OVG51*$C$52</f>
        <v>-2.4498195297695172E+61</v>
      </c>
      <c r="OVI52" s="1818">
        <f t="shared" ref="OVI52" si="13545">-OVI51*$C$52</f>
        <v>-2.511065018013755E+61</v>
      </c>
      <c r="OVK52" s="1818">
        <f t="shared" ref="OVK52" si="13546">-OVK51*$C$52</f>
        <v>-2.5738416434640987E+61</v>
      </c>
      <c r="OVM52" s="1818">
        <f t="shared" ref="OVM52" si="13547">-OVM51*$C$52</f>
        <v>-2.6381876845507011E+61</v>
      </c>
      <c r="OVO52" s="1818">
        <f t="shared" ref="OVO52" si="13548">-OVO51*$C$52</f>
        <v>-2.7041423766644685E+61</v>
      </c>
      <c r="OVQ52" s="1818">
        <f t="shared" ref="OVQ52" si="13549">-OVQ51*$C$52</f>
        <v>-2.7717459360810797E+61</v>
      </c>
      <c r="OVS52" s="1818">
        <f t="shared" ref="OVS52" si="13550">-OVS51*$C$52</f>
        <v>-2.8410395844831066E+61</v>
      </c>
      <c r="OVU52" s="1818">
        <f t="shared" ref="OVU52" si="13551">-OVU51*$C$52</f>
        <v>-2.9120655740951839E+61</v>
      </c>
      <c r="OVW52" s="1818">
        <f t="shared" ref="OVW52" si="13552">-OVW51*$C$52</f>
        <v>-2.9848672134475633E+61</v>
      </c>
      <c r="OVY52" s="1818">
        <f t="shared" ref="OVY52" si="13553">-OVY51*$C$52</f>
        <v>-3.0594888937837518E+61</v>
      </c>
      <c r="OWA52" s="1818">
        <f t="shared" ref="OWA52" si="13554">-OWA51*$C$52</f>
        <v>-3.1359761161283452E+61</v>
      </c>
      <c r="OWC52" s="1818">
        <f t="shared" ref="OWC52" si="13555">-OWC51*$C$52</f>
        <v>-3.2143755190315538E+61</v>
      </c>
      <c r="OWE52" s="1818">
        <f t="shared" ref="OWE52" si="13556">-OWE51*$C$52</f>
        <v>-3.2947349070073422E+61</v>
      </c>
      <c r="OWG52" s="1818">
        <f t="shared" ref="OWG52" si="13557">-OWG51*$C$52</f>
        <v>-3.3771032796825257E+61</v>
      </c>
      <c r="OWI52" s="1818">
        <f t="shared" ref="OWI52" si="13558">-OWI51*$C$52</f>
        <v>-3.4615308616745885E+61</v>
      </c>
      <c r="OWK52" s="1818">
        <f t="shared" ref="OWK52" si="13559">-OWK51*$C$52</f>
        <v>-3.5480691332164527E+61</v>
      </c>
      <c r="OWM52" s="1818">
        <f t="shared" ref="OWM52" si="13560">-OWM51*$C$52</f>
        <v>-3.636770861546864E+61</v>
      </c>
      <c r="OWO52" s="1818">
        <f t="shared" ref="OWO52" si="13561">-OWO51*$C$52</f>
        <v>-3.7276901330855353E+61</v>
      </c>
      <c r="OWQ52" s="1818">
        <f t="shared" ref="OWQ52" si="13562">-OWQ51*$C$52</f>
        <v>-3.8208823864126734E+61</v>
      </c>
      <c r="OWS52" s="1818">
        <f t="shared" ref="OWS52" si="13563">-OWS51*$C$52</f>
        <v>-3.9164044460729898E+61</v>
      </c>
      <c r="OWU52" s="1818">
        <f t="shared" ref="OWU52" si="13564">-OWU51*$C$52</f>
        <v>-4.0143145572248144E+61</v>
      </c>
      <c r="OWW52" s="1818">
        <f t="shared" ref="OWW52" si="13565">-OWW51*$C$52</f>
        <v>-4.1146724211554344E+61</v>
      </c>
      <c r="OWY52" s="1818">
        <f t="shared" ref="OWY52" si="13566">-OWY51*$C$52</f>
        <v>-4.2175392316843199E+61</v>
      </c>
      <c r="OXA52" s="1818">
        <f t="shared" ref="OXA52" si="13567">-OXA51*$C$52</f>
        <v>-4.3229777124764277E+61</v>
      </c>
      <c r="OXC52" s="1818">
        <f t="shared" ref="OXC52" si="13568">-OXC51*$C$52</f>
        <v>-4.4310521552883382E+61</v>
      </c>
      <c r="OXE52" s="1818">
        <f t="shared" ref="OXE52" si="13569">-OXE51*$C$52</f>
        <v>-4.5418284591705464E+61</v>
      </c>
      <c r="OXG52" s="1818">
        <f t="shared" ref="OXG52" si="13570">-OXG51*$C$52</f>
        <v>-4.6553741706498094E+61</v>
      </c>
      <c r="OXI52" s="1818">
        <f t="shared" ref="OXI52" si="13571">-OXI51*$C$52</f>
        <v>-4.771758524916054E+61</v>
      </c>
      <c r="OXK52" s="1818">
        <f t="shared" ref="OXK52" si="13572">-OXK51*$C$52</f>
        <v>-4.8910524880389549E+61</v>
      </c>
      <c r="OXM52" s="1818">
        <f t="shared" ref="OXM52" si="13573">-OXM51*$C$52</f>
        <v>-5.0133288002399281E+61</v>
      </c>
      <c r="OXO52" s="1818">
        <f t="shared" ref="OXO52" si="13574">-OXO51*$C$52</f>
        <v>-5.1386620202459256E+61</v>
      </c>
      <c r="OXQ52" s="1818">
        <f t="shared" ref="OXQ52" si="13575">-OXQ51*$C$52</f>
        <v>-5.2671285707520738E+61</v>
      </c>
      <c r="OXS52" s="1818">
        <f t="shared" ref="OXS52" si="13576">-OXS51*$C$52</f>
        <v>-5.3988067850208752E+61</v>
      </c>
      <c r="OXU52" s="1818">
        <f t="shared" ref="OXU52" si="13577">-OXU51*$C$52</f>
        <v>-5.5337769546463971E+61</v>
      </c>
      <c r="OXW52" s="1818">
        <f t="shared" ref="OXW52" si="13578">-OXW51*$C$52</f>
        <v>-5.6721213785125563E+61</v>
      </c>
      <c r="OXY52" s="1818">
        <f t="shared" ref="OXY52" si="13579">-OXY51*$C$52</f>
        <v>-5.8139244129753695E+61</v>
      </c>
      <c r="OYA52" s="1818">
        <f t="shared" ref="OYA52" si="13580">-OYA51*$C$52</f>
        <v>-5.9592725232997536E+61</v>
      </c>
      <c r="OYC52" s="1818">
        <f t="shared" ref="OYC52" si="13581">-OYC51*$C$52</f>
        <v>-6.1082543363822475E+61</v>
      </c>
      <c r="OYE52" s="1818">
        <f t="shared" ref="OYE52" si="13582">-OYE51*$C$52</f>
        <v>-6.2609606947918032E+61</v>
      </c>
      <c r="OYG52" s="1818">
        <f t="shared" ref="OYG52" si="13583">-OYG51*$C$52</f>
        <v>-6.4174847121615983E+61</v>
      </c>
      <c r="OYI52" s="1818">
        <f t="shared" ref="OYI52" si="13584">-OYI51*$C$52</f>
        <v>-6.5779218299656381E+61</v>
      </c>
      <c r="OYK52" s="1818">
        <f t="shared" ref="OYK52" si="13585">-OYK51*$C$52</f>
        <v>-6.7423698757147788E+61</v>
      </c>
      <c r="OYM52" s="1818">
        <f t="shared" ref="OYM52" si="13586">-OYM51*$C$52</f>
        <v>-6.9109291226076476E+61</v>
      </c>
      <c r="OYO52" s="1818">
        <f t="shared" ref="OYO52" si="13587">-OYO51*$C$52</f>
        <v>-7.0837023506728386E+61</v>
      </c>
      <c r="OYQ52" s="1818">
        <f t="shared" ref="OYQ52" si="13588">-OYQ51*$C$52</f>
        <v>-7.2607949094396589E+61</v>
      </c>
      <c r="OYS52" s="1818">
        <f t="shared" ref="OYS52" si="13589">-OYS51*$C$52</f>
        <v>-7.4423147821756501E+61</v>
      </c>
      <c r="OYU52" s="1818">
        <f t="shared" ref="OYU52" si="13590">-OYU51*$C$52</f>
        <v>-7.6283726517300411E+61</v>
      </c>
      <c r="OYW52" s="1818">
        <f t="shared" ref="OYW52" si="13591">-OYW51*$C$52</f>
        <v>-7.8190819680232918E+61</v>
      </c>
      <c r="OYY52" s="1818">
        <f t="shared" ref="OYY52" si="13592">-OYY51*$C$52</f>
        <v>-8.0145590172238733E+61</v>
      </c>
      <c r="OZA52" s="1818">
        <f t="shared" ref="OZA52" si="13593">-OZA51*$C$52</f>
        <v>-8.2149229926544699E+61</v>
      </c>
      <c r="OZC52" s="1818">
        <f t="shared" ref="OZC52" si="13594">-OZC51*$C$52</f>
        <v>-8.4202960674708306E+61</v>
      </c>
      <c r="OZE52" s="1818">
        <f t="shared" ref="OZE52" si="13595">-OZE51*$C$52</f>
        <v>-8.6308034691576007E+61</v>
      </c>
      <c r="OZG52" s="1818">
        <f t="shared" ref="OZG52" si="13596">-OZG51*$C$52</f>
        <v>-8.8465735558865395E+61</v>
      </c>
      <c r="OZI52" s="1818">
        <f t="shared" ref="OZI52" si="13597">-OZI51*$C$52</f>
        <v>-9.0677378947837025E+61</v>
      </c>
      <c r="OZK52" s="1818">
        <f t="shared" ref="OZK52" si="13598">-OZK51*$C$52</f>
        <v>-9.2944313421532939E+61</v>
      </c>
      <c r="OZM52" s="1818">
        <f t="shared" ref="OZM52" si="13599">-OZM51*$C$52</f>
        <v>-9.5267921257071259E+61</v>
      </c>
      <c r="OZO52" s="1818">
        <f t="shared" ref="OZO52" si="13600">-OZO51*$C$52</f>
        <v>-9.7649619288498032E+61</v>
      </c>
      <c r="OZQ52" s="1818">
        <f t="shared" ref="OZQ52" si="13601">-OZQ51*$C$52</f>
        <v>-1.0009085977071047E+62</v>
      </c>
      <c r="OZS52" s="1818">
        <f t="shared" ref="OZS52" si="13602">-OZS51*$C$52</f>
        <v>-1.0259313126497823E+62</v>
      </c>
      <c r="OZU52" s="1818">
        <f t="shared" ref="OZU52" si="13603">-OZU51*$C$52</f>
        <v>-1.0515795954660268E+62</v>
      </c>
      <c r="OZW52" s="1818">
        <f t="shared" ref="OZW52" si="13604">-OZW51*$C$52</f>
        <v>-1.0778690853526774E+62</v>
      </c>
      <c r="OZY52" s="1818">
        <f t="shared" ref="OZY52" si="13605">-OZY51*$C$52</f>
        <v>-1.1048158124864943E+62</v>
      </c>
      <c r="PAA52" s="1818">
        <f t="shared" ref="PAA52" si="13606">-PAA51*$C$52</f>
        <v>-1.1324362077986565E+62</v>
      </c>
      <c r="PAC52" s="1818">
        <f t="shared" ref="PAC52" si="13607">-PAC51*$C$52</f>
        <v>-1.1607471129936228E+62</v>
      </c>
      <c r="PAE52" s="1818">
        <f t="shared" ref="PAE52" si="13608">-PAE51*$C$52</f>
        <v>-1.1897657908184631E+62</v>
      </c>
      <c r="PAG52" s="1818">
        <f t="shared" ref="PAG52" si="13609">-PAG51*$C$52</f>
        <v>-1.2195099355889246E+62</v>
      </c>
      <c r="PAI52" s="1818">
        <f t="shared" ref="PAI52" si="13610">-PAI51*$C$52</f>
        <v>-1.2499976839786477E+62</v>
      </c>
      <c r="PAK52" s="1818">
        <f t="shared" ref="PAK52" si="13611">-PAK51*$C$52</f>
        <v>-1.2812476260781136E+62</v>
      </c>
      <c r="PAM52" s="1818">
        <f t="shared" ref="PAM52" si="13612">-PAM51*$C$52</f>
        <v>-1.3132788167300664E+62</v>
      </c>
      <c r="PAO52" s="1818">
        <f t="shared" ref="PAO52" si="13613">-PAO51*$C$52</f>
        <v>-1.3461107871483179E+62</v>
      </c>
      <c r="PAQ52" s="1818">
        <f t="shared" ref="PAQ52" si="13614">-PAQ51*$C$52</f>
        <v>-1.3797635568270257E+62</v>
      </c>
      <c r="PAS52" s="1818">
        <f t="shared" ref="PAS52" si="13615">-PAS51*$C$52</f>
        <v>-1.4142576457477012E+62</v>
      </c>
      <c r="PAU52" s="1818">
        <f t="shared" ref="PAU52" si="13616">-PAU51*$C$52</f>
        <v>-1.4496140868913936E+62</v>
      </c>
      <c r="PAW52" s="1818">
        <f t="shared" ref="PAW52" si="13617">-PAW51*$C$52</f>
        <v>-1.4858544390636784E+62</v>
      </c>
      <c r="PAY52" s="1818">
        <f t="shared" ref="PAY52" si="13618">-PAY51*$C$52</f>
        <v>-1.5230008000402701E+62</v>
      </c>
      <c r="PBA52" s="1818">
        <f t="shared" ref="PBA52" si="13619">-PBA51*$C$52</f>
        <v>-1.5610758200412766E+62</v>
      </c>
      <c r="PBC52" s="1818">
        <f t="shared" ref="PBC52" si="13620">-PBC51*$C$52</f>
        <v>-1.6001027155423084E+62</v>
      </c>
      <c r="PBE52" s="1818">
        <f t="shared" ref="PBE52" si="13621">-PBE51*$C$52</f>
        <v>-1.6401052834308661E+62</v>
      </c>
      <c r="PBG52" s="1818">
        <f t="shared" ref="PBG52" si="13622">-PBG51*$C$52</f>
        <v>-1.6811079155166377E+62</v>
      </c>
      <c r="PBI52" s="1818">
        <f t="shared" ref="PBI52" si="13623">-PBI51*$C$52</f>
        <v>-1.7231356134045535E+62</v>
      </c>
      <c r="PBK52" s="1818">
        <f t="shared" ref="PBK52" si="13624">-PBK51*$C$52</f>
        <v>-1.7662140037396672E+62</v>
      </c>
      <c r="PBM52" s="1818">
        <f t="shared" ref="PBM52" si="13625">-PBM51*$C$52</f>
        <v>-1.8103693538331588E+62</v>
      </c>
      <c r="PBO52" s="1818">
        <f t="shared" ref="PBO52" si="13626">-PBO51*$C$52</f>
        <v>-1.8556285876789876E+62</v>
      </c>
      <c r="PBQ52" s="1818">
        <f t="shared" ref="PBQ52" si="13627">-PBQ51*$C$52</f>
        <v>-1.9020193023709621E+62</v>
      </c>
      <c r="PBS52" s="1818">
        <f t="shared" ref="PBS52" si="13628">-PBS51*$C$52</f>
        <v>-1.9495697849302359E+62</v>
      </c>
      <c r="PBU52" s="1818">
        <f t="shared" ref="PBU52" si="13629">-PBU51*$C$52</f>
        <v>-1.9983090295534918E+62</v>
      </c>
      <c r="PBW52" s="1818">
        <f t="shared" ref="PBW52" si="13630">-PBW51*$C$52</f>
        <v>-2.048266755292329E+62</v>
      </c>
      <c r="PBY52" s="1818">
        <f t="shared" ref="PBY52" si="13631">-PBY51*$C$52</f>
        <v>-2.099473424174637E+62</v>
      </c>
      <c r="PCA52" s="1818">
        <f t="shared" ref="PCA52" si="13632">-PCA51*$C$52</f>
        <v>-2.1519602597790026E+62</v>
      </c>
      <c r="PCC52" s="1818">
        <f t="shared" ref="PCC52" si="13633">-PCC51*$C$52</f>
        <v>-2.2057592662734777E+62</v>
      </c>
      <c r="PCE52" s="1818">
        <f t="shared" ref="PCE52" si="13634">-PCE51*$C$52</f>
        <v>-2.2609032479303145E+62</v>
      </c>
      <c r="PCG52" s="1818">
        <f t="shared" ref="PCG52" si="13635">-PCG51*$C$52</f>
        <v>-2.3174258291285719E+62</v>
      </c>
      <c r="PCI52" s="1818">
        <f t="shared" ref="PCI52" si="13636">-PCI51*$C$52</f>
        <v>-2.3753614748567861E+62</v>
      </c>
      <c r="PCK52" s="1818">
        <f t="shared" ref="PCK52" si="13637">-PCK51*$C$52</f>
        <v>-2.4347455117282057E+62</v>
      </c>
      <c r="PCM52" s="1818">
        <f t="shared" ref="PCM52" si="13638">-PCM51*$C$52</f>
        <v>-2.4956141495214106E+62</v>
      </c>
      <c r="PCO52" s="1818">
        <f t="shared" ref="PCO52" si="13639">-PCO51*$C$52</f>
        <v>-2.5580045032594457E+62</v>
      </c>
      <c r="PCQ52" s="1818">
        <f t="shared" ref="PCQ52" si="13640">-PCQ51*$C$52</f>
        <v>-2.6219546158409318E+62</v>
      </c>
      <c r="PCS52" s="1818">
        <f t="shared" ref="PCS52" si="13641">-PCS51*$C$52</f>
        <v>-2.6875034812369548E+62</v>
      </c>
      <c r="PCU52" s="1818">
        <f t="shared" ref="PCU52" si="13642">-PCU51*$C$52</f>
        <v>-2.7546910682678786E+62</v>
      </c>
      <c r="PCW52" s="1818">
        <f t="shared" ref="PCW52" si="13643">-PCW51*$C$52</f>
        <v>-2.8235583449745752E+62</v>
      </c>
      <c r="PCY52" s="1818">
        <f t="shared" ref="PCY52" si="13644">-PCY51*$C$52</f>
        <v>-2.8941473035989391E+62</v>
      </c>
      <c r="PDA52" s="1818">
        <f t="shared" ref="PDA52" si="13645">-PDA51*$C$52</f>
        <v>-2.9665009861889126E+62</v>
      </c>
      <c r="PDC52" s="1818">
        <f t="shared" ref="PDC52" si="13646">-PDC51*$C$52</f>
        <v>-3.0406635108436352E+62</v>
      </c>
      <c r="PDE52" s="1818">
        <f t="shared" ref="PDE52" si="13647">-PDE51*$C$52</f>
        <v>-3.116680098614726E+62</v>
      </c>
      <c r="PDG52" s="1818">
        <f t="shared" ref="PDG52" si="13648">-PDG51*$C$52</f>
        <v>-3.1945971010800939E+62</v>
      </c>
      <c r="PDI52" s="1818">
        <f t="shared" ref="PDI52" si="13649">-PDI51*$C$52</f>
        <v>-3.2744620286070961E+62</v>
      </c>
      <c r="PDK52" s="1818">
        <f t="shared" ref="PDK52" si="13650">-PDK51*$C$52</f>
        <v>-3.356323579322273E+62</v>
      </c>
      <c r="PDM52" s="1818">
        <f t="shared" ref="PDM52" si="13651">-PDM51*$C$52</f>
        <v>-3.4402316688053294E+62</v>
      </c>
      <c r="PDO52" s="1818">
        <f t="shared" ref="PDO52" si="13652">-PDO51*$C$52</f>
        <v>-3.5262374605254621E+62</v>
      </c>
      <c r="PDQ52" s="1818">
        <f t="shared" ref="PDQ52" si="13653">-PDQ51*$C$52</f>
        <v>-3.6143933970385985E+62</v>
      </c>
      <c r="PDS52" s="1818">
        <f t="shared" ref="PDS52" si="13654">-PDS51*$C$52</f>
        <v>-3.704753231964563E+62</v>
      </c>
      <c r="PDU52" s="1818">
        <f t="shared" ref="PDU52" si="13655">-PDU51*$C$52</f>
        <v>-3.7973720627636769E+62</v>
      </c>
      <c r="PDW52" s="1818">
        <f t="shared" ref="PDW52" si="13656">-PDW51*$C$52</f>
        <v>-3.8923063643327685E+62</v>
      </c>
      <c r="PDY52" s="1818">
        <f t="shared" ref="PDY52" si="13657">-PDY51*$C$52</f>
        <v>-3.9896140234410876E+62</v>
      </c>
      <c r="PEA52" s="1818">
        <f t="shared" ref="PEA52" si="13658">-PEA51*$C$52</f>
        <v>-4.0893543740271144E+62</v>
      </c>
      <c r="PEC52" s="1818">
        <f t="shared" ref="PEC52" si="13659">-PEC51*$C$52</f>
        <v>-4.1915882333777923E+62</v>
      </c>
      <c r="PEE52" s="1818">
        <f t="shared" ref="PEE52" si="13660">-PEE51*$C$52</f>
        <v>-4.2963779392122363E+62</v>
      </c>
      <c r="PEG52" s="1818">
        <f t="shared" ref="PEG52" si="13661">-PEG51*$C$52</f>
        <v>-4.4037873876925415E+62</v>
      </c>
      <c r="PEI52" s="1818">
        <f t="shared" ref="PEI52" si="13662">-PEI51*$C$52</f>
        <v>-4.5138820723848541E+62</v>
      </c>
      <c r="PEK52" s="1818">
        <f t="shared" ref="PEK52" si="13663">-PEK51*$C$52</f>
        <v>-4.6267291241944748E+62</v>
      </c>
      <c r="PEM52" s="1818">
        <f t="shared" ref="PEM52" si="13664">-PEM51*$C$52</f>
        <v>-4.7423973522993364E+62</v>
      </c>
      <c r="PEO52" s="1818">
        <f t="shared" ref="PEO52" si="13665">-PEO51*$C$52</f>
        <v>-4.8609572861068191E+62</v>
      </c>
      <c r="PEQ52" s="1818">
        <f t="shared" ref="PEQ52" si="13666">-PEQ51*$C$52</f>
        <v>-4.982481218259489E+62</v>
      </c>
      <c r="PES52" s="1818">
        <f t="shared" ref="PES52" si="13667">-PES51*$C$52</f>
        <v>-5.1070432487159762E+62</v>
      </c>
      <c r="PEU52" s="1818">
        <f t="shared" ref="PEU52" si="13668">-PEU51*$C$52</f>
        <v>-5.2347193299338752E+62</v>
      </c>
      <c r="PEW52" s="1818">
        <f t="shared" ref="PEW52" si="13669">-PEW51*$C$52</f>
        <v>-5.3655873131822215E+62</v>
      </c>
      <c r="PEY52" s="1818">
        <f t="shared" ref="PEY52" si="13670">-PEY51*$C$52</f>
        <v>-5.4997269960117766E+62</v>
      </c>
      <c r="PFA52" s="1818">
        <f t="shared" ref="PFA52" si="13671">-PFA51*$C$52</f>
        <v>-5.6372201709120701E+62</v>
      </c>
      <c r="PFC52" s="1818">
        <f t="shared" ref="PFC52" si="13672">-PFC51*$C$52</f>
        <v>-5.7781506751848711E+62</v>
      </c>
      <c r="PFE52" s="1818">
        <f t="shared" ref="PFE52" si="13673">-PFE51*$C$52</f>
        <v>-5.9226044420644927E+62</v>
      </c>
      <c r="PFG52" s="1818">
        <f t="shared" ref="PFG52" si="13674">-PFG51*$C$52</f>
        <v>-6.0706695531161041E+62</v>
      </c>
      <c r="PFI52" s="1818">
        <f t="shared" ref="PFI52" si="13675">-PFI51*$C$52</f>
        <v>-6.2224362919440059E+62</v>
      </c>
      <c r="PFK52" s="1818">
        <f t="shared" ref="PFK52" si="13676">-PFK51*$C$52</f>
        <v>-6.3779971992426052E+62</v>
      </c>
      <c r="PFM52" s="1818">
        <f t="shared" ref="PFM52" si="13677">-PFM51*$C$52</f>
        <v>-6.5374471292236698E+62</v>
      </c>
      <c r="PFO52" s="1818">
        <f t="shared" ref="PFO52" si="13678">-PFO51*$C$52</f>
        <v>-6.7008833074542612E+62</v>
      </c>
      <c r="PFQ52" s="1818">
        <f t="shared" ref="PFQ52" si="13679">-PFQ51*$C$52</f>
        <v>-6.8684053901406173E+62</v>
      </c>
      <c r="PFS52" s="1818">
        <f t="shared" ref="PFS52" si="13680">-PFS51*$C$52</f>
        <v>-7.0401155248941322E+62</v>
      </c>
      <c r="PFU52" s="1818">
        <f t="shared" ref="PFU52" si="13681">-PFU51*$C$52</f>
        <v>-7.216118413016485E+62</v>
      </c>
      <c r="PFW52" s="1818">
        <f t="shared" ref="PFW52" si="13682">-PFW51*$C$52</f>
        <v>-7.3965213733418969E+62</v>
      </c>
      <c r="PFY52" s="1818">
        <f t="shared" ref="PFY52" si="13683">-PFY51*$C$52</f>
        <v>-7.5814344076754439E+62</v>
      </c>
      <c r="PGA52" s="1818">
        <f t="shared" ref="PGA52" si="13684">-PGA51*$C$52</f>
        <v>-7.7709702678673292E+62</v>
      </c>
      <c r="PGC52" s="1818">
        <f t="shared" ref="PGC52" si="13685">-PGC51*$C$52</f>
        <v>-7.965244524564012E+62</v>
      </c>
      <c r="PGE52" s="1818">
        <f t="shared" ref="PGE52" si="13686">-PGE51*$C$52</f>
        <v>-8.1643756376781112E+62</v>
      </c>
      <c r="PGG52" s="1818">
        <f t="shared" ref="PGG52" si="13687">-PGG51*$C$52</f>
        <v>-8.3684850286200625E+62</v>
      </c>
      <c r="PGI52" s="1818">
        <f t="shared" ref="PGI52" si="13688">-PGI51*$C$52</f>
        <v>-8.5776971543355631E+62</v>
      </c>
      <c r="PGK52" s="1818">
        <f t="shared" ref="PGK52" si="13689">-PGK51*$C$52</f>
        <v>-8.7921395831939509E+62</v>
      </c>
      <c r="PGM52" s="1818">
        <f t="shared" ref="PGM52" si="13690">-PGM51*$C$52</f>
        <v>-9.011943072773799E+62</v>
      </c>
      <c r="PGO52" s="1818">
        <f t="shared" ref="PGO52" si="13691">-PGO51*$C$52</f>
        <v>-9.2372416495931431E+62</v>
      </c>
      <c r="PGQ52" s="1818">
        <f t="shared" ref="PGQ52" si="13692">-PGQ51*$C$52</f>
        <v>-9.4681726908329716E+62</v>
      </c>
      <c r="PGS52" s="1818">
        <f t="shared" ref="PGS52" si="13693">-PGS51*$C$52</f>
        <v>-9.7048770081037955E+62</v>
      </c>
      <c r="PGU52" s="1818">
        <f t="shared" ref="PGU52" si="13694">-PGU51*$C$52</f>
        <v>-9.9474989333063901E+62</v>
      </c>
      <c r="PGW52" s="1818">
        <f t="shared" ref="PGW52" si="13695">-PGW51*$C$52</f>
        <v>-1.0196186406639048E+63</v>
      </c>
      <c r="PGY52" s="1818">
        <f t="shared" ref="PGY52" si="13696">-PGY51*$C$52</f>
        <v>-1.0451091066805024E+63</v>
      </c>
      <c r="PHA52" s="1818">
        <f t="shared" ref="PHA52" si="13697">-PHA51*$C$52</f>
        <v>-1.0712368343475149E+63</v>
      </c>
      <c r="PHC52" s="1818">
        <f t="shared" ref="PHC52" si="13698">-PHC51*$C$52</f>
        <v>-1.0980177552062026E+63</v>
      </c>
      <c r="PHE52" s="1818">
        <f t="shared" ref="PHE52" si="13699">-PHE51*$C$52</f>
        <v>-1.1254681990863576E+63</v>
      </c>
      <c r="PHG52" s="1818">
        <f t="shared" ref="PHG52" si="13700">-PHG51*$C$52</f>
        <v>-1.1536049040635165E+63</v>
      </c>
      <c r="PHI52" s="1818">
        <f t="shared" ref="PHI52" si="13701">-PHI51*$C$52</f>
        <v>-1.1824450266651043E+63</v>
      </c>
      <c r="PHK52" s="1818">
        <f t="shared" ref="PHK52" si="13702">-PHK51*$C$52</f>
        <v>-1.2120061523317319E+63</v>
      </c>
      <c r="PHM52" s="1818">
        <f t="shared" ref="PHM52" si="13703">-PHM51*$C$52</f>
        <v>-1.2423063061400252E+63</v>
      </c>
      <c r="PHO52" s="1818">
        <f t="shared" ref="PHO52" si="13704">-PHO51*$C$52</f>
        <v>-1.2733639637935256E+63</v>
      </c>
      <c r="PHQ52" s="1818">
        <f t="shared" ref="PHQ52" si="13705">-PHQ51*$C$52</f>
        <v>-1.3051980628883638E+63</v>
      </c>
      <c r="PHS52" s="1818">
        <f t="shared" ref="PHS52" si="13706">-PHS51*$C$52</f>
        <v>-1.3378280144605726E+63</v>
      </c>
      <c r="PHU52" s="1818">
        <f t="shared" ref="PHU52" si="13707">-PHU51*$C$52</f>
        <v>-1.3712737148220868E+63</v>
      </c>
      <c r="PHW52" s="1818">
        <f t="shared" ref="PHW52" si="13708">-PHW51*$C$52</f>
        <v>-1.4055555576926389E+63</v>
      </c>
      <c r="PHY52" s="1818">
        <f t="shared" ref="PHY52" si="13709">-PHY51*$C$52</f>
        <v>-1.4406944466349547E+63</v>
      </c>
      <c r="PIA52" s="1818">
        <f t="shared" ref="PIA52" si="13710">-PIA51*$C$52</f>
        <v>-1.4767118078008285E+63</v>
      </c>
      <c r="PIC52" s="1818">
        <f t="shared" ref="PIC52" si="13711">-PIC51*$C$52</f>
        <v>-1.513629602995849E+63</v>
      </c>
      <c r="PIE52" s="1818">
        <f t="shared" ref="PIE52" si="13712">-PIE51*$C$52</f>
        <v>-1.551470343070745E+63</v>
      </c>
      <c r="PIG52" s="1818">
        <f t="shared" ref="PIG52" si="13713">-PIG51*$C$52</f>
        <v>-1.5902571016475135E+63</v>
      </c>
      <c r="PII52" s="1818">
        <f t="shared" ref="PII52" si="13714">-PII51*$C$52</f>
        <v>-1.6300135291887011E+63</v>
      </c>
      <c r="PIK52" s="1818">
        <f t="shared" ref="PIK52" si="13715">-PIK51*$C$52</f>
        <v>-1.6707638674184187E+63</v>
      </c>
      <c r="PIM52" s="1818">
        <f t="shared" ref="PIM52" si="13716">-PIM51*$C$52</f>
        <v>-1.712532964103879E+63</v>
      </c>
      <c r="PIO52" s="1818">
        <f t="shared" ref="PIO52" si="13717">-PIO51*$C$52</f>
        <v>-1.7553462882064757E+63</v>
      </c>
      <c r="PIQ52" s="1818">
        <f t="shared" ref="PIQ52" si="13718">-PIQ51*$C$52</f>
        <v>-1.7992299454116374E+63</v>
      </c>
      <c r="PIS52" s="1818">
        <f t="shared" ref="PIS52" si="13719">-PIS51*$C$52</f>
        <v>-1.8442106940469281E+63</v>
      </c>
      <c r="PIU52" s="1818">
        <f t="shared" ref="PIU52" si="13720">-PIU51*$C$52</f>
        <v>-1.8903159613981011E+63</v>
      </c>
      <c r="PIW52" s="1818">
        <f t="shared" ref="PIW52" si="13721">-PIW51*$C$52</f>
        <v>-1.9375738604330534E+63</v>
      </c>
      <c r="PIY52" s="1818">
        <f t="shared" ref="PIY52" si="13722">-PIY51*$C$52</f>
        <v>-1.9860132069438795E+63</v>
      </c>
      <c r="PJA52" s="1818">
        <f t="shared" ref="PJA52" si="13723">-PJA51*$C$52</f>
        <v>-2.0356635371174762E+63</v>
      </c>
      <c r="PJC52" s="1818">
        <f t="shared" ref="PJC52" si="13724">-PJC51*$C$52</f>
        <v>-2.0865551255454129E+63</v>
      </c>
      <c r="PJE52" s="1818">
        <f t="shared" ref="PJE52" si="13725">-PJE51*$C$52</f>
        <v>-2.1387190036840482E+63</v>
      </c>
      <c r="PJG52" s="1818">
        <f t="shared" ref="PJG52" si="13726">-PJG51*$C$52</f>
        <v>-2.1921869787761491E+63</v>
      </c>
      <c r="PJI52" s="1818">
        <f t="shared" ref="PJI52" si="13727">-PJI51*$C$52</f>
        <v>-2.2469916532455525E+63</v>
      </c>
      <c r="PJK52" s="1818">
        <f t="shared" ref="PJK52" si="13728">-PJK51*$C$52</f>
        <v>-2.3031664445766911E+63</v>
      </c>
      <c r="PJM52" s="1818">
        <f t="shared" ref="PJM52" si="13729">-PJM51*$C$52</f>
        <v>-2.3607456056911083E+63</v>
      </c>
      <c r="PJO52" s="1818">
        <f t="shared" ref="PJO52" si="13730">-PJO51*$C$52</f>
        <v>-2.4197642458333859E+63</v>
      </c>
      <c r="PJQ52" s="1818">
        <f t="shared" ref="PJQ52" si="13731">-PJQ51*$C$52</f>
        <v>-2.4802583519792202E+63</v>
      </c>
      <c r="PJS52" s="1818">
        <f t="shared" ref="PJS52" si="13732">-PJS51*$C$52</f>
        <v>-2.5422648107787003E+63</v>
      </c>
      <c r="PJU52" s="1818">
        <f t="shared" ref="PJU52" si="13733">-PJU51*$C$52</f>
        <v>-2.6058214310481677E+63</v>
      </c>
      <c r="PJW52" s="1818">
        <f t="shared" ref="PJW52" si="13734">-PJW51*$C$52</f>
        <v>-2.6709669668243717E+63</v>
      </c>
      <c r="PJY52" s="1818">
        <f t="shared" ref="PJY52" si="13735">-PJY51*$C$52</f>
        <v>-2.7377411409949808E+63</v>
      </c>
      <c r="PKA52" s="1818">
        <f t="shared" ref="PKA52" si="13736">-PKA51*$C$52</f>
        <v>-2.8061846695198551E+63</v>
      </c>
      <c r="PKC52" s="1818">
        <f t="shared" ref="PKC52" si="13737">-PKC51*$C$52</f>
        <v>-2.8763392862578513E+63</v>
      </c>
      <c r="PKE52" s="1818">
        <f t="shared" ref="PKE52" si="13738">-PKE51*$C$52</f>
        <v>-2.9482477684142972E+63</v>
      </c>
      <c r="PKG52" s="1818">
        <f t="shared" ref="PKG52" si="13739">-PKG51*$C$52</f>
        <v>-3.0219539626246544E+63</v>
      </c>
      <c r="PKI52" s="1818">
        <f t="shared" ref="PKI52" si="13740">-PKI51*$C$52</f>
        <v>-3.0975028116902704E+63</v>
      </c>
      <c r="PKK52" s="1818">
        <f t="shared" ref="PKK52" si="13741">-PKK51*$C$52</f>
        <v>-3.1749403819825268E+63</v>
      </c>
      <c r="PKM52" s="1818">
        <f t="shared" ref="PKM52" si="13742">-PKM51*$C$52</f>
        <v>-3.2543138915320896E+63</v>
      </c>
      <c r="PKO52" s="1818">
        <f t="shared" ref="PKO52" si="13743">-PKO51*$C$52</f>
        <v>-3.3356717388203914E+63</v>
      </c>
      <c r="PKQ52" s="1818">
        <f t="shared" ref="PKQ52" si="13744">-PKQ51*$C$52</f>
        <v>-3.4190635322909012E+63</v>
      </c>
      <c r="PKS52" s="1818">
        <f t="shared" ref="PKS52" si="13745">-PKS51*$C$52</f>
        <v>-3.5045401205981733E+63</v>
      </c>
      <c r="PKU52" s="1818">
        <f t="shared" ref="PKU52" si="13746">-PKU51*$C$52</f>
        <v>-3.5921536236131275E+63</v>
      </c>
      <c r="PKW52" s="1818">
        <f t="shared" ref="PKW52" si="13747">-PKW51*$C$52</f>
        <v>-3.6819574642034556E+63</v>
      </c>
      <c r="PKY52" s="1818">
        <f t="shared" ref="PKY52" si="13748">-PKY51*$C$52</f>
        <v>-3.7740064008085417E+63</v>
      </c>
      <c r="PLA52" s="1818">
        <f t="shared" ref="PLA52" si="13749">-PLA51*$C$52</f>
        <v>-3.8683565608287552E+63</v>
      </c>
      <c r="PLC52" s="1818">
        <f t="shared" ref="PLC52" si="13750">-PLC51*$C$52</f>
        <v>-3.9650654748494734E+63</v>
      </c>
      <c r="PLE52" s="1818">
        <f t="shared" ref="PLE52" si="13751">-PLE51*$C$52</f>
        <v>-4.0641921117207098E+63</v>
      </c>
      <c r="PLG52" s="1818">
        <f t="shared" ref="PLG52" si="13752">-PLG51*$C$52</f>
        <v>-4.1657969145137275E+63</v>
      </c>
      <c r="PLI52" s="1818">
        <f t="shared" ref="PLI52" si="13753">-PLI51*$C$52</f>
        <v>-4.2699418373765703E+63</v>
      </c>
      <c r="PLK52" s="1818">
        <f t="shared" ref="PLK52" si="13754">-PLK51*$C$52</f>
        <v>-4.3766903833109839E+63</v>
      </c>
      <c r="PLM52" s="1818">
        <f t="shared" ref="PLM52" si="13755">-PLM51*$C$52</f>
        <v>-4.486107642893758E+63</v>
      </c>
      <c r="PLO52" s="1818">
        <f t="shared" ref="PLO52" si="13756">-PLO51*$C$52</f>
        <v>-4.5982603339661014E+63</v>
      </c>
      <c r="PLQ52" s="1818">
        <f t="shared" ref="PLQ52" si="13757">-PLQ51*$C$52</f>
        <v>-4.7132168423152537E+63</v>
      </c>
      <c r="PLS52" s="1818">
        <f t="shared" ref="PLS52" si="13758">-PLS51*$C$52</f>
        <v>-4.8310472633731347E+63</v>
      </c>
      <c r="PLU52" s="1818">
        <f t="shared" ref="PLU52" si="13759">-PLU51*$C$52</f>
        <v>-4.9518234449574628E+63</v>
      </c>
      <c r="PLW52" s="1818">
        <f t="shared" ref="PLW52" si="13760">-PLW51*$C$52</f>
        <v>-5.0756190310813993E+63</v>
      </c>
      <c r="PLY52" s="1818">
        <f t="shared" ref="PLY52" si="13761">-PLY51*$C$52</f>
        <v>-5.2025095068584336E+63</v>
      </c>
      <c r="PMA52" s="1818">
        <f t="shared" ref="PMA52" si="13762">-PMA51*$C$52</f>
        <v>-5.3325722445298939E+63</v>
      </c>
      <c r="PMC52" s="1818">
        <f t="shared" ref="PMC52" si="13763">-PMC51*$C$52</f>
        <v>-5.4658865506431406E+63</v>
      </c>
      <c r="PME52" s="1818">
        <f t="shared" ref="PME52" si="13764">-PME51*$C$52</f>
        <v>-5.6025337144092185E+63</v>
      </c>
      <c r="PMG52" s="1818">
        <f t="shared" ref="PMG52" si="13765">-PMG51*$C$52</f>
        <v>-5.7425970572694488E+63</v>
      </c>
      <c r="PMI52" s="1818">
        <f t="shared" ref="PMI52" si="13766">-PMI51*$C$52</f>
        <v>-5.8861619837011842E+63</v>
      </c>
      <c r="PMK52" s="1818">
        <f t="shared" ref="PMK52" si="13767">-PMK51*$C$52</f>
        <v>-6.0333160332937132E+63</v>
      </c>
      <c r="PMM52" s="1818">
        <f t="shared" ref="PMM52" si="13768">-PMM51*$C$52</f>
        <v>-6.1841489341260552E+63</v>
      </c>
      <c r="PMO52" s="1818">
        <f t="shared" ref="PMO52" si="13769">-PMO51*$C$52</f>
        <v>-6.3387526574792061E+63</v>
      </c>
      <c r="PMQ52" s="1818">
        <f t="shared" ref="PMQ52" si="13770">-PMQ51*$C$52</f>
        <v>-6.4972214739161859E+63</v>
      </c>
      <c r="PMS52" s="1818">
        <f t="shared" ref="PMS52" si="13771">-PMS51*$C$52</f>
        <v>-6.6596520107640893E+63</v>
      </c>
      <c r="PMU52" s="1818">
        <f t="shared" ref="PMU52" si="13772">-PMU51*$C$52</f>
        <v>-6.8261433110331906E+63</v>
      </c>
      <c r="PMW52" s="1818">
        <f t="shared" ref="PMW52" si="13773">-PMW51*$C$52</f>
        <v>-6.9967968938090204E+63</v>
      </c>
      <c r="PMY52" s="1818">
        <f t="shared" ref="PMY52" si="13774">-PMY51*$C$52</f>
        <v>-7.1717168161542447E+63</v>
      </c>
      <c r="PNA52" s="1818">
        <f t="shared" ref="PNA52" si="13775">-PNA51*$C$52</f>
        <v>-7.3510097365580998E+63</v>
      </c>
      <c r="PNC52" s="1818">
        <f t="shared" ref="PNC52" si="13776">-PNC51*$C$52</f>
        <v>-7.5347849799720518E+63</v>
      </c>
      <c r="PNE52" s="1818">
        <f t="shared" ref="PNE52" si="13777">-PNE51*$C$52</f>
        <v>-7.7231546044713531E+63</v>
      </c>
      <c r="PNG52" s="1818">
        <f t="shared" ref="PNG52" si="13778">-PNG51*$C$52</f>
        <v>-7.9162334695831365E+63</v>
      </c>
      <c r="PNI52" s="1818">
        <f t="shared" ref="PNI52" si="13779">-PNI51*$C$52</f>
        <v>-8.1141393063227148E+63</v>
      </c>
      <c r="PNK52" s="1818">
        <f t="shared" ref="PNK52" si="13780">-PNK51*$C$52</f>
        <v>-8.316992788980782E+63</v>
      </c>
      <c r="PNM52" s="1818">
        <f t="shared" ref="PNM52" si="13781">-PNM51*$C$52</f>
        <v>-8.5249176087053012E+63</v>
      </c>
      <c r="PNO52" s="1818">
        <f t="shared" ref="PNO52" si="13782">-PNO51*$C$52</f>
        <v>-8.7380405489229324E+63</v>
      </c>
      <c r="PNQ52" s="1818">
        <f t="shared" ref="PNQ52" si="13783">-PNQ51*$C$52</f>
        <v>-8.9564915626460051E+63</v>
      </c>
      <c r="PNS52" s="1818">
        <f t="shared" ref="PNS52" si="13784">-PNS51*$C$52</f>
        <v>-9.1804038517121538E+63</v>
      </c>
      <c r="PNU52" s="1818">
        <f t="shared" ref="PNU52" si="13785">-PNU51*$C$52</f>
        <v>-9.4099139480049568E+63</v>
      </c>
      <c r="PNW52" s="1818">
        <f t="shared" ref="PNW52" si="13786">-PNW51*$C$52</f>
        <v>-9.6451617967050798E+63</v>
      </c>
      <c r="PNY52" s="1818">
        <f t="shared" ref="PNY52" si="13787">-PNY51*$C$52</f>
        <v>-9.8862908416227057E+63</v>
      </c>
      <c r="POA52" s="1818">
        <f t="shared" ref="POA52" si="13788">-POA51*$C$52</f>
        <v>-1.0133448112663272E+64</v>
      </c>
      <c r="POC52" s="1818">
        <f t="shared" ref="POC52" si="13789">-POC51*$C$52</f>
        <v>-1.0386784315479854E+64</v>
      </c>
      <c r="POE52" s="1818">
        <f t="shared" ref="POE52" si="13790">-POE51*$C$52</f>
        <v>-1.0646453923366849E+64</v>
      </c>
      <c r="POG52" s="1818">
        <f t="shared" ref="POG52" si="13791">-POG51*$C$52</f>
        <v>-1.0912615271451019E+64</v>
      </c>
      <c r="POI52" s="1818">
        <f t="shared" ref="POI52" si="13792">-POI51*$C$52</f>
        <v>-1.1185430653237293E+64</v>
      </c>
      <c r="POK52" s="1818">
        <f t="shared" ref="POK52" si="13793">-POK51*$C$52</f>
        <v>-1.1465066419568225E+64</v>
      </c>
      <c r="POM52" s="1818">
        <f t="shared" ref="POM52" si="13794">-POM51*$C$52</f>
        <v>-1.1751693080057431E+64</v>
      </c>
      <c r="POO52" s="1818">
        <f t="shared" ref="POO52" si="13795">-POO51*$C$52</f>
        <v>-1.2045485407058865E+64</v>
      </c>
      <c r="POQ52" s="1818">
        <f t="shared" ref="POQ52" si="13796">-POQ51*$C$52</f>
        <v>-1.2346622542235336E+64</v>
      </c>
      <c r="POS52" s="1818">
        <f t="shared" ref="POS52" si="13797">-POS51*$C$52</f>
        <v>-1.2655288105791218E+64</v>
      </c>
      <c r="POU52" s="1818">
        <f t="shared" ref="POU52" si="13798">-POU51*$C$52</f>
        <v>-1.2971670308435997E+64</v>
      </c>
      <c r="POW52" s="1818">
        <f t="shared" ref="POW52" si="13799">-POW51*$C$52</f>
        <v>-1.3295962066146895E+64</v>
      </c>
      <c r="POY52" s="1818">
        <f t="shared" ref="POY52" si="13800">-POY51*$C$52</f>
        <v>-1.3628361117800567E+64</v>
      </c>
      <c r="PPA52" s="1818">
        <f t="shared" ref="PPA52" si="13801">-PPA51*$C$52</f>
        <v>-1.3969070145745582E+64</v>
      </c>
      <c r="PPC52" s="1818">
        <f t="shared" ref="PPC52" si="13802">-PPC51*$C$52</f>
        <v>-1.4318296899389221E+64</v>
      </c>
      <c r="PPE52" s="1818">
        <f t="shared" ref="PPE52" si="13803">-PPE51*$C$52</f>
        <v>-1.4676254321873952E+64</v>
      </c>
      <c r="PPG52" s="1818">
        <f t="shared" ref="PPG52" si="13804">-PPG51*$C$52</f>
        <v>-1.5043160679920798E+64</v>
      </c>
      <c r="PPI52" s="1818">
        <f t="shared" ref="PPI52" si="13805">-PPI51*$C$52</f>
        <v>-1.5419239696918817E+64</v>
      </c>
      <c r="PPK52" s="1818">
        <f t="shared" ref="PPK52" si="13806">-PPK51*$C$52</f>
        <v>-1.5804720689341787E+64</v>
      </c>
      <c r="PPM52" s="1818">
        <f t="shared" ref="PPM52" si="13807">-PPM51*$C$52</f>
        <v>-1.619983870657533E+64</v>
      </c>
      <c r="PPO52" s="1818">
        <f t="shared" ref="PPO52" si="13808">-PPO51*$C$52</f>
        <v>-1.6604834674239712E+64</v>
      </c>
      <c r="PPQ52" s="1818">
        <f t="shared" ref="PPQ52" si="13809">-PPQ51*$C$52</f>
        <v>-1.7019955541095704E+64</v>
      </c>
      <c r="PPS52" s="1818">
        <f t="shared" ref="PPS52" si="13810">-PPS51*$C$52</f>
        <v>-1.7445454429623094E+64</v>
      </c>
      <c r="PPU52" s="1818">
        <f t="shared" ref="PPU52" si="13811">-PPU51*$C$52</f>
        <v>-1.7881590790363671E+64</v>
      </c>
      <c r="PPW52" s="1818">
        <f t="shared" ref="PPW52" si="13812">-PPW51*$C$52</f>
        <v>-1.8328630560122761E+64</v>
      </c>
      <c r="PPY52" s="1818">
        <f t="shared" ref="PPY52" si="13813">-PPY51*$C$52</f>
        <v>-1.878684632412583E+64</v>
      </c>
      <c r="PQA52" s="1818">
        <f t="shared" ref="PQA52" si="13814">-PQA51*$C$52</f>
        <v>-1.9256517482228975E+64</v>
      </c>
      <c r="PQC52" s="1818">
        <f t="shared" ref="PQC52" si="13815">-PQC51*$C$52</f>
        <v>-1.9737930419284696E+64</v>
      </c>
      <c r="PQE52" s="1818">
        <f t="shared" ref="PQE52" si="13816">-PQE51*$C$52</f>
        <v>-2.0231378679766811E+64</v>
      </c>
      <c r="PQG52" s="1818">
        <f t="shared" ref="PQG52" si="13817">-PQG51*$C$52</f>
        <v>-2.0737163146760979E+64</v>
      </c>
      <c r="PQI52" s="1818">
        <f t="shared" ref="PQI52" si="13818">-PQI51*$C$52</f>
        <v>-2.1255592225430001E+64</v>
      </c>
      <c r="PQK52" s="1818">
        <f t="shared" ref="PQK52" si="13819">-PQK51*$C$52</f>
        <v>-2.1786982031065748E+64</v>
      </c>
      <c r="PQM52" s="1818">
        <f t="shared" ref="PQM52" si="13820">-PQM51*$C$52</f>
        <v>-2.2331656581842389E+64</v>
      </c>
      <c r="PQO52" s="1818">
        <f t="shared" ref="PQO52" si="13821">-PQO51*$C$52</f>
        <v>-2.2889947996388447E+64</v>
      </c>
      <c r="PQQ52" s="1818">
        <f t="shared" ref="PQQ52" si="13822">-PQQ51*$C$52</f>
        <v>-2.3462196696298157E+64</v>
      </c>
      <c r="PQS52" s="1818">
        <f t="shared" ref="PQS52" si="13823">-PQS51*$C$52</f>
        <v>-2.4048751613705609E+64</v>
      </c>
      <c r="PQU52" s="1818">
        <f t="shared" ref="PQU52" si="13824">-PQU51*$C$52</f>
        <v>-2.4649970404048248E+64</v>
      </c>
      <c r="PQW52" s="1818">
        <f t="shared" ref="PQW52" si="13825">-PQW51*$C$52</f>
        <v>-2.5266219664149451E+64</v>
      </c>
      <c r="PQY52" s="1818">
        <f t="shared" ref="PQY52" si="13826">-PQY51*$C$52</f>
        <v>-2.5897875155753186E+64</v>
      </c>
      <c r="PRA52" s="1818">
        <f t="shared" ref="PRA52" si="13827">-PRA51*$C$52</f>
        <v>-2.6545322034647013E+64</v>
      </c>
      <c r="PRC52" s="1818">
        <f t="shared" ref="PRC52" si="13828">-PRC51*$C$52</f>
        <v>-2.7208955085513184E+64</v>
      </c>
      <c r="PRE52" s="1818">
        <f t="shared" ref="PRE52" si="13829">-PRE51*$C$52</f>
        <v>-2.7889178962651013E+64</v>
      </c>
      <c r="PRG52" s="1818">
        <f t="shared" ref="PRG52" si="13830">-PRG51*$C$52</f>
        <v>-2.8586408436717283E+64</v>
      </c>
      <c r="PRI52" s="1818">
        <f t="shared" ref="PRI52" si="13831">-PRI51*$C$52</f>
        <v>-2.9301068647635212E+64</v>
      </c>
      <c r="PRK52" s="1818">
        <f t="shared" ref="PRK52" si="13832">-PRK51*$C$52</f>
        <v>-3.0033595363826091E+64</v>
      </c>
      <c r="PRM52" s="1818">
        <f t="shared" ref="PRM52" si="13833">-PRM51*$C$52</f>
        <v>-3.0784435247921739E+64</v>
      </c>
      <c r="PRO52" s="1818">
        <f t="shared" ref="PRO52" si="13834">-PRO51*$C$52</f>
        <v>-3.1554046129119779E+64</v>
      </c>
      <c r="PRQ52" s="1818">
        <f t="shared" ref="PRQ52" si="13835">-PRQ51*$C$52</f>
        <v>-3.2342897282347772E+64</v>
      </c>
      <c r="PRS52" s="1818">
        <f t="shared" ref="PRS52" si="13836">-PRS51*$C$52</f>
        <v>-3.3151469714406464E+64</v>
      </c>
      <c r="PRU52" s="1818">
        <f t="shared" ref="PRU52" si="13837">-PRU51*$C$52</f>
        <v>-3.3980256457266624E+64</v>
      </c>
      <c r="PRW52" s="1818">
        <f t="shared" ref="PRW52" si="13838">-PRW51*$C$52</f>
        <v>-3.4829762868698287E+64</v>
      </c>
      <c r="PRY52" s="1818">
        <f t="shared" ref="PRY52" si="13839">-PRY51*$C$52</f>
        <v>-3.5700506940415743E+64</v>
      </c>
      <c r="PSA52" s="1818">
        <f t="shared" ref="PSA52" si="13840">-PSA51*$C$52</f>
        <v>-3.6593019613926134E+64</v>
      </c>
      <c r="PSC52" s="1818">
        <f t="shared" ref="PSC52" si="13841">-PSC51*$C$52</f>
        <v>-3.7507845104274286E+64</v>
      </c>
      <c r="PSE52" s="1818">
        <f t="shared" ref="PSE52" si="13842">-PSE51*$C$52</f>
        <v>-3.8445541231881138E+64</v>
      </c>
      <c r="PSG52" s="1818">
        <f t="shared" ref="PSG52" si="13843">-PSG51*$C$52</f>
        <v>-3.9406679762678165E+64</v>
      </c>
      <c r="PSI52" s="1818">
        <f t="shared" ref="PSI52" si="13844">-PSI51*$C$52</f>
        <v>-4.0391846756745115E+64</v>
      </c>
      <c r="PSK52" s="1818">
        <f t="shared" ref="PSK52" si="13845">-PSK51*$C$52</f>
        <v>-4.140164292566374E+64</v>
      </c>
      <c r="PSM52" s="1818">
        <f t="shared" ref="PSM52" si="13846">-PSM51*$C$52</f>
        <v>-4.243668399880533E+64</v>
      </c>
      <c r="PSO52" s="1818">
        <f t="shared" ref="PSO52" si="13847">-PSO51*$C$52</f>
        <v>-4.349760109877546E+64</v>
      </c>
      <c r="PSQ52" s="1818">
        <f t="shared" ref="PSQ52" si="13848">-PSQ51*$C$52</f>
        <v>-4.4585041126244845E+64</v>
      </c>
      <c r="PSS52" s="1818">
        <f t="shared" ref="PSS52" si="13849">-PSS51*$C$52</f>
        <v>-4.5699667154400964E+64</v>
      </c>
      <c r="PSU52" s="1818">
        <f t="shared" ref="PSU52" si="13850">-PSU51*$C$52</f>
        <v>-4.6842158833260984E+64</v>
      </c>
      <c r="PSW52" s="1818">
        <f t="shared" ref="PSW52" si="13851">-PSW51*$C$52</f>
        <v>-4.8013212804092506E+64</v>
      </c>
      <c r="PSY52" s="1818">
        <f t="shared" ref="PSY52" si="13852">-PSY51*$C$52</f>
        <v>-4.9213543124194817E+64</v>
      </c>
      <c r="PTA52" s="1818">
        <f t="shared" ref="PTA52" si="13853">-PTA51*$C$52</f>
        <v>-5.0443881702299685E+64</v>
      </c>
      <c r="PTC52" s="1818">
        <f t="shared" ref="PTC52" si="13854">-PTC51*$C$52</f>
        <v>-5.170497874485717E+64</v>
      </c>
      <c r="PTE52" s="1818">
        <f t="shared" ref="PTE52" si="13855">-PTE51*$C$52</f>
        <v>-5.2997603213478599E+64</v>
      </c>
      <c r="PTG52" s="1818">
        <f t="shared" ref="PTG52" si="13856">-PTG51*$C$52</f>
        <v>-5.4322543293815558E+64</v>
      </c>
      <c r="PTI52" s="1818">
        <f t="shared" ref="PTI52" si="13857">-PTI51*$C$52</f>
        <v>-5.5680606876160941E+64</v>
      </c>
      <c r="PTK52" s="1818">
        <f t="shared" ref="PTK52" si="13858">-PTK51*$C$52</f>
        <v>-5.7072622048064954E+64</v>
      </c>
      <c r="PTM52" s="1818">
        <f t="shared" ref="PTM52" si="13859">-PTM51*$C$52</f>
        <v>-5.8499437599266576E+64</v>
      </c>
      <c r="PTO52" s="1818">
        <f t="shared" ref="PTO52" si="13860">-PTO51*$C$52</f>
        <v>-5.9961923539248238E+64</v>
      </c>
      <c r="PTQ52" s="1818">
        <f t="shared" ref="PTQ52" si="13861">-PTQ51*$C$52</f>
        <v>-6.146097162772944E+64</v>
      </c>
      <c r="PTS52" s="1818">
        <f t="shared" ref="PTS52" si="13862">-PTS51*$C$52</f>
        <v>-6.2997495918422671E+64</v>
      </c>
      <c r="PTU52" s="1818">
        <f t="shared" ref="PTU52" si="13863">-PTU51*$C$52</f>
        <v>-6.4572433316383229E+64</v>
      </c>
      <c r="PTW52" s="1818">
        <f t="shared" ref="PTW52" si="13864">-PTW51*$C$52</f>
        <v>-6.6186744149292803E+64</v>
      </c>
      <c r="PTY52" s="1818">
        <f t="shared" ref="PTY52" si="13865">-PTY51*$C$52</f>
        <v>-6.7841412753025115E+64</v>
      </c>
      <c r="PUA52" s="1818">
        <f t="shared" ref="PUA52" si="13866">-PUA51*$C$52</f>
        <v>-6.9537448071850739E+64</v>
      </c>
      <c r="PUC52" s="1818">
        <f t="shared" ref="PUC52" si="13867">-PUC51*$C$52</f>
        <v>-7.1275884273646996E+64</v>
      </c>
      <c r="PUE52" s="1818">
        <f t="shared" ref="PUE52" si="13868">-PUE51*$C$52</f>
        <v>-7.3057781380488169E+64</v>
      </c>
      <c r="PUG52" s="1818">
        <f t="shared" ref="PUG52" si="13869">-PUG51*$C$52</f>
        <v>-7.4884225915000366E+64</v>
      </c>
      <c r="PUI52" s="1818">
        <f t="shared" ref="PUI52" si="13870">-PUI51*$C$52</f>
        <v>-7.6756331562875369E+64</v>
      </c>
      <c r="PUK52" s="1818">
        <f t="shared" ref="PUK52" si="13871">-PUK51*$C$52</f>
        <v>-7.867523985194725E+64</v>
      </c>
      <c r="PUM52" s="1818">
        <f t="shared" ref="PUM52" si="13872">-PUM51*$C$52</f>
        <v>-8.064212084824592E+64</v>
      </c>
      <c r="PUO52" s="1818">
        <f t="shared" ref="PUO52" si="13873">-PUO51*$C$52</f>
        <v>-8.2658173869452063E+64</v>
      </c>
      <c r="PUQ52" s="1818">
        <f t="shared" ref="PUQ52" si="13874">-PUQ51*$C$52</f>
        <v>-8.4724628216188352E+64</v>
      </c>
      <c r="PUS52" s="1818">
        <f t="shared" ref="PUS52" si="13875">-PUS51*$C$52</f>
        <v>-8.6842743921593051E+64</v>
      </c>
      <c r="PUU52" s="1818">
        <f t="shared" ref="PUU52" si="13876">-PUU51*$C$52</f>
        <v>-8.9013812519632867E+64</v>
      </c>
      <c r="PUW52" s="1818">
        <f t="shared" ref="PUW52" si="13877">-PUW51*$C$52</f>
        <v>-9.1239157832623676E+64</v>
      </c>
      <c r="PUY52" s="1818">
        <f t="shared" ref="PUY52" si="13878">-PUY51*$C$52</f>
        <v>-9.3520136778439258E+64</v>
      </c>
      <c r="PVA52" s="1818">
        <f t="shared" ref="PVA52" si="13879">-PVA51*$C$52</f>
        <v>-9.5858140197900226E+64</v>
      </c>
      <c r="PVC52" s="1818">
        <f t="shared" ref="PVC52" si="13880">-PVC51*$C$52</f>
        <v>-9.8254593702847729E+64</v>
      </c>
      <c r="PVE52" s="1818">
        <f t="shared" ref="PVE52" si="13881">-PVE51*$C$52</f>
        <v>-1.0071095854541891E+65</v>
      </c>
      <c r="PVG52" s="1818">
        <f t="shared" ref="PVG52" si="13882">-PVG51*$C$52</f>
        <v>-1.0322873250905438E+65</v>
      </c>
      <c r="PVI52" s="1818">
        <f t="shared" ref="PVI52" si="13883">-PVI51*$C$52</f>
        <v>-1.0580945082178072E+65</v>
      </c>
      <c r="PVK52" s="1818">
        <f t="shared" ref="PVK52" si="13884">-PVK51*$C$52</f>
        <v>-1.0845468709232523E+65</v>
      </c>
      <c r="PVM52" s="1818">
        <f t="shared" ref="PVM52" si="13885">-PVM51*$C$52</f>
        <v>-1.1116605426963335E+65</v>
      </c>
      <c r="PVO52" s="1818">
        <f t="shared" ref="PVO52" si="13886">-PVO51*$C$52</f>
        <v>-1.1394520562637419E+65</v>
      </c>
      <c r="PVQ52" s="1818">
        <f t="shared" ref="PVQ52" si="13887">-PVQ51*$C$52</f>
        <v>-1.1679383576703353E+65</v>
      </c>
      <c r="PVS52" s="1818">
        <f t="shared" ref="PVS52" si="13888">-PVS51*$C$52</f>
        <v>-1.1971368166120936E+65</v>
      </c>
      <c r="PVU52" s="1818">
        <f t="shared" ref="PVU52" si="13889">-PVU51*$C$52</f>
        <v>-1.2270652370273958E+65</v>
      </c>
      <c r="PVW52" s="1818">
        <f t="shared" ref="PVW52" si="13890">-PVW51*$C$52</f>
        <v>-1.2577418679530805E+65</v>
      </c>
      <c r="PVY52" s="1818">
        <f t="shared" ref="PVY52" si="13891">-PVY51*$C$52</f>
        <v>-1.2891854146519075E+65</v>
      </c>
      <c r="PWA52" s="1818">
        <f t="shared" ref="PWA52" si="13892">-PWA51*$C$52</f>
        <v>-1.321415050018205E+65</v>
      </c>
      <c r="PWC52" s="1818">
        <f t="shared" ref="PWC52" si="13893">-PWC51*$C$52</f>
        <v>-1.3544504262686599E+65</v>
      </c>
      <c r="PWE52" s="1818">
        <f t="shared" ref="PWE52" si="13894">-PWE51*$C$52</f>
        <v>-1.3883116869253764E+65</v>
      </c>
      <c r="PWG52" s="1818">
        <f t="shared" ref="PWG52" si="13895">-PWG51*$C$52</f>
        <v>-1.4230194790985107E+65</v>
      </c>
      <c r="PWI52" s="1818">
        <f t="shared" ref="PWI52" si="13896">-PWI51*$C$52</f>
        <v>-1.4585949660759734E+65</v>
      </c>
      <c r="PWK52" s="1818">
        <f t="shared" ref="PWK52" si="13897">-PWK51*$C$52</f>
        <v>-1.4950598402278726E+65</v>
      </c>
      <c r="PWM52" s="1818">
        <f t="shared" ref="PWM52" si="13898">-PWM51*$C$52</f>
        <v>-1.5324363362335694E+65</v>
      </c>
      <c r="PWO52" s="1818">
        <f t="shared" ref="PWO52" si="13899">-PWO51*$C$52</f>
        <v>-1.5707472446394085E+65</v>
      </c>
      <c r="PWQ52" s="1818">
        <f t="shared" ref="PWQ52" si="13900">-PWQ51*$C$52</f>
        <v>-1.6100159257553936E+65</v>
      </c>
      <c r="PWS52" s="1818">
        <f t="shared" ref="PWS52" si="13901">-PWS51*$C$52</f>
        <v>-1.6502663238992783E+65</v>
      </c>
      <c r="PWU52" s="1818">
        <f t="shared" ref="PWU52" si="13902">-PWU51*$C$52</f>
        <v>-1.6915229819967601E+65</v>
      </c>
      <c r="PWW52" s="1818">
        <f t="shared" ref="PWW52" si="13903">-PWW51*$C$52</f>
        <v>-1.7338110565466791E+65</v>
      </c>
      <c r="PWY52" s="1818">
        <f t="shared" ref="PWY52" si="13904">-PWY51*$C$52</f>
        <v>-1.7771563329603458E+65</v>
      </c>
      <c r="PXA52" s="1818">
        <f t="shared" ref="PXA52" si="13905">-PXA51*$C$52</f>
        <v>-1.8215852412843543E+65</v>
      </c>
      <c r="PXC52" s="1818">
        <f t="shared" ref="PXC52" si="13906">-PXC51*$C$52</f>
        <v>-1.8671248723164629E+65</v>
      </c>
      <c r="PXE52" s="1818">
        <f t="shared" ref="PXE52" si="13907">-PXE51*$C$52</f>
        <v>-1.9138029941243743E+65</v>
      </c>
      <c r="PXG52" s="1818">
        <f t="shared" ref="PXG52" si="13908">-PXG51*$C$52</f>
        <v>-1.9616480689774836E+65</v>
      </c>
      <c r="PXI52" s="1818">
        <f t="shared" ref="PXI52" si="13909">-PXI51*$C$52</f>
        <v>-2.0106892707019205E+65</v>
      </c>
      <c r="PXK52" s="1818">
        <f t="shared" ref="PXK52" si="13910">-PXK51*$C$52</f>
        <v>-2.0609565024694685E+65</v>
      </c>
      <c r="PXM52" s="1818">
        <f t="shared" ref="PXM52" si="13911">-PXM51*$C$52</f>
        <v>-2.1124804150312051E+65</v>
      </c>
      <c r="PXO52" s="1818">
        <f t="shared" ref="PXO52" si="13912">-PXO51*$C$52</f>
        <v>-2.165292425406985E+65</v>
      </c>
      <c r="PXQ52" s="1818">
        <f t="shared" ref="PXQ52" si="13913">-PXQ51*$C$52</f>
        <v>-2.2194247360421594E+65</v>
      </c>
      <c r="PXS52" s="1818">
        <f t="shared" ref="PXS52" si="13914">-PXS51*$C$52</f>
        <v>-2.2749103544432132E+65</v>
      </c>
      <c r="PXU52" s="1818">
        <f t="shared" ref="PXU52" si="13915">-PXU51*$C$52</f>
        <v>-2.3317831133042935E+65</v>
      </c>
      <c r="PXW52" s="1818">
        <f t="shared" ref="PXW52" si="13916">-PXW51*$C$52</f>
        <v>-2.3900776911369006E+65</v>
      </c>
      <c r="PXY52" s="1818">
        <f t="shared" ref="PXY52" si="13917">-PXY51*$C$52</f>
        <v>-2.4498296334153227E+65</v>
      </c>
      <c r="PYA52" s="1818">
        <f t="shared" ref="PYA52" si="13918">-PYA51*$C$52</f>
        <v>-2.5110753742507056E+65</v>
      </c>
      <c r="PYC52" s="1818">
        <f t="shared" ref="PYC52" si="13919">-PYC51*$C$52</f>
        <v>-2.5738522586069728E+65</v>
      </c>
      <c r="PYE52" s="1818">
        <f t="shared" ref="PYE52" si="13920">-PYE51*$C$52</f>
        <v>-2.6381985650721471E+65</v>
      </c>
      <c r="PYG52" s="1818">
        <f t="shared" ref="PYG52" si="13921">-PYG51*$C$52</f>
        <v>-2.7041535291989507E+65</v>
      </c>
      <c r="PYI52" s="1818">
        <f t="shared" ref="PYI52" si="13922">-PYI51*$C$52</f>
        <v>-2.7717573674289243E+65</v>
      </c>
      <c r="PYK52" s="1818">
        <f t="shared" ref="PYK52" si="13923">-PYK51*$C$52</f>
        <v>-2.8410513016146472E+65</v>
      </c>
      <c r="PYM52" s="1818">
        <f t="shared" ref="PYM52" si="13924">-PYM51*$C$52</f>
        <v>-2.9120775841550131E+65</v>
      </c>
      <c r="PYO52" s="1818">
        <f t="shared" ref="PYO52" si="13925">-PYO51*$C$52</f>
        <v>-2.9848795237588884E+65</v>
      </c>
      <c r="PYQ52" s="1818">
        <f t="shared" ref="PYQ52" si="13926">-PYQ51*$C$52</f>
        <v>-3.0595015118528605E+65</v>
      </c>
      <c r="PYS52" s="1818">
        <f t="shared" ref="PYS52" si="13927">-PYS51*$C$52</f>
        <v>-3.1359890496491816E+65</v>
      </c>
      <c r="PYU52" s="1818">
        <f t="shared" ref="PYU52" si="13928">-PYU51*$C$52</f>
        <v>-3.2143887758904107E+65</v>
      </c>
      <c r="PYW52" s="1818">
        <f t="shared" ref="PYW52" si="13929">-PYW51*$C$52</f>
        <v>-3.2947484952876706E+65</v>
      </c>
      <c r="PYY52" s="1818">
        <f t="shared" ref="PYY52" si="13930">-PYY51*$C$52</f>
        <v>-3.3771172076698619E+65</v>
      </c>
      <c r="PZA52" s="1818">
        <f t="shared" ref="PZA52" si="13931">-PZA51*$C$52</f>
        <v>-3.461545137861608E+65</v>
      </c>
      <c r="PZC52" s="1818">
        <f t="shared" ref="PZC52" si="13932">-PZC51*$C$52</f>
        <v>-3.5480837663081479E+65</v>
      </c>
      <c r="PZE52" s="1818">
        <f t="shared" ref="PZE52" si="13933">-PZE51*$C$52</f>
        <v>-3.6367858604658514E+65</v>
      </c>
      <c r="PZG52" s="1818">
        <f t="shared" ref="PZG52" si="13934">-PZG51*$C$52</f>
        <v>-3.7277055069774971E+65</v>
      </c>
      <c r="PZI52" s="1818">
        <f t="shared" ref="PZI52" si="13935">-PZI51*$C$52</f>
        <v>-3.8208981446519341E+65</v>
      </c>
      <c r="PZK52" s="1818">
        <f t="shared" ref="PZK52" si="13936">-PZK51*$C$52</f>
        <v>-3.9164205982682322E+65</v>
      </c>
      <c r="PZM52" s="1818">
        <f t="shared" ref="PZM52" si="13937">-PZM51*$C$52</f>
        <v>-4.0143311132249376E+65</v>
      </c>
      <c r="PZO52" s="1818">
        <f t="shared" ref="PZO52" si="13938">-PZO51*$C$52</f>
        <v>-4.1146893910555607E+65</v>
      </c>
      <c r="PZQ52" s="1818">
        <f t="shared" ref="PZQ52" si="13939">-PZQ51*$C$52</f>
        <v>-4.2175566258319497E+65</v>
      </c>
      <c r="PZS52" s="1818">
        <f t="shared" ref="PZS52" si="13940">-PZS51*$C$52</f>
        <v>-4.322995541477748E+65</v>
      </c>
      <c r="PZU52" s="1818">
        <f t="shared" ref="PZU52" si="13941">-PZU51*$C$52</f>
        <v>-4.4310704300146915E+65</v>
      </c>
      <c r="PZW52" s="1818">
        <f t="shared" ref="PZW52" si="13942">-PZW51*$C$52</f>
        <v>-4.5418471907650586E+65</v>
      </c>
      <c r="PZY52" s="1818">
        <f t="shared" ref="PZY52" si="13943">-PZY51*$C$52</f>
        <v>-4.6553933705341848E+65</v>
      </c>
      <c r="QAA52" s="1818">
        <f t="shared" ref="QAA52" si="13944">-QAA51*$C$52</f>
        <v>-4.7717782047975391E+65</v>
      </c>
      <c r="QAC52" s="1818">
        <f t="shared" ref="QAC52" si="13945">-QAC51*$C$52</f>
        <v>-4.8910726599174771E+65</v>
      </c>
      <c r="QAE52" s="1818">
        <f t="shared" ref="QAE52" si="13946">-QAE51*$C$52</f>
        <v>-5.0133494764154141E+65</v>
      </c>
      <c r="QAG52" s="1818">
        <f t="shared" ref="QAG52" si="13947">-QAG51*$C$52</f>
        <v>-5.1386832133257994E+65</v>
      </c>
      <c r="QAI52" s="1818">
        <f t="shared" ref="QAI52" si="13948">-QAI51*$C$52</f>
        <v>-5.2671502936589438E+65</v>
      </c>
      <c r="QAK52" s="1818">
        <f t="shared" ref="QAK52" si="13949">-QAK51*$C$52</f>
        <v>-5.3988290510004167E+65</v>
      </c>
      <c r="QAM52" s="1818">
        <f t="shared" ref="QAM52" si="13950">-QAM51*$C$52</f>
        <v>-5.5337997772754266E+65</v>
      </c>
      <c r="QAO52" s="1818">
        <f t="shared" ref="QAO52" si="13951">-QAO51*$C$52</f>
        <v>-5.6721447717073122E+65</v>
      </c>
      <c r="QAQ52" s="1818">
        <f t="shared" ref="QAQ52" si="13952">-QAQ51*$C$52</f>
        <v>-5.8139483909999944E+65</v>
      </c>
      <c r="QAS52" s="1818">
        <f t="shared" ref="QAS52" si="13953">-QAS51*$C$52</f>
        <v>-5.9592971007749935E+65</v>
      </c>
      <c r="QAU52" s="1818">
        <f t="shared" ref="QAU52" si="13954">-QAU51*$C$52</f>
        <v>-6.108279528294368E+65</v>
      </c>
      <c r="QAW52" s="1818">
        <f t="shared" ref="QAW52" si="13955">-QAW51*$C$52</f>
        <v>-6.2609865165017263E+65</v>
      </c>
      <c r="QAY52" s="1818">
        <f t="shared" ref="QAY52" si="13956">-QAY51*$C$52</f>
        <v>-6.4175111794142687E+65</v>
      </c>
      <c r="QBA52" s="1818">
        <f t="shared" ref="QBA52" si="13957">-QBA51*$C$52</f>
        <v>-6.5779489588996245E+65</v>
      </c>
      <c r="QBC52" s="1818">
        <f t="shared" ref="QBC52" si="13958">-QBC51*$C$52</f>
        <v>-6.742397682872115E+65</v>
      </c>
      <c r="QBE52" s="1818">
        <f t="shared" ref="QBE52" si="13959">-QBE51*$C$52</f>
        <v>-6.9109576249439171E+65</v>
      </c>
      <c r="QBG52" s="1818">
        <f t="shared" ref="QBG52" si="13960">-QBG51*$C$52</f>
        <v>-7.0837315655675143E+65</v>
      </c>
      <c r="QBI52" s="1818">
        <f t="shared" ref="QBI52" si="13961">-QBI51*$C$52</f>
        <v>-7.2608248547067013E+65</v>
      </c>
      <c r="QBK52" s="1818">
        <f t="shared" ref="QBK52" si="13962">-QBK51*$C$52</f>
        <v>-7.4423454760743682E+65</v>
      </c>
      <c r="QBM52" s="1818">
        <f t="shared" ref="QBM52" si="13963">-QBM51*$C$52</f>
        <v>-7.6284041129762267E+65</v>
      </c>
      <c r="QBO52" s="1818">
        <f t="shared" ref="QBO52" si="13964">-QBO51*$C$52</f>
        <v>-7.8191142158006313E+65</v>
      </c>
      <c r="QBQ52" s="1818">
        <f t="shared" ref="QBQ52" si="13965">-QBQ51*$C$52</f>
        <v>-8.0145920711956467E+65</v>
      </c>
      <c r="QBS52" s="1818">
        <f t="shared" ref="QBS52" si="13966">-QBS51*$C$52</f>
        <v>-8.2149568729755375E+65</v>
      </c>
      <c r="QBU52" s="1818">
        <f t="shared" ref="QBU52" si="13967">-QBU51*$C$52</f>
        <v>-8.4203307947999254E+65</v>
      </c>
      <c r="QBW52" s="1818">
        <f t="shared" ref="QBW52" si="13968">-QBW51*$C$52</f>
        <v>-8.6308390646699235E+65</v>
      </c>
      <c r="QBY52" s="1818">
        <f t="shared" ref="QBY52" si="13969">-QBY51*$C$52</f>
        <v>-8.8466100412866706E+65</v>
      </c>
      <c r="QCA52" s="1818">
        <f t="shared" ref="QCA52" si="13970">-QCA51*$C$52</f>
        <v>-9.0677752923188366E+65</v>
      </c>
      <c r="QCC52" s="1818">
        <f t="shared" ref="QCC52" si="13971">-QCC51*$C$52</f>
        <v>-9.2944696746268063E+65</v>
      </c>
      <c r="QCE52" s="1818">
        <f t="shared" ref="QCE52" si="13972">-QCE51*$C$52</f>
        <v>-9.5268314164924763E+65</v>
      </c>
      <c r="QCG52" s="1818">
        <f t="shared" ref="QCG52" si="13973">-QCG51*$C$52</f>
        <v>-9.7650022019047869E+65</v>
      </c>
      <c r="QCI52" s="1818">
        <f t="shared" ref="QCI52" si="13974">-QCI51*$C$52</f>
        <v>-1.0009127256952406E+66</v>
      </c>
      <c r="QCK52" s="1818">
        <f t="shared" ref="QCK52" si="13975">-QCK51*$C$52</f>
        <v>-1.0259355438376215E+66</v>
      </c>
      <c r="QCM52" s="1818">
        <f t="shared" ref="QCM52" si="13976">-QCM51*$C$52</f>
        <v>-1.0515839324335619E+66</v>
      </c>
      <c r="QCO52" s="1818">
        <f t="shared" ref="QCO52" si="13977">-QCO51*$C$52</f>
        <v>-1.0778735307444009E+66</v>
      </c>
      <c r="QCQ52" s="1818">
        <f t="shared" ref="QCQ52" si="13978">-QCQ51*$C$52</f>
        <v>-1.1048203690130108E+66</v>
      </c>
      <c r="QCS52" s="1818">
        <f t="shared" ref="QCS52" si="13979">-QCS51*$C$52</f>
        <v>-1.132440878238336E+66</v>
      </c>
      <c r="QCU52" s="1818">
        <f t="shared" ref="QCU52" si="13980">-QCU51*$C$52</f>
        <v>-1.1607519001942942E+66</v>
      </c>
      <c r="QCW52" s="1818">
        <f t="shared" ref="QCW52" si="13981">-QCW51*$C$52</f>
        <v>-1.1897706976991515E+66</v>
      </c>
      <c r="QCY52" s="1818">
        <f t="shared" ref="QCY52" si="13982">-QCY51*$C$52</f>
        <v>-1.2195149651416303E+66</v>
      </c>
      <c r="QDA52" s="1818">
        <f t="shared" ref="QDA52" si="13983">-QDA51*$C$52</f>
        <v>-1.250002839270171E+66</v>
      </c>
      <c r="QDC52" s="1818">
        <f t="shared" ref="QDC52" si="13984">-QDC51*$C$52</f>
        <v>-1.2812529102519251E+66</v>
      </c>
      <c r="QDE52" s="1818">
        <f t="shared" ref="QDE52" si="13985">-QDE51*$C$52</f>
        <v>-1.3132842330082231E+66</v>
      </c>
      <c r="QDG52" s="1818">
        <f t="shared" ref="QDG52" si="13986">-QDG51*$C$52</f>
        <v>-1.3461163388334286E+66</v>
      </c>
      <c r="QDI52" s="1818">
        <f t="shared" ref="QDI52" si="13987">-QDI51*$C$52</f>
        <v>-1.3797692473042641E+66</v>
      </c>
      <c r="QDK52" s="1818">
        <f t="shared" ref="QDK52" si="13988">-QDK51*$C$52</f>
        <v>-1.4142634784868706E+66</v>
      </c>
      <c r="QDM52" s="1818">
        <f t="shared" ref="QDM52" si="13989">-QDM51*$C$52</f>
        <v>-1.4496200654490422E+66</v>
      </c>
      <c r="QDO52" s="1818">
        <f t="shared" ref="QDO52" si="13990">-QDO51*$C$52</f>
        <v>-1.4858605670852681E+66</v>
      </c>
      <c r="QDQ52" s="1818">
        <f t="shared" ref="QDQ52" si="13991">-QDQ51*$C$52</f>
        <v>-1.5230070812623996E+66</v>
      </c>
      <c r="QDS52" s="1818">
        <f t="shared" ref="QDS52" si="13992">-QDS51*$C$52</f>
        <v>-1.5610822582939594E+66</v>
      </c>
      <c r="QDU52" s="1818">
        <f t="shared" ref="QDU52" si="13993">-QDU51*$C$52</f>
        <v>-1.6001093147513082E+66</v>
      </c>
      <c r="QDW52" s="1818">
        <f t="shared" ref="QDW52" si="13994">-QDW51*$C$52</f>
        <v>-1.6401120476200907E+66</v>
      </c>
      <c r="QDY52" s="1818">
        <f t="shared" ref="QDY52" si="13995">-QDY51*$C$52</f>
        <v>-1.6811148488105928E+66</v>
      </c>
      <c r="QEA52" s="1818">
        <f t="shared" ref="QEA52" si="13996">-QEA51*$C$52</f>
        <v>-1.7231427200308574E+66</v>
      </c>
      <c r="QEC52" s="1818">
        <f t="shared" ref="QEC52" si="13997">-QEC51*$C$52</f>
        <v>-1.7662212880316285E+66</v>
      </c>
      <c r="QEE52" s="1818">
        <f t="shared" ref="QEE52" si="13998">-QEE51*$C$52</f>
        <v>-1.8103768202324192E+66</v>
      </c>
      <c r="QEG52" s="1818">
        <f t="shared" ref="QEG52" si="13999">-QEG51*$C$52</f>
        <v>-1.8556362407382296E+66</v>
      </c>
      <c r="QEI52" s="1818">
        <f t="shared" ref="QEI52" si="14000">-QEI51*$C$52</f>
        <v>-1.9020271467566853E+66</v>
      </c>
      <c r="QEK52" s="1818">
        <f t="shared" ref="QEK52" si="14001">-QEK51*$C$52</f>
        <v>-1.9495778254256022E+66</v>
      </c>
      <c r="QEM52" s="1818">
        <f t="shared" ref="QEM52" si="14002">-QEM51*$C$52</f>
        <v>-1.998317271061242E+66</v>
      </c>
      <c r="QEO52" s="1818">
        <f t="shared" ref="QEO52" si="14003">-QEO51*$C$52</f>
        <v>-2.0482752028377728E+66</v>
      </c>
      <c r="QEQ52" s="1818">
        <f t="shared" ref="QEQ52" si="14004">-QEQ51*$C$52</f>
        <v>-2.099482082908717E+66</v>
      </c>
      <c r="QES52" s="1818">
        <f t="shared" ref="QES52" si="14005">-QES51*$C$52</f>
        <v>-2.1519691349814346E+66</v>
      </c>
      <c r="QEU52" s="1818">
        <f t="shared" ref="QEU52" si="14006">-QEU51*$C$52</f>
        <v>-2.2057683633559704E+66</v>
      </c>
      <c r="QEW52" s="1818">
        <f t="shared" ref="QEW52" si="14007">-QEW51*$C$52</f>
        <v>-2.2609125724398695E+66</v>
      </c>
      <c r="QEY52" s="1818">
        <f t="shared" ref="QEY52" si="14008">-QEY51*$C$52</f>
        <v>-2.3174353867508661E+66</v>
      </c>
      <c r="QFA52" s="1818">
        <f t="shared" ref="QFA52" si="14009">-QFA51*$C$52</f>
        <v>-2.3753712714196376E+66</v>
      </c>
      <c r="QFC52" s="1818">
        <f t="shared" ref="QFC52" si="14010">-QFC51*$C$52</f>
        <v>-2.4347555532051282E+66</v>
      </c>
      <c r="QFE52" s="1818">
        <f t="shared" ref="QFE52" si="14011">-QFE51*$C$52</f>
        <v>-2.4956244420352562E+66</v>
      </c>
      <c r="QFG52" s="1818">
        <f t="shared" ref="QFG52" si="14012">-QFG51*$C$52</f>
        <v>-2.5580150530861372E+66</v>
      </c>
      <c r="QFI52" s="1818">
        <f t="shared" ref="QFI52" si="14013">-QFI51*$C$52</f>
        <v>-2.6219654294132903E+66</v>
      </c>
      <c r="QFK52" s="1818">
        <f t="shared" ref="QFK52" si="14014">-QFK51*$C$52</f>
        <v>-2.6875145651486224E+66</v>
      </c>
      <c r="QFM52" s="1818">
        <f t="shared" ref="QFM52" si="14015">-QFM51*$C$52</f>
        <v>-2.7547024292773379E+66</v>
      </c>
      <c r="QFO52" s="1818">
        <f t="shared" ref="QFO52" si="14016">-QFO51*$C$52</f>
        <v>-2.823569990009271E+66</v>
      </c>
      <c r="QFQ52" s="1818">
        <f t="shared" ref="QFQ52" si="14017">-QFQ51*$C$52</f>
        <v>-2.8941592397595025E+66</v>
      </c>
      <c r="QFS52" s="1818">
        <f t="shared" ref="QFS52" si="14018">-QFS51*$C$52</f>
        <v>-2.9665132207534899E+66</v>
      </c>
      <c r="QFU52" s="1818">
        <f t="shared" ref="QFU52" si="14019">-QFU51*$C$52</f>
        <v>-3.0406760512723269E+66</v>
      </c>
      <c r="QFW52" s="1818">
        <f t="shared" ref="QFW52" si="14020">-QFW51*$C$52</f>
        <v>-3.1166929525541347E+66</v>
      </c>
      <c r="QFY52" s="1818">
        <f t="shared" ref="QFY52" si="14021">-QFY51*$C$52</f>
        <v>-3.1946102763679878E+66</v>
      </c>
      <c r="QGA52" s="1818">
        <f t="shared" ref="QGA52" si="14022">-QGA51*$C$52</f>
        <v>-3.2744755332771872E+66</v>
      </c>
      <c r="QGC52" s="1818">
        <f t="shared" ref="QGC52" si="14023">-QGC51*$C$52</f>
        <v>-3.3563374216091166E+66</v>
      </c>
      <c r="QGE52" s="1818">
        <f t="shared" ref="QGE52" si="14024">-QGE51*$C$52</f>
        <v>-3.4402458571493442E+66</v>
      </c>
      <c r="QGG52" s="1818">
        <f t="shared" ref="QGG52" si="14025">-QGG51*$C$52</f>
        <v>-3.5262520035780774E+66</v>
      </c>
      <c r="QGI52" s="1818">
        <f t="shared" ref="QGI52" si="14026">-QGI51*$C$52</f>
        <v>-3.6144083036675291E+66</v>
      </c>
      <c r="QGK52" s="1818">
        <f t="shared" ref="QGK52" si="14027">-QGK51*$C$52</f>
        <v>-3.7047685112592169E+66</v>
      </c>
      <c r="QGM52" s="1818">
        <f t="shared" ref="QGM52" si="14028">-QGM51*$C$52</f>
        <v>-3.7973877240406969E+66</v>
      </c>
      <c r="QGO52" s="1818">
        <f t="shared" ref="QGO52" si="14029">-QGO51*$C$52</f>
        <v>-3.8923224171417142E+66</v>
      </c>
      <c r="QGQ52" s="1818">
        <f t="shared" ref="QGQ52" si="14030">-QGQ51*$C$52</f>
        <v>-3.989630477570257E+66</v>
      </c>
      <c r="QGS52" s="1818">
        <f t="shared" ref="QGS52" si="14031">-QGS51*$C$52</f>
        <v>-4.0893712395095129E+66</v>
      </c>
      <c r="QGU52" s="1818">
        <f t="shared" ref="QGU52" si="14032">-QGU51*$C$52</f>
        <v>-4.1916055204972503E+66</v>
      </c>
      <c r="QGW52" s="1818">
        <f t="shared" ref="QGW52" si="14033">-QGW51*$C$52</f>
        <v>-4.2963956585096812E+66</v>
      </c>
      <c r="QGY52" s="1818">
        <f t="shared" ref="QGY52" si="14034">-QGY51*$C$52</f>
        <v>-4.4038055499724225E+66</v>
      </c>
      <c r="QHA52" s="1818">
        <f t="shared" ref="QHA52" si="14035">-QHA51*$C$52</f>
        <v>-4.5139006887217326E+66</v>
      </c>
      <c r="QHC52" s="1818">
        <f t="shared" ref="QHC52" si="14036">-QHC51*$C$52</f>
        <v>-4.6267482059397754E+66</v>
      </c>
      <c r="QHE52" s="1818">
        <f t="shared" ref="QHE52" si="14037">-QHE51*$C$52</f>
        <v>-4.7424169110882693E+66</v>
      </c>
      <c r="QHG52" s="1818">
        <f t="shared" ref="QHG52" si="14038">-QHG51*$C$52</f>
        <v>-4.8609773338654756E+66</v>
      </c>
      <c r="QHI52" s="1818">
        <f t="shared" ref="QHI52" si="14039">-QHI51*$C$52</f>
        <v>-4.9825017672121124E+66</v>
      </c>
      <c r="QHK52" s="1818">
        <f t="shared" ref="QHK52" si="14040">-QHK51*$C$52</f>
        <v>-5.1070643113924147E+66</v>
      </c>
      <c r="QHM52" s="1818">
        <f t="shared" ref="QHM52" si="14041">-QHM51*$C$52</f>
        <v>-5.2347409191772244E+66</v>
      </c>
      <c r="QHO52" s="1818">
        <f t="shared" ref="QHO52" si="14042">-QHO51*$C$52</f>
        <v>-5.3656094421566544E+66</v>
      </c>
      <c r="QHQ52" s="1818">
        <f t="shared" ref="QHQ52" si="14043">-QHQ51*$C$52</f>
        <v>-5.4997496782105706E+66</v>
      </c>
      <c r="QHS52" s="1818">
        <f t="shared" ref="QHS52" si="14044">-QHS51*$C$52</f>
        <v>-5.6372434201658345E+66</v>
      </c>
      <c r="QHU52" s="1818">
        <f t="shared" ref="QHU52" si="14045">-QHU51*$C$52</f>
        <v>-5.77817450566998E+66</v>
      </c>
      <c r="QHW52" s="1818">
        <f t="shared" ref="QHW52" si="14046">-QHW51*$C$52</f>
        <v>-5.9226288683117293E+66</v>
      </c>
      <c r="QHY52" s="1818">
        <f t="shared" ref="QHY52" si="14047">-QHY51*$C$52</f>
        <v>-6.0706945900195219E+66</v>
      </c>
      <c r="QIA52" s="1818">
        <f t="shared" ref="QIA52" si="14048">-QIA51*$C$52</f>
        <v>-6.2224619547700097E+66</v>
      </c>
      <c r="QIC52" s="1818">
        <f t="shared" ref="QIC52" si="14049">-QIC51*$C$52</f>
        <v>-6.3780235036392597E+66</v>
      </c>
      <c r="QIE52" s="1818">
        <f t="shared" ref="QIE52" si="14050">-QIE51*$C$52</f>
        <v>-6.5374740912302405E+66</v>
      </c>
      <c r="QIG52" s="1818">
        <f t="shared" ref="QIG52" si="14051">-QIG51*$C$52</f>
        <v>-6.7009109435109958E+66</v>
      </c>
      <c r="QII52" s="1818">
        <f t="shared" ref="QII52" si="14052">-QII51*$C$52</f>
        <v>-6.8684337170987701E+66</v>
      </c>
      <c r="QIK52" s="1818">
        <f t="shared" ref="QIK52" si="14053">-QIK51*$C$52</f>
        <v>-7.0401445600262394E+66</v>
      </c>
      <c r="QIM52" s="1818">
        <f t="shared" ref="QIM52" si="14054">-QIM51*$C$52</f>
        <v>-7.2161481740268946E+66</v>
      </c>
      <c r="QIO52" s="1818">
        <f t="shared" ref="QIO52" si="14055">-QIO51*$C$52</f>
        <v>-7.3965518783775659E+66</v>
      </c>
      <c r="QIQ52" s="1818">
        <f t="shared" ref="QIQ52" si="14056">-QIQ51*$C$52</f>
        <v>-7.5814656753370041E+66</v>
      </c>
      <c r="QIS52" s="1818">
        <f t="shared" ref="QIS52" si="14057">-QIS51*$C$52</f>
        <v>-7.7710023172204288E+66</v>
      </c>
      <c r="QIU52" s="1818">
        <f t="shared" ref="QIU52" si="14058">-QIU51*$C$52</f>
        <v>-7.9652773751509388E+66</v>
      </c>
      <c r="QIW52" s="1818">
        <f t="shared" ref="QIW52" si="14059">-QIW51*$C$52</f>
        <v>-8.164409309529712E+66</v>
      </c>
      <c r="QIY52" s="1818">
        <f t="shared" ref="QIY52" si="14060">-QIY51*$C$52</f>
        <v>-8.3685195422679548E+66</v>
      </c>
      <c r="QJA52" s="1818">
        <f t="shared" ref="QJA52" si="14061">-QJA51*$C$52</f>
        <v>-8.5777325308246525E+66</v>
      </c>
      <c r="QJC52" s="1818">
        <f t="shared" ref="QJC52" si="14062">-QJC51*$C$52</f>
        <v>-8.7921758440952686E+66</v>
      </c>
      <c r="QJE52" s="1818">
        <f t="shared" ref="QJE52" si="14063">-QJE51*$C$52</f>
        <v>-9.0119802401976501E+66</v>
      </c>
      <c r="QJG52" s="1818">
        <f t="shared" ref="QJG52" si="14064">-QJG51*$C$52</f>
        <v>-9.23727974620259E+66</v>
      </c>
      <c r="QJI52" s="1818">
        <f t="shared" ref="QJI52" si="14065">-QJI51*$C$52</f>
        <v>-9.4682117398576533E+66</v>
      </c>
      <c r="QJK52" s="1818">
        <f t="shared" ref="QJK52" si="14066">-QJK51*$C$52</f>
        <v>-9.7049170333540931E+66</v>
      </c>
      <c r="QJM52" s="1818">
        <f t="shared" ref="QJM52" si="14067">-QJM51*$C$52</f>
        <v>-9.9475399591879452E+66</v>
      </c>
      <c r="QJO52" s="1818">
        <f t="shared" ref="QJO52" si="14068">-QJO51*$C$52</f>
        <v>-1.0196228458167643E+67</v>
      </c>
      <c r="QJQ52" s="1818">
        <f t="shared" ref="QJQ52" si="14069">-QJQ51*$C$52</f>
        <v>-1.0451134169621834E+67</v>
      </c>
      <c r="QJS52" s="1818">
        <f t="shared" ref="QJS52" si="14070">-QJS51*$C$52</f>
        <v>-1.0712412523862379E+67</v>
      </c>
      <c r="QJU52" s="1818">
        <f t="shared" ref="QJU52" si="14071">-QJU51*$C$52</f>
        <v>-1.0980222836958937E+67</v>
      </c>
      <c r="QJW52" s="1818">
        <f t="shared" ref="QJW52" si="14072">-QJW51*$C$52</f>
        <v>-1.125472840788291E+67</v>
      </c>
      <c r="QJY52" s="1818">
        <f t="shared" ref="QJY52" si="14073">-QJY51*$C$52</f>
        <v>-1.1536096618079981E+67</v>
      </c>
      <c r="QKA52" s="1818">
        <f t="shared" ref="QKA52" si="14074">-QKA51*$C$52</f>
        <v>-1.1824499033531979E+67</v>
      </c>
      <c r="QKC52" s="1818">
        <f t="shared" ref="QKC52" si="14075">-QKC51*$C$52</f>
        <v>-1.2120111509370277E+67</v>
      </c>
      <c r="QKE52" s="1818">
        <f t="shared" ref="QKE52" si="14076">-QKE51*$C$52</f>
        <v>-1.2423114297104533E+67</v>
      </c>
      <c r="QKG52" s="1818">
        <f t="shared" ref="QKG52" si="14077">-QKG51*$C$52</f>
        <v>-1.2733692154532145E+67</v>
      </c>
      <c r="QKI52" s="1818">
        <f t="shared" ref="QKI52" si="14078">-QKI51*$C$52</f>
        <v>-1.3052034458395447E+67</v>
      </c>
      <c r="QKK52" s="1818">
        <f t="shared" ref="QKK52" si="14079">-QKK51*$C$52</f>
        <v>-1.3378335319855333E+67</v>
      </c>
      <c r="QKM52" s="1818">
        <f t="shared" ref="QKM52" si="14080">-QKM51*$C$52</f>
        <v>-1.3712793702851716E+67</v>
      </c>
      <c r="QKO52" s="1818">
        <f t="shared" ref="QKO52" si="14081">-QKO51*$C$52</f>
        <v>-1.4055613545423008E+67</v>
      </c>
      <c r="QKQ52" s="1818">
        <f t="shared" ref="QKQ52" si="14082">-QKQ51*$C$52</f>
        <v>-1.4407003884058583E+67</v>
      </c>
      <c r="QKS52" s="1818">
        <f t="shared" ref="QKS52" si="14083">-QKS51*$C$52</f>
        <v>-1.4767178981160048E+67</v>
      </c>
      <c r="QKU52" s="1818">
        <f t="shared" ref="QKU52" si="14084">-QKU51*$C$52</f>
        <v>-1.5136358455689046E+67</v>
      </c>
      <c r="QKW52" s="1818">
        <f t="shared" ref="QKW52" si="14085">-QKW51*$C$52</f>
        <v>-1.551476741708127E+67</v>
      </c>
      <c r="QKY52" s="1818">
        <f t="shared" ref="QKY52" si="14086">-QKY51*$C$52</f>
        <v>-1.5902636602508302E+67</v>
      </c>
      <c r="QLA52" s="1818">
        <f t="shared" ref="QLA52" si="14087">-QLA51*$C$52</f>
        <v>-1.6300202517571008E+67</v>
      </c>
      <c r="QLC52" s="1818">
        <f t="shared" ref="QLC52" si="14088">-QLC51*$C$52</f>
        <v>-1.6707707580510282E+67</v>
      </c>
      <c r="QLE52" s="1818">
        <f t="shared" ref="QLE52" si="14089">-QLE51*$C$52</f>
        <v>-1.7125400270023039E+67</v>
      </c>
      <c r="QLG52" s="1818">
        <f t="shared" ref="QLG52" si="14090">-QLG51*$C$52</f>
        <v>-1.7553535276773612E+67</v>
      </c>
      <c r="QLI52" s="1818">
        <f t="shared" ref="QLI52" si="14091">-QLI51*$C$52</f>
        <v>-1.799237365869295E+67</v>
      </c>
      <c r="QLK52" s="1818">
        <f t="shared" ref="QLK52" si="14092">-QLK51*$C$52</f>
        <v>-1.8442183000160273E+67</v>
      </c>
      <c r="QLM52" s="1818">
        <f t="shared" ref="QLM52" si="14093">-QLM51*$C$52</f>
        <v>-1.890323757516428E+67</v>
      </c>
      <c r="QLO52" s="1818">
        <f t="shared" ref="QLO52" si="14094">-QLO51*$C$52</f>
        <v>-1.9375818514543384E+67</v>
      </c>
      <c r="QLQ52" s="1818">
        <f t="shared" ref="QLQ52" si="14095">-QLQ51*$C$52</f>
        <v>-1.9860213977406967E+67</v>
      </c>
      <c r="QLS52" s="1818">
        <f t="shared" ref="QLS52" si="14096">-QLS51*$C$52</f>
        <v>-2.0356719326842138E+67</v>
      </c>
      <c r="QLU52" s="1818">
        <f t="shared" ref="QLU52" si="14097">-QLU51*$C$52</f>
        <v>-2.086563731001319E+67</v>
      </c>
      <c r="QLW52" s="1818">
        <f t="shared" ref="QLW52" si="14098">-QLW51*$C$52</f>
        <v>-2.1387278242763519E+67</v>
      </c>
      <c r="QLY52" s="1818">
        <f t="shared" ref="QLY52" si="14099">-QLY51*$C$52</f>
        <v>-2.1921960198832605E+67</v>
      </c>
      <c r="QMA52" s="1818">
        <f t="shared" ref="QMA52" si="14100">-QMA51*$C$52</f>
        <v>-2.2470009203803417E+67</v>
      </c>
      <c r="QMC52" s="1818">
        <f t="shared" ref="QMC52" si="14101">-QMC51*$C$52</f>
        <v>-2.3031759433898501E+67</v>
      </c>
      <c r="QME52" s="1818">
        <f t="shared" ref="QME52" si="14102">-QME51*$C$52</f>
        <v>-2.3607553419745961E+67</v>
      </c>
      <c r="QMG52" s="1818">
        <f t="shared" ref="QMG52" si="14103">-QMG51*$C$52</f>
        <v>-2.4197742255239607E+67</v>
      </c>
      <c r="QMI52" s="1818">
        <f t="shared" ref="QMI52" si="14104">-QMI51*$C$52</f>
        <v>-2.4802685811620596E+67</v>
      </c>
      <c r="QMK52" s="1818">
        <f t="shared" ref="QMK52" si="14105">-QMK51*$C$52</f>
        <v>-2.542275295691111E+67</v>
      </c>
      <c r="QMM52" s="1818">
        <f t="shared" ref="QMM52" si="14106">-QMM51*$C$52</f>
        <v>-2.6058321780833884E+67</v>
      </c>
      <c r="QMO52" s="1818">
        <f t="shared" ref="QMO52" si="14107">-QMO51*$C$52</f>
        <v>-2.6709779825354729E+67</v>
      </c>
      <c r="QMQ52" s="1818">
        <f t="shared" ref="QMQ52" si="14108">-QMQ51*$C$52</f>
        <v>-2.7377524320988596E+67</v>
      </c>
      <c r="QMS52" s="1818">
        <f t="shared" ref="QMS52" si="14109">-QMS51*$C$52</f>
        <v>-2.8061962429013308E+67</v>
      </c>
      <c r="QMU52" s="1818">
        <f t="shared" ref="QMU52" si="14110">-QMU51*$C$52</f>
        <v>-2.8763511489738639E+67</v>
      </c>
      <c r="QMW52" s="1818">
        <f t="shared" ref="QMW52" si="14111">-QMW51*$C$52</f>
        <v>-2.94825992769821E+67</v>
      </c>
      <c r="QMY52" s="1818">
        <f t="shared" ref="QMY52" si="14112">-QMY51*$C$52</f>
        <v>-3.0219664258906647E+67</v>
      </c>
      <c r="QNA52" s="1818">
        <f t="shared" ref="QNA52" si="14113">-QNA51*$C$52</f>
        <v>-3.097515586537931E+67</v>
      </c>
      <c r="QNC52" s="1818">
        <f t="shared" ref="QNC52" si="14114">-QNC51*$C$52</f>
        <v>-3.1749534762013789E+67</v>
      </c>
      <c r="QNE52" s="1818">
        <f t="shared" ref="QNE52" si="14115">-QNE51*$C$52</f>
        <v>-3.254327313106413E+67</v>
      </c>
      <c r="QNG52" s="1818">
        <f t="shared" ref="QNG52" si="14116">-QNG51*$C$52</f>
        <v>-3.335685495934073E+67</v>
      </c>
      <c r="QNI52" s="1818">
        <f t="shared" ref="QNI52" si="14117">-QNI51*$C$52</f>
        <v>-3.4190776333324245E+67</v>
      </c>
      <c r="QNK52" s="1818">
        <f t="shared" ref="QNK52" si="14118">-QNK51*$C$52</f>
        <v>-3.5045545741657348E+67</v>
      </c>
      <c r="QNM52" s="1818">
        <f t="shared" ref="QNM52" si="14119">-QNM51*$C$52</f>
        <v>-3.592168438519878E+67</v>
      </c>
      <c r="QNO52" s="1818">
        <f t="shared" ref="QNO52" si="14120">-QNO51*$C$52</f>
        <v>-3.6819726494828749E+67</v>
      </c>
      <c r="QNQ52" s="1818">
        <f t="shared" ref="QNQ52" si="14121">-QNQ51*$C$52</f>
        <v>-3.7740219657199465E+67</v>
      </c>
      <c r="QNS52" s="1818">
        <f t="shared" ref="QNS52" si="14122">-QNS51*$C$52</f>
        <v>-3.8683725148629449E+67</v>
      </c>
      <c r="QNU52" s="1818">
        <f t="shared" ref="QNU52" si="14123">-QNU51*$C$52</f>
        <v>-3.9650818277345184E+67</v>
      </c>
      <c r="QNW52" s="1818">
        <f t="shared" ref="QNW52" si="14124">-QNW51*$C$52</f>
        <v>-4.0642088734278812E+67</v>
      </c>
      <c r="QNY52" s="1818">
        <f t="shared" ref="QNY52" si="14125">-QNY51*$C$52</f>
        <v>-4.1658140952635779E+67</v>
      </c>
      <c r="QOA52" s="1818">
        <f t="shared" ref="QOA52" si="14126">-QOA51*$C$52</f>
        <v>-4.2699594476451669E+67</v>
      </c>
      <c r="QOC52" s="1818">
        <f t="shared" ref="QOC52" si="14127">-QOC51*$C$52</f>
        <v>-4.3767084338362957E+67</v>
      </c>
      <c r="QOE52" s="1818">
        <f t="shared" ref="QOE52" si="14128">-QOE51*$C$52</f>
        <v>-4.4861261446822028E+67</v>
      </c>
      <c r="QOG52" s="1818">
        <f t="shared" ref="QOG52" si="14129">-QOG51*$C$52</f>
        <v>-4.5982792982992576E+67</v>
      </c>
      <c r="QOI52" s="1818">
        <f t="shared" ref="QOI52" si="14130">-QOI51*$C$52</f>
        <v>-4.7132362807567387E+67</v>
      </c>
      <c r="QOK52" s="1818">
        <f t="shared" ref="QOK52" si="14131">-QOK51*$C$52</f>
        <v>-4.8310671877756566E+67</v>
      </c>
      <c r="QOM52" s="1818">
        <f t="shared" ref="QOM52" si="14132">-QOM51*$C$52</f>
        <v>-4.9518438674700475E+67</v>
      </c>
      <c r="QOO52" s="1818">
        <f t="shared" ref="QOO52" si="14133">-QOO51*$C$52</f>
        <v>-5.0756399641567983E+67</v>
      </c>
      <c r="QOQ52" s="1818">
        <f t="shared" ref="QOQ52" si="14134">-QOQ51*$C$52</f>
        <v>-5.2025309632607176E+67</v>
      </c>
      <c r="QOS52" s="1818">
        <f t="shared" ref="QOS52" si="14135">-QOS51*$C$52</f>
        <v>-5.3325942373422353E+67</v>
      </c>
      <c r="QOU52" s="1818">
        <f t="shared" ref="QOU52" si="14136">-QOU51*$C$52</f>
        <v>-5.4659090932757907E+67</v>
      </c>
      <c r="QOW52" s="1818">
        <f t="shared" ref="QOW52" si="14137">-QOW51*$C$52</f>
        <v>-5.6025568206076854E+67</v>
      </c>
      <c r="QOY52" s="1818">
        <f t="shared" ref="QOY52" si="14138">-QOY51*$C$52</f>
        <v>-5.7426207411228773E+67</v>
      </c>
      <c r="QPA52" s="1818">
        <f t="shared" ref="QPA52" si="14139">-QPA51*$C$52</f>
        <v>-5.8861862596509488E+67</v>
      </c>
      <c r="QPC52" s="1818">
        <f t="shared" ref="QPC52" si="14140">-QPC51*$C$52</f>
        <v>-6.0333409161422226E+67</v>
      </c>
      <c r="QPE52" s="1818">
        <f t="shared" ref="QPE52" si="14141">-QPE51*$C$52</f>
        <v>-6.1841744390457773E+67</v>
      </c>
      <c r="QPG52" s="1818">
        <f t="shared" ref="QPG52" si="14142">-QPG51*$C$52</f>
        <v>-6.338778800021921E+67</v>
      </c>
      <c r="QPI52" s="1818">
        <f t="shared" ref="QPI52" si="14143">-QPI51*$C$52</f>
        <v>-6.4972482700224684E+67</v>
      </c>
      <c r="QPK52" s="1818">
        <f t="shared" ref="QPK52" si="14144">-QPK51*$C$52</f>
        <v>-6.6596794767730294E+67</v>
      </c>
      <c r="QPM52" s="1818">
        <f t="shared" ref="QPM52" si="14145">-QPM51*$C$52</f>
        <v>-6.8261714636923547E+67</v>
      </c>
      <c r="QPO52" s="1818">
        <f t="shared" ref="QPO52" si="14146">-QPO51*$C$52</f>
        <v>-6.9968257502846631E+67</v>
      </c>
      <c r="QPQ52" s="1818">
        <f t="shared" ref="QPQ52" si="14147">-QPQ51*$C$52</f>
        <v>-7.1717463940417786E+67</v>
      </c>
      <c r="QPS52" s="1818">
        <f t="shared" ref="QPS52" si="14148">-QPS51*$C$52</f>
        <v>-7.3510400538928219E+67</v>
      </c>
      <c r="QPU52" s="1818">
        <f t="shared" ref="QPU52" si="14149">-QPU51*$C$52</f>
        <v>-7.5348160552401419E+67</v>
      </c>
      <c r="QPW52" s="1818">
        <f t="shared" ref="QPW52" si="14150">-QPW51*$C$52</f>
        <v>-7.7231864566211447E+67</v>
      </c>
      <c r="QPY52" s="1818">
        <f t="shared" ref="QPY52" si="14151">-QPY51*$C$52</f>
        <v>-7.9162661180366732E+67</v>
      </c>
      <c r="QQA52" s="1818">
        <f t="shared" ref="QQA52" si="14152">-QQA51*$C$52</f>
        <v>-8.1141727709875899E+67</v>
      </c>
      <c r="QQC52" s="1818">
        <f t="shared" ref="QQC52" si="14153">-QQC51*$C$52</f>
        <v>-8.3170270902622793E+67</v>
      </c>
      <c r="QQE52" s="1818">
        <f t="shared" ref="QQE52" si="14154">-QQE51*$C$52</f>
        <v>-8.5249527675188359E+67</v>
      </c>
      <c r="QQG52" s="1818">
        <f t="shared" ref="QQG52" si="14155">-QQG51*$C$52</f>
        <v>-8.7380765867068061E+67</v>
      </c>
      <c r="QQI52" s="1818">
        <f t="shared" ref="QQI52" si="14156">-QQI51*$C$52</f>
        <v>-8.9565285013744752E+67</v>
      </c>
      <c r="QQK52" s="1818">
        <f t="shared" ref="QQK52" si="14157">-QQK51*$C$52</f>
        <v>-9.1804417139088359E+67</v>
      </c>
      <c r="QQM52" s="1818">
        <f t="shared" ref="QQM52" si="14158">-QQM51*$C$52</f>
        <v>-9.4099527567565557E+67</v>
      </c>
      <c r="QQO52" s="1818">
        <f t="shared" ref="QQO52" si="14159">-QQO51*$C$52</f>
        <v>-9.645201575675469E+67</v>
      </c>
      <c r="QQQ52" s="1818">
        <f t="shared" ref="QQQ52" si="14160">-QQQ51*$C$52</f>
        <v>-9.8863316150673546E+67</v>
      </c>
      <c r="QQS52" s="1818">
        <f t="shared" ref="QQS52" si="14161">-QQS51*$C$52</f>
        <v>-1.0133489905444037E+68</v>
      </c>
      <c r="QQU52" s="1818">
        <f t="shared" ref="QQU52" si="14162">-QQU51*$C$52</f>
        <v>-1.0386827153080137E+68</v>
      </c>
      <c r="QQW52" s="1818">
        <f t="shared" ref="QQW52" si="14163">-QQW51*$C$52</f>
        <v>-1.0646497831907139E+68</v>
      </c>
      <c r="QQY52" s="1818">
        <f t="shared" ref="QQY52" si="14164">-QQY51*$C$52</f>
        <v>-1.0912660277704818E+68</v>
      </c>
      <c r="QRA52" s="1818">
        <f t="shared" ref="QRA52" si="14165">-QRA51*$C$52</f>
        <v>-1.1185476784647437E+68</v>
      </c>
      <c r="QRC52" s="1818">
        <f t="shared" ref="QRC52" si="14166">-QRC51*$C$52</f>
        <v>-1.146511370426362E+68</v>
      </c>
      <c r="QRE52" s="1818">
        <f t="shared" ref="QRE52" si="14167">-QRE51*$C$52</f>
        <v>-1.1751741546870211E+68</v>
      </c>
      <c r="QRG52" s="1818">
        <f t="shared" ref="QRG52" si="14168">-QRG51*$C$52</f>
        <v>-1.2045535085541964E+68</v>
      </c>
      <c r="QRI52" s="1818">
        <f t="shared" ref="QRI52" si="14169">-QRI51*$C$52</f>
        <v>-1.2346673462680513E+68</v>
      </c>
      <c r="QRK52" s="1818">
        <f t="shared" ref="QRK52" si="14170">-QRK51*$C$52</f>
        <v>-1.2655340299247525E+68</v>
      </c>
      <c r="QRM52" s="1818">
        <f t="shared" ref="QRM52" si="14171">-QRM51*$C$52</f>
        <v>-1.2971723806728711E+68</v>
      </c>
      <c r="QRO52" s="1818">
        <f t="shared" ref="QRO52" si="14172">-QRO51*$C$52</f>
        <v>-1.3296016901896928E+68</v>
      </c>
      <c r="QRQ52" s="1818">
        <f t="shared" ref="QRQ52" si="14173">-QRQ51*$C$52</f>
        <v>-1.3628417324444351E+68</v>
      </c>
      <c r="QRS52" s="1818">
        <f t="shared" ref="QRS52" si="14174">-QRS51*$C$52</f>
        <v>-1.3969127757555459E+68</v>
      </c>
      <c r="QRU52" s="1818">
        <f t="shared" ref="QRU52" si="14175">-QRU51*$C$52</f>
        <v>-1.4318355951494345E+68</v>
      </c>
      <c r="QRW52" s="1818">
        <f t="shared" ref="QRW52" si="14176">-QRW51*$C$52</f>
        <v>-1.4676314850281701E+68</v>
      </c>
      <c r="QRY52" s="1818">
        <f t="shared" ref="QRY52" si="14177">-QRY51*$C$52</f>
        <v>-1.5043222721538744E+68</v>
      </c>
      <c r="QSA52" s="1818">
        <f t="shared" ref="QSA52" si="14178">-QSA51*$C$52</f>
        <v>-1.541930328957721E+68</v>
      </c>
      <c r="QSC52" s="1818">
        <f t="shared" ref="QSC52" si="14179">-QSC51*$C$52</f>
        <v>-1.5804785871816638E+68</v>
      </c>
      <c r="QSE52" s="1818">
        <f t="shared" ref="QSE52" si="14180">-QSE51*$C$52</f>
        <v>-1.6199905518612054E+68</v>
      </c>
      <c r="QSG52" s="1818">
        <f t="shared" ref="QSG52" si="14181">-QSG51*$C$52</f>
        <v>-1.6604903156577352E+68</v>
      </c>
      <c r="QSI52" s="1818">
        <f t="shared" ref="QSI52" si="14182">-QSI51*$C$52</f>
        <v>-1.7020025735491786E+68</v>
      </c>
      <c r="QSK52" s="1818">
        <f t="shared" ref="QSK52" si="14183">-QSK51*$C$52</f>
        <v>-1.7445526378879078E+68</v>
      </c>
      <c r="QSM52" s="1818">
        <f t="shared" ref="QSM52" si="14184">-QSM51*$C$52</f>
        <v>-1.7881664538351054E+68</v>
      </c>
      <c r="QSO52" s="1818">
        <f t="shared" ref="QSO52" si="14185">-QSO51*$C$52</f>
        <v>-1.8328706151809829E+68</v>
      </c>
      <c r="QSQ52" s="1818">
        <f t="shared" ref="QSQ52" si="14186">-QSQ51*$C$52</f>
        <v>-1.8786923805605073E+68</v>
      </c>
      <c r="QSS52" s="1818">
        <f t="shared" ref="QSS52" si="14187">-QSS51*$C$52</f>
        <v>-1.9256596900745199E+68</v>
      </c>
      <c r="QSU52" s="1818">
        <f t="shared" ref="QSU52" si="14188">-QSU51*$C$52</f>
        <v>-1.9738011823263827E+68</v>
      </c>
      <c r="QSW52" s="1818">
        <f t="shared" ref="QSW52" si="14189">-QSW51*$C$52</f>
        <v>-2.0231462118845421E+68</v>
      </c>
      <c r="QSY52" s="1818">
        <f t="shared" ref="QSY52" si="14190">-QSY51*$C$52</f>
        <v>-2.0737248671816554E+68</v>
      </c>
      <c r="QTA52" s="1818">
        <f t="shared" ref="QTA52" si="14191">-QTA51*$C$52</f>
        <v>-2.1255679888611967E+68</v>
      </c>
      <c r="QTC52" s="1818">
        <f t="shared" ref="QTC52" si="14192">-QTC51*$C$52</f>
        <v>-2.1787071885827264E+68</v>
      </c>
      <c r="QTE52" s="1818">
        <f t="shared" ref="QTE52" si="14193">-QTE51*$C$52</f>
        <v>-2.2331748682972946E+68</v>
      </c>
      <c r="QTG52" s="1818">
        <f t="shared" ref="QTG52" si="14194">-QTG51*$C$52</f>
        <v>-2.2890042400047266E+68</v>
      </c>
      <c r="QTI52" s="1818">
        <f t="shared" ref="QTI52" si="14195">-QTI51*$C$52</f>
        <v>-2.3462293460048446E+68</v>
      </c>
      <c r="QTK52" s="1818">
        <f t="shared" ref="QTK52" si="14196">-QTK51*$C$52</f>
        <v>-2.4048850796549656E+68</v>
      </c>
      <c r="QTM52" s="1818">
        <f t="shared" ref="QTM52" si="14197">-QTM51*$C$52</f>
        <v>-2.4650072066463396E+68</v>
      </c>
      <c r="QTO52" s="1818">
        <f t="shared" ref="QTO52" si="14198">-QTO51*$C$52</f>
        <v>-2.5266323868124979E+68</v>
      </c>
      <c r="QTQ52" s="1818">
        <f t="shared" ref="QTQ52" si="14199">-QTQ51*$C$52</f>
        <v>-2.5897981964828099E+68</v>
      </c>
      <c r="QTS52" s="1818">
        <f t="shared" ref="QTS52" si="14200">-QTS51*$C$52</f>
        <v>-2.6545431513948799E+68</v>
      </c>
      <c r="QTU52" s="1818">
        <f t="shared" ref="QTU52" si="14201">-QTU51*$C$52</f>
        <v>-2.7209067301797519E+68</v>
      </c>
      <c r="QTW52" s="1818">
        <f t="shared" ref="QTW52" si="14202">-QTW51*$C$52</f>
        <v>-2.7889293984342454E+68</v>
      </c>
      <c r="QTY52" s="1818">
        <f t="shared" ref="QTY52" si="14203">-QTY51*$C$52</f>
        <v>-2.8586526333951014E+68</v>
      </c>
      <c r="QUA52" s="1818">
        <f t="shared" ref="QUA52" si="14204">-QUA51*$C$52</f>
        <v>-2.9301189492299787E+68</v>
      </c>
      <c r="QUC52" s="1818">
        <f t="shared" ref="QUC52" si="14205">-QUC51*$C$52</f>
        <v>-3.0033719229607281E+68</v>
      </c>
      <c r="QUE52" s="1818">
        <f t="shared" ref="QUE52" si="14206">-QUE51*$C$52</f>
        <v>-3.078456221034746E+68</v>
      </c>
      <c r="QUG52" s="1818">
        <f t="shared" ref="QUG52" si="14207">-QUG51*$C$52</f>
        <v>-3.1554176265606141E+68</v>
      </c>
      <c r="QUI52" s="1818">
        <f t="shared" ref="QUI52" si="14208">-QUI51*$C$52</f>
        <v>-3.2343030672246294E+68</v>
      </c>
      <c r="QUK52" s="1818">
        <f t="shared" ref="QUK52" si="14209">-QUK51*$C$52</f>
        <v>-3.3151606439052448E+68</v>
      </c>
      <c r="QUM52" s="1818">
        <f t="shared" ref="QUM52" si="14210">-QUM51*$C$52</f>
        <v>-3.3980396600028754E+68</v>
      </c>
      <c r="QUO52" s="1818">
        <f t="shared" ref="QUO52" si="14211">-QUO51*$C$52</f>
        <v>-3.482990651502947E+68</v>
      </c>
      <c r="QUQ52" s="1818">
        <f t="shared" ref="QUQ52" si="14212">-QUQ51*$C$52</f>
        <v>-3.5700654177905206E+68</v>
      </c>
      <c r="QUS52" s="1818">
        <f t="shared" ref="QUS52" si="14213">-QUS51*$C$52</f>
        <v>-3.6593170532352831E+68</v>
      </c>
      <c r="QUU52" s="1818">
        <f t="shared" ref="QUU52" si="14214">-QUU51*$C$52</f>
        <v>-3.7507999795661647E+68</v>
      </c>
      <c r="QUW52" s="1818">
        <f t="shared" ref="QUW52" si="14215">-QUW51*$C$52</f>
        <v>-3.8445699790553183E+68</v>
      </c>
      <c r="QUY52" s="1818">
        <f t="shared" ref="QUY52" si="14216">-QUY51*$C$52</f>
        <v>-3.9406842285317011E+68</v>
      </c>
      <c r="QVA52" s="1818">
        <f t="shared" ref="QVA52" si="14217">-QVA51*$C$52</f>
        <v>-4.0392013342449933E+68</v>
      </c>
      <c r="QVC52" s="1818">
        <f t="shared" ref="QVC52" si="14218">-QVC51*$C$52</f>
        <v>-4.1401813676011178E+68</v>
      </c>
      <c r="QVE52" s="1818">
        <f t="shared" ref="QVE52" si="14219">-QVE51*$C$52</f>
        <v>-4.2436859017911455E+68</v>
      </c>
      <c r="QVG52" s="1818">
        <f t="shared" ref="QVG52" si="14220">-QVG51*$C$52</f>
        <v>-4.3497780493359242E+68</v>
      </c>
      <c r="QVI52" s="1818">
        <f t="shared" ref="QVI52" si="14221">-QVI51*$C$52</f>
        <v>-4.4585225005693219E+68</v>
      </c>
      <c r="QVK52" s="1818">
        <f t="shared" ref="QVK52" si="14222">-QVK51*$C$52</f>
        <v>-4.5699855630835541E+68</v>
      </c>
      <c r="QVM52" s="1818">
        <f t="shared" ref="QVM52" si="14223">-QVM51*$C$52</f>
        <v>-4.6842352021606425E+68</v>
      </c>
      <c r="QVO52" s="1818">
        <f t="shared" ref="QVO52" si="14224">-QVO51*$C$52</f>
        <v>-4.8013410822146584E+68</v>
      </c>
      <c r="QVQ52" s="1818">
        <f t="shared" ref="QVQ52" si="14225">-QVQ51*$C$52</f>
        <v>-4.9213746092700241E+68</v>
      </c>
      <c r="QVS52" s="1818">
        <f t="shared" ref="QVS52" si="14226">-QVS51*$C$52</f>
        <v>-5.044408974501774E+68</v>
      </c>
      <c r="QVU52" s="1818">
        <f t="shared" ref="QVU52" si="14227">-QVU51*$C$52</f>
        <v>-5.1705191988643183E+68</v>
      </c>
      <c r="QVW52" s="1818">
        <f t="shared" ref="QVW52" si="14228">-QVW51*$C$52</f>
        <v>-5.2997821788359253E+68</v>
      </c>
      <c r="QVY52" s="1818">
        <f t="shared" ref="QVY52" si="14229">-QVY51*$C$52</f>
        <v>-5.4322767333068234E+68</v>
      </c>
      <c r="QWA52" s="1818">
        <f t="shared" ref="QWA52" si="14230">-QWA51*$C$52</f>
        <v>-5.5680836516394932E+68</v>
      </c>
      <c r="QWC52" s="1818">
        <f t="shared" ref="QWC52" si="14231">-QWC51*$C$52</f>
        <v>-5.7072857429304797E+68</v>
      </c>
      <c r="QWE52" s="1818">
        <f t="shared" ref="QWE52" si="14232">-QWE51*$C$52</f>
        <v>-5.8499678865037415E+68</v>
      </c>
      <c r="QWG52" s="1818">
        <f t="shared" ref="QWG52" si="14233">-QWG51*$C$52</f>
        <v>-5.9962170836663341E+68</v>
      </c>
      <c r="QWI52" s="1818">
        <f t="shared" ref="QWI52" si="14234">-QWI51*$C$52</f>
        <v>-6.1461225107579915E+68</v>
      </c>
      <c r="QWK52" s="1818">
        <f t="shared" ref="QWK52" si="14235">-QWK51*$C$52</f>
        <v>-6.2997755735269405E+68</v>
      </c>
      <c r="QWM52" s="1818">
        <f t="shared" ref="QWM52" si="14236">-QWM51*$C$52</f>
        <v>-6.4572699628651138E+68</v>
      </c>
      <c r="QWO52" s="1818">
        <f t="shared" ref="QWO52" si="14237">-QWO51*$C$52</f>
        <v>-6.6187017119367411E+68</v>
      </c>
      <c r="QWQ52" s="1818">
        <f t="shared" ref="QWQ52" si="14238">-QWQ51*$C$52</f>
        <v>-6.7841692547351594E+68</v>
      </c>
      <c r="QWS52" s="1818">
        <f t="shared" ref="QWS52" si="14239">-QWS51*$C$52</f>
        <v>-6.9537734861035382E+68</v>
      </c>
      <c r="QWU52" s="1818">
        <f t="shared" ref="QWU52" si="14240">-QWU51*$C$52</f>
        <v>-7.1276178232561263E+68</v>
      </c>
      <c r="QWW52" s="1818">
        <f t="shared" ref="QWW52" si="14241">-QWW51*$C$52</f>
        <v>-7.305808268837529E+68</v>
      </c>
      <c r="QWY52" s="1818">
        <f t="shared" ref="QWY52" si="14242">-QWY51*$C$52</f>
        <v>-7.4884534755584669E+68</v>
      </c>
      <c r="QXA52" s="1818">
        <f t="shared" ref="QXA52" si="14243">-QXA51*$C$52</f>
        <v>-7.6756648124474276E+68</v>
      </c>
      <c r="QXC52" s="1818">
        <f t="shared" ref="QXC52" si="14244">-QXC51*$C$52</f>
        <v>-7.8675564327586123E+68</v>
      </c>
      <c r="QXE52" s="1818">
        <f t="shared" ref="QXE52" si="14245">-QXE51*$C$52</f>
        <v>-8.0642453435775765E+68</v>
      </c>
      <c r="QXG52" s="1818">
        <f t="shared" ref="QXG52" si="14246">-QXG51*$C$52</f>
        <v>-8.2658514771670147E+68</v>
      </c>
      <c r="QXI52" s="1818">
        <f t="shared" ref="QXI52" si="14247">-QXI51*$C$52</f>
        <v>-8.4724977640961896E+68</v>
      </c>
      <c r="QXK52" s="1818">
        <f t="shared" ref="QXK52" si="14248">-QXK51*$C$52</f>
        <v>-8.6843102081985929E+68</v>
      </c>
      <c r="QXM52" s="1818">
        <f t="shared" ref="QXM52" si="14249">-QXM51*$C$52</f>
        <v>-8.9014179634035578E+68</v>
      </c>
      <c r="QXO52" s="1818">
        <f t="shared" ref="QXO52" si="14250">-QXO51*$C$52</f>
        <v>-9.1239534124886465E+68</v>
      </c>
      <c r="QXQ52" s="1818">
        <f t="shared" ref="QXQ52" si="14251">-QXQ51*$C$52</f>
        <v>-9.3520522478008625E+68</v>
      </c>
      <c r="QXS52" s="1818">
        <f t="shared" ref="QXS52" si="14252">-QXS51*$C$52</f>
        <v>-9.5858535539958836E+68</v>
      </c>
      <c r="QXU52" s="1818">
        <f t="shared" ref="QXU52" si="14253">-QXU51*$C$52</f>
        <v>-9.8254998928457793E+68</v>
      </c>
      <c r="QXW52" s="1818">
        <f t="shared" ref="QXW52" si="14254">-QXW51*$C$52</f>
        <v>-1.0071137390166923E+69</v>
      </c>
      <c r="QXY52" s="1818">
        <f t="shared" ref="QXY52" si="14255">-QXY51*$C$52</f>
        <v>-1.0322915824921096E+69</v>
      </c>
      <c r="QYA52" s="1818">
        <f t="shared" ref="QYA52" si="14256">-QYA51*$C$52</f>
        <v>-1.0580988720544122E+69</v>
      </c>
      <c r="QYC52" s="1818">
        <f t="shared" ref="QYC52" si="14257">-QYC51*$C$52</f>
        <v>-1.0845513438557725E+69</v>
      </c>
      <c r="QYE52" s="1818">
        <f t="shared" ref="QYE52" si="14258">-QYE51*$C$52</f>
        <v>-1.1116651274521667E+69</v>
      </c>
      <c r="QYG52" s="1818">
        <f t="shared" ref="QYG52" si="14259">-QYG51*$C$52</f>
        <v>-1.1394567556384708E+69</v>
      </c>
      <c r="QYI52" s="1818">
        <f t="shared" ref="QYI52" si="14260">-QYI51*$C$52</f>
        <v>-1.1679431745294325E+69</v>
      </c>
      <c r="QYK52" s="1818">
        <f t="shared" ref="QYK52" si="14261">-QYK51*$C$52</f>
        <v>-1.1971417538926681E+69</v>
      </c>
      <c r="QYM52" s="1818">
        <f t="shared" ref="QYM52" si="14262">-QYM51*$C$52</f>
        <v>-1.2270702977399848E+69</v>
      </c>
      <c r="QYO52" s="1818">
        <f t="shared" ref="QYO52" si="14263">-QYO51*$C$52</f>
        <v>-1.2577470551834842E+69</v>
      </c>
      <c r="QYQ52" s="1818">
        <f t="shared" ref="QYQ52" si="14264">-QYQ51*$C$52</f>
        <v>-1.2891907315630712E+69</v>
      </c>
      <c r="QYS52" s="1818">
        <f t="shared" ref="QYS52" si="14265">-QYS51*$C$52</f>
        <v>-1.3214204998521478E+69</v>
      </c>
      <c r="QYU52" s="1818">
        <f t="shared" ref="QYU52" si="14266">-QYU51*$C$52</f>
        <v>-1.3544560123484515E+69</v>
      </c>
      <c r="QYW52" s="1818">
        <f t="shared" ref="QYW52" si="14267">-QYW51*$C$52</f>
        <v>-1.3883174126571627E+69</v>
      </c>
      <c r="QYY52" s="1818">
        <f t="shared" ref="QYY52" si="14268">-QYY51*$C$52</f>
        <v>-1.4230253479735916E+69</v>
      </c>
      <c r="QZA52" s="1818">
        <f t="shared" ref="QZA52" si="14269">-QZA51*$C$52</f>
        <v>-1.4586009816729313E+69</v>
      </c>
      <c r="QZC52" s="1818">
        <f t="shared" ref="QZC52" si="14270">-QZC51*$C$52</f>
        <v>-1.4950660062147545E+69</v>
      </c>
      <c r="QZE52" s="1818">
        <f t="shared" ref="QZE52" si="14271">-QZE51*$C$52</f>
        <v>-1.5324426563701232E+69</v>
      </c>
      <c r="QZG52" s="1818">
        <f t="shared" ref="QZG52" si="14272">-QZG51*$C$52</f>
        <v>-1.5707537227793761E+69</v>
      </c>
      <c r="QZI52" s="1818">
        <f t="shared" ref="QZI52" si="14273">-QZI51*$C$52</f>
        <v>-1.6100225658488604E+69</v>
      </c>
      <c r="QZK52" s="1818">
        <f t="shared" ref="QZK52" si="14274">-QZK51*$C$52</f>
        <v>-1.6502731299950819E+69</v>
      </c>
      <c r="QZM52" s="1818">
        <f t="shared" ref="QZM52" si="14275">-QZM51*$C$52</f>
        <v>-1.6915299582449588E+69</v>
      </c>
      <c r="QZO52" s="1818">
        <f t="shared" ref="QZO52" si="14276">-QZO51*$C$52</f>
        <v>-1.7338182072010825E+69</v>
      </c>
      <c r="QZQ52" s="1818">
        <f t="shared" ref="QZQ52" si="14277">-QZQ51*$C$52</f>
        <v>-1.7771636623811095E+69</v>
      </c>
      <c r="QZS52" s="1818">
        <f t="shared" ref="QZS52" si="14278">-QZS51*$C$52</f>
        <v>-1.8215927539406369E+69</v>
      </c>
      <c r="QZU52" s="1818">
        <f t="shared" ref="QZU52" si="14279">-QZU51*$C$52</f>
        <v>-1.8671325727891526E+69</v>
      </c>
      <c r="QZW52" s="1818">
        <f t="shared" ref="QZW52" si="14280">-QZW51*$C$52</f>
        <v>-1.9138108871088812E+69</v>
      </c>
      <c r="QZY52" s="1818">
        <f t="shared" ref="QZY52" si="14281">-QZY51*$C$52</f>
        <v>-1.9616561592866032E+69</v>
      </c>
      <c r="RAA52" s="1818">
        <f t="shared" ref="RAA52" si="14282">-RAA51*$C$52</f>
        <v>-2.0106975632687683E+69</v>
      </c>
      <c r="RAC52" s="1818">
        <f t="shared" ref="RAC52" si="14283">-RAC51*$C$52</f>
        <v>-2.0609650023504874E+69</v>
      </c>
      <c r="RAE52" s="1818">
        <f t="shared" ref="RAE52" si="14284">-RAE51*$C$52</f>
        <v>-2.1124891274092495E+69</v>
      </c>
      <c r="RAG52" s="1818">
        <f t="shared" ref="RAG52" si="14285">-RAG51*$C$52</f>
        <v>-2.1653013555944804E+69</v>
      </c>
      <c r="RAI52" s="1818">
        <f t="shared" ref="RAI52" si="14286">-RAI51*$C$52</f>
        <v>-2.2194338894843423E+69</v>
      </c>
      <c r="RAK52" s="1818">
        <f t="shared" ref="RAK52" si="14287">-RAK51*$C$52</f>
        <v>-2.2749197367214508E+69</v>
      </c>
      <c r="RAM52" s="1818">
        <f t="shared" ref="RAM52" si="14288">-RAM51*$C$52</f>
        <v>-2.331792730139487E+69</v>
      </c>
      <c r="RAO52" s="1818">
        <f t="shared" ref="RAO52" si="14289">-RAO51*$C$52</f>
        <v>-2.3900875483929739E+69</v>
      </c>
      <c r="RAQ52" s="1818">
        <f t="shared" ref="RAQ52" si="14290">-RAQ51*$C$52</f>
        <v>-2.4498397371027982E+69</v>
      </c>
      <c r="RAS52" s="1818">
        <f t="shared" ref="RAS52" si="14291">-RAS51*$C$52</f>
        <v>-2.5110857305303681E+69</v>
      </c>
      <c r="RAU52" s="1818">
        <f t="shared" ref="RAU52" si="14292">-RAU51*$C$52</f>
        <v>-2.5738628737936271E+69</v>
      </c>
      <c r="RAW52" s="1818">
        <f t="shared" ref="RAW52" si="14293">-RAW51*$C$52</f>
        <v>-2.6382094456384675E+69</v>
      </c>
      <c r="RAY52" s="1818">
        <f t="shared" ref="RAY52" si="14294">-RAY51*$C$52</f>
        <v>-2.7041646817794288E+69</v>
      </c>
      <c r="RBA52" s="1818">
        <f t="shared" ref="RBA52" si="14295">-RBA51*$C$52</f>
        <v>-2.7717687988239145E+69</v>
      </c>
      <c r="RBC52" s="1818">
        <f t="shared" ref="RBC52" si="14296">-RBC51*$C$52</f>
        <v>-2.841063018794512E+69</v>
      </c>
      <c r="RBE52" s="1818">
        <f t="shared" ref="RBE52" si="14297">-RBE51*$C$52</f>
        <v>-2.9120895942643744E+69</v>
      </c>
      <c r="RBG52" s="1818">
        <f t="shared" ref="RBG52" si="14298">-RBG51*$C$52</f>
        <v>-2.9848918341209836E+69</v>
      </c>
      <c r="RBI52" s="1818">
        <f t="shared" ref="RBI52" si="14299">-RBI51*$C$52</f>
        <v>-3.0595141299740079E+69</v>
      </c>
      <c r="RBK52" s="1818">
        <f t="shared" ref="RBK52" si="14300">-RBK51*$C$52</f>
        <v>-3.1360019832233577E+69</v>
      </c>
      <c r="RBM52" s="1818">
        <f t="shared" ref="RBM52" si="14301">-RBM51*$C$52</f>
        <v>-3.2144020328039412E+69</v>
      </c>
      <c r="RBO52" s="1818">
        <f t="shared" ref="RBO52" si="14302">-RBO51*$C$52</f>
        <v>-3.2947620836240394E+69</v>
      </c>
      <c r="RBQ52" s="1818">
        <f t="shared" ref="RBQ52" si="14303">-RBQ51*$C$52</f>
        <v>-3.3771311357146401E+69</v>
      </c>
      <c r="RBS52" s="1818">
        <f t="shared" ref="RBS52" si="14304">-RBS51*$C$52</f>
        <v>-3.4615594141075054E+69</v>
      </c>
      <c r="RBU52" s="1818">
        <f t="shared" ref="RBU52" si="14305">-RBU51*$C$52</f>
        <v>-3.5480983994601928E+69</v>
      </c>
      <c r="RBW52" s="1818">
        <f t="shared" ref="RBW52" si="14306">-RBW51*$C$52</f>
        <v>-3.6368008594466976E+69</v>
      </c>
      <c r="RBY52" s="1818">
        <f t="shared" ref="RBY52" si="14307">-RBY51*$C$52</f>
        <v>-3.727720880932865E+69</v>
      </c>
      <c r="RCA52" s="1818">
        <f t="shared" ref="RCA52" si="14308">-RCA51*$C$52</f>
        <v>-3.8209139029561866E+69</v>
      </c>
      <c r="RCC52" s="1818">
        <f t="shared" ref="RCC52" si="14309">-RCC51*$C$52</f>
        <v>-3.9164367505300909E+69</v>
      </c>
      <c r="RCE52" s="1818">
        <f t="shared" ref="RCE52" si="14310">-RCE51*$C$52</f>
        <v>-4.0143476692933431E+69</v>
      </c>
      <c r="RCG52" s="1818">
        <f t="shared" ref="RCG52" si="14311">-RCG51*$C$52</f>
        <v>-4.1147063610256762E+69</v>
      </c>
      <c r="RCI52" s="1818">
        <f t="shared" ref="RCI52" si="14312">-RCI51*$C$52</f>
        <v>-4.2175740200513174E+69</v>
      </c>
      <c r="RCK52" s="1818">
        <f t="shared" ref="RCK52" si="14313">-RCK51*$C$52</f>
        <v>-4.3230133705525997E+69</v>
      </c>
      <c r="RCM52" s="1818">
        <f t="shared" ref="RCM52" si="14314">-RCM51*$C$52</f>
        <v>-4.4310887048164145E+69</v>
      </c>
      <c r="RCO52" s="1818">
        <f t="shared" ref="RCO52" si="14315">-RCO51*$C$52</f>
        <v>-4.5418659224368244E+69</v>
      </c>
      <c r="RCQ52" s="1818">
        <f t="shared" ref="RCQ52" si="14316">-RCQ51*$C$52</f>
        <v>-4.6554125704977448E+69</v>
      </c>
      <c r="RCS52" s="1818">
        <f t="shared" ref="RCS52" si="14317">-RCS51*$C$52</f>
        <v>-4.7717978847601883E+69</v>
      </c>
      <c r="RCU52" s="1818">
        <f t="shared" ref="RCU52" si="14318">-RCU51*$C$52</f>
        <v>-4.8910928318791923E+69</v>
      </c>
      <c r="RCW52" s="1818">
        <f t="shared" ref="RCW52" si="14319">-RCW51*$C$52</f>
        <v>-5.013370152676172E+69</v>
      </c>
      <c r="RCY52" s="1818">
        <f t="shared" ref="RCY52" si="14320">-RCY51*$C$52</f>
        <v>-5.138704406493076E+69</v>
      </c>
      <c r="RDA52" s="1818">
        <f t="shared" ref="RDA52" si="14321">-RDA51*$C$52</f>
        <v>-5.2671720166554022E+69</v>
      </c>
      <c r="RDC52" s="1818">
        <f t="shared" ref="RDC52" si="14322">-RDC51*$C$52</f>
        <v>-5.3988513170717869E+69</v>
      </c>
      <c r="RDE52" s="1818">
        <f t="shared" ref="RDE52" si="14323">-RDE51*$C$52</f>
        <v>-5.5338225999985814E+69</v>
      </c>
      <c r="RDG52" s="1818">
        <f t="shared" ref="RDG52" si="14324">-RDG51*$C$52</f>
        <v>-5.6721681649985453E+69</v>
      </c>
      <c r="RDI52" s="1818">
        <f t="shared" ref="RDI52" si="14325">-RDI51*$C$52</f>
        <v>-5.8139723691235082E+69</v>
      </c>
      <c r="RDK52" s="1818">
        <f t="shared" ref="RDK52" si="14326">-RDK51*$C$52</f>
        <v>-5.9593216783515952E+69</v>
      </c>
      <c r="RDM52" s="1818">
        <f t="shared" ref="RDM52" si="14327">-RDM51*$C$52</f>
        <v>-6.1083047203103845E+69</v>
      </c>
      <c r="RDO52" s="1818">
        <f t="shared" ref="RDO52" si="14328">-RDO51*$C$52</f>
        <v>-6.2610123383181433E+69</v>
      </c>
      <c r="RDQ52" s="1818">
        <f t="shared" ref="RDQ52" si="14329">-RDQ51*$C$52</f>
        <v>-6.4175376467760966E+69</v>
      </c>
      <c r="RDS52" s="1818">
        <f t="shared" ref="RDS52" si="14330">-RDS51*$C$52</f>
        <v>-6.5779760879454982E+69</v>
      </c>
      <c r="RDU52" s="1818">
        <f t="shared" ref="RDU52" si="14331">-RDU51*$C$52</f>
        <v>-6.7424254901441349E+69</v>
      </c>
      <c r="RDW52" s="1818">
        <f t="shared" ref="RDW52" si="14332">-RDW51*$C$52</f>
        <v>-6.910986127397738E+69</v>
      </c>
      <c r="RDY52" s="1818">
        <f t="shared" ref="RDY52" si="14333">-RDY51*$C$52</f>
        <v>-7.0837607805826804E+69</v>
      </c>
      <c r="REA52" s="1818">
        <f t="shared" ref="REA52" si="14334">-REA51*$C$52</f>
        <v>-7.2608548000972471E+69</v>
      </c>
      <c r="REC52" s="1818">
        <f t="shared" ref="REC52" si="14335">-REC51*$C$52</f>
        <v>-7.4423761700996771E+69</v>
      </c>
      <c r="REE52" s="1818">
        <f t="shared" ref="REE52" si="14336">-REE51*$C$52</f>
        <v>-7.6284355743521676E+69</v>
      </c>
      <c r="REG52" s="1818">
        <f t="shared" ref="REG52" si="14337">-REG51*$C$52</f>
        <v>-7.8191464637109707E+69</v>
      </c>
      <c r="REI52" s="1818">
        <f t="shared" ref="REI52" si="14338">-REI51*$C$52</f>
        <v>-8.0146251253037447E+69</v>
      </c>
      <c r="REK52" s="1818">
        <f t="shared" ref="REK52" si="14339">-REK51*$C$52</f>
        <v>-8.2149907534363377E+69</v>
      </c>
      <c r="REM52" s="1818">
        <f t="shared" ref="REM52" si="14340">-REM51*$C$52</f>
        <v>-8.420365522272245E+69</v>
      </c>
      <c r="REO52" s="1818">
        <f t="shared" ref="REO52" si="14341">-REO51*$C$52</f>
        <v>-8.6308746603290504E+69</v>
      </c>
      <c r="REQ52" s="1818">
        <f t="shared" ref="REQ52" si="14342">-REQ51*$C$52</f>
        <v>-8.8466465268372751E+69</v>
      </c>
      <c r="RES52" s="1818">
        <f t="shared" ref="RES52" si="14343">-RES51*$C$52</f>
        <v>-9.0678126900082066E+69</v>
      </c>
      <c r="REU52" s="1818">
        <f t="shared" ref="REU52" si="14344">-REU51*$C$52</f>
        <v>-9.2945080072584107E+69</v>
      </c>
      <c r="REW52" s="1818">
        <f t="shared" ref="REW52" si="14345">-REW51*$C$52</f>
        <v>-9.5268707074398703E+69</v>
      </c>
      <c r="REY52" s="1818">
        <f t="shared" ref="REY52" si="14346">-REY51*$C$52</f>
        <v>-9.7650424751258669E+69</v>
      </c>
      <c r="RFA52" s="1818">
        <f t="shared" ref="RFA52" si="14347">-RFA51*$C$52</f>
        <v>-1.0009168537004013E+70</v>
      </c>
      <c r="RFC52" s="1818">
        <f t="shared" ref="RFC52" si="14348">-RFC51*$C$52</f>
        <v>-1.0259397750429113E+70</v>
      </c>
      <c r="RFE52" s="1818">
        <f t="shared" ref="RFE52" si="14349">-RFE51*$C$52</f>
        <v>-1.0515882694189839E+70</v>
      </c>
      <c r="RFG52" s="1818">
        <f t="shared" ref="RFG52" si="14350">-RFG51*$C$52</f>
        <v>-1.0778779761544585E+70</v>
      </c>
      <c r="RFI52" s="1818">
        <f t="shared" ref="RFI52" si="14351">-RFI51*$C$52</f>
        <v>-1.1048249255583199E+70</v>
      </c>
      <c r="RFK52" s="1818">
        <f t="shared" ref="RFK52" si="14352">-RFK51*$C$52</f>
        <v>-1.1324455486972777E+70</v>
      </c>
      <c r="RFM52" s="1818">
        <f t="shared" ref="RFM52" si="14353">-RFM51*$C$52</f>
        <v>-1.1607566874147096E+70</v>
      </c>
      <c r="RFO52" s="1818">
        <f t="shared" ref="RFO52" si="14354">-RFO51*$C$52</f>
        <v>-1.1897756046000773E+70</v>
      </c>
      <c r="RFQ52" s="1818">
        <f t="shared" ref="RFQ52" si="14355">-RFQ51*$C$52</f>
        <v>-1.2195199947150792E+70</v>
      </c>
      <c r="RFS52" s="1818">
        <f t="shared" ref="RFS52" si="14356">-RFS51*$C$52</f>
        <v>-1.250007994582956E+70</v>
      </c>
      <c r="RFU52" s="1818">
        <f t="shared" ref="RFU52" si="14357">-RFU51*$C$52</f>
        <v>-1.2812581944475297E+70</v>
      </c>
      <c r="RFW52" s="1818">
        <f t="shared" ref="RFW52" si="14358">-RFW51*$C$52</f>
        <v>-1.3132896493087179E+70</v>
      </c>
      <c r="RFY52" s="1818">
        <f t="shared" ref="RFY52" si="14359">-RFY51*$C$52</f>
        <v>-1.3461218905414357E+70</v>
      </c>
      <c r="RGA52" s="1818">
        <f t="shared" ref="RGA52" si="14360">-RGA51*$C$52</f>
        <v>-1.3797749378049714E+70</v>
      </c>
      <c r="RGC52" s="1818">
        <f t="shared" ref="RGC52" si="14361">-RGC51*$C$52</f>
        <v>-1.4142693112500955E+70</v>
      </c>
      <c r="RGE52" s="1818">
        <f t="shared" ref="RGE52" si="14362">-RGE51*$C$52</f>
        <v>-1.4496260440313479E+70</v>
      </c>
      <c r="RGG52" s="1818">
        <f t="shared" ref="RGG52" si="14363">-RGG51*$C$52</f>
        <v>-1.4858666951321313E+70</v>
      </c>
      <c r="RGI52" s="1818">
        <f t="shared" ref="RGI52" si="14364">-RGI51*$C$52</f>
        <v>-1.5230133625104344E+70</v>
      </c>
      <c r="RGK52" s="1818">
        <f t="shared" ref="RGK52" si="14365">-RGK51*$C$52</f>
        <v>-1.561088696573195E+70</v>
      </c>
      <c r="RGM52" s="1818">
        <f t="shared" ref="RGM52" si="14366">-RGM51*$C$52</f>
        <v>-1.6001159139875247E+70</v>
      </c>
      <c r="RGO52" s="1818">
        <f t="shared" ref="RGO52" si="14367">-RGO51*$C$52</f>
        <v>-1.6401188118372128E+70</v>
      </c>
      <c r="RGQ52" s="1818">
        <f t="shared" ref="RGQ52" si="14368">-RGQ51*$C$52</f>
        <v>-1.681121782133143E+70</v>
      </c>
      <c r="RGS52" s="1818">
        <f t="shared" ref="RGS52" si="14369">-RGS51*$C$52</f>
        <v>-1.7231498266864716E+70</v>
      </c>
      <c r="RGU52" s="1818">
        <f t="shared" ref="RGU52" si="14370">-RGU51*$C$52</f>
        <v>-1.7662285723536332E+70</v>
      </c>
      <c r="RGW52" s="1818">
        <f t="shared" ref="RGW52" si="14371">-RGW51*$C$52</f>
        <v>-1.8103842866624738E+70</v>
      </c>
      <c r="RGY52" s="1818">
        <f t="shared" ref="RGY52" si="14372">-RGY51*$C$52</f>
        <v>-1.8556438938290356E+70</v>
      </c>
      <c r="RHA52" s="1818">
        <f t="shared" ref="RHA52" si="14373">-RHA51*$C$52</f>
        <v>-1.9020349911747613E+70</v>
      </c>
      <c r="RHC52" s="1818">
        <f t="shared" ref="RHC52" si="14374">-RHC51*$C$52</f>
        <v>-1.9495858659541302E+70</v>
      </c>
      <c r="RHE52" s="1818">
        <f t="shared" ref="RHE52" si="14375">-RHE51*$C$52</f>
        <v>-1.9983255126029832E+70</v>
      </c>
      <c r="RHG52" s="1818">
        <f t="shared" ref="RHG52" si="14376">-RHG51*$C$52</f>
        <v>-2.0482836504180577E+70</v>
      </c>
      <c r="RHI52" s="1818">
        <f t="shared" ref="RHI52" si="14377">-RHI51*$C$52</f>
        <v>-2.0994907416785089E+70</v>
      </c>
      <c r="RHK52" s="1818">
        <f t="shared" ref="RHK52" si="14378">-RHK51*$C$52</f>
        <v>-2.1519780102204713E+70</v>
      </c>
      <c r="RHM52" s="1818">
        <f t="shared" ref="RHM52" si="14379">-RHM51*$C$52</f>
        <v>-2.2057774604759829E+70</v>
      </c>
      <c r="RHO52" s="1818">
        <f t="shared" ref="RHO52" si="14380">-RHO51*$C$52</f>
        <v>-2.2609218969878823E+70</v>
      </c>
      <c r="RHQ52" s="1818">
        <f t="shared" ref="RHQ52" si="14381">-RHQ51*$C$52</f>
        <v>-2.317444944412579E+70</v>
      </c>
      <c r="RHS52" s="1818">
        <f t="shared" ref="RHS52" si="14382">-RHS51*$C$52</f>
        <v>-2.3753810680228932E+70</v>
      </c>
      <c r="RHU52" s="1818">
        <f t="shared" ref="RHU52" si="14383">-RHU51*$C$52</f>
        <v>-2.4347655947234652E+70</v>
      </c>
      <c r="RHW52" s="1818">
        <f t="shared" ref="RHW52" si="14384">-RHW51*$C$52</f>
        <v>-2.4956347345915517E+70</v>
      </c>
      <c r="RHY52" s="1818">
        <f t="shared" ref="RHY52" si="14385">-RHY51*$C$52</f>
        <v>-2.5580256029563401E+70</v>
      </c>
      <c r="RIA52" s="1818">
        <f t="shared" ref="RIA52" si="14386">-RIA51*$C$52</f>
        <v>-2.6219762430302485E+70</v>
      </c>
      <c r="RIC52" s="1818">
        <f t="shared" ref="RIC52" si="14387">-RIC51*$C$52</f>
        <v>-2.6875256491060045E+70</v>
      </c>
      <c r="RIE52" s="1818">
        <f t="shared" ref="RIE52" si="14388">-RIE51*$C$52</f>
        <v>-2.7547137903336544E+70</v>
      </c>
      <c r="RIG52" s="1818">
        <f t="shared" ref="RIG52" si="14389">-RIG51*$C$52</f>
        <v>-2.8235816350919959E+70</v>
      </c>
      <c r="RII52" s="1818">
        <f t="shared" ref="RII52" si="14390">-RII51*$C$52</f>
        <v>-2.8941711759692955E+70</v>
      </c>
      <c r="RIK52" s="1818">
        <f t="shared" ref="RIK52" si="14391">-RIK51*$C$52</f>
        <v>-2.9665254553685278E+70</v>
      </c>
      <c r="RIM52" s="1818">
        <f t="shared" ref="RIM52" si="14392">-RIM51*$C$52</f>
        <v>-3.0406885917527406E+70</v>
      </c>
      <c r="RIO52" s="1818">
        <f t="shared" ref="RIO52" si="14393">-RIO51*$C$52</f>
        <v>-3.1167058065465586E+70</v>
      </c>
      <c r="RIQ52" s="1818">
        <f t="shared" ref="RIQ52" si="14394">-RIQ51*$C$52</f>
        <v>-3.1946234517102226E+70</v>
      </c>
      <c r="RIS52" s="1818">
        <f t="shared" ref="RIS52" si="14395">-RIS51*$C$52</f>
        <v>-3.2744890380029776E+70</v>
      </c>
      <c r="RIU52" s="1818">
        <f t="shared" ref="RIU52" si="14396">-RIU51*$C$52</f>
        <v>-3.3563512639530518E+70</v>
      </c>
      <c r="RIW52" s="1818">
        <f t="shared" ref="RIW52" si="14397">-RIW51*$C$52</f>
        <v>-3.4402600455518778E+70</v>
      </c>
      <c r="RIY52" s="1818">
        <f t="shared" ref="RIY52" si="14398">-RIY51*$C$52</f>
        <v>-3.5262665466906742E+70</v>
      </c>
      <c r="RJA52" s="1818">
        <f t="shared" ref="RJA52" si="14399">-RJA51*$C$52</f>
        <v>-3.6144232103579405E+70</v>
      </c>
      <c r="RJC52" s="1818">
        <f t="shared" ref="RJC52" si="14400">-RJC51*$C$52</f>
        <v>-3.7047837906168884E+70</v>
      </c>
      <c r="RJE52" s="1818">
        <f t="shared" ref="RJE52" si="14401">-RJE51*$C$52</f>
        <v>-3.7974033853823103E+70</v>
      </c>
      <c r="RJG52" s="1818">
        <f t="shared" ref="RJG52" si="14402">-RJG51*$C$52</f>
        <v>-3.8923384700168677E+70</v>
      </c>
      <c r="RJI52" s="1818">
        <f t="shared" ref="RJI52" si="14403">-RJI51*$C$52</f>
        <v>-3.9896469317672891E+70</v>
      </c>
      <c r="RJK52" s="1818">
        <f t="shared" ref="RJK52" si="14404">-RJK51*$C$52</f>
        <v>-4.0893881050614709E+70</v>
      </c>
      <c r="RJM52" s="1818">
        <f t="shared" ref="RJM52" si="14405">-RJM51*$C$52</f>
        <v>-4.1916228076880076E+70</v>
      </c>
      <c r="RJO52" s="1818">
        <f t="shared" ref="RJO52" si="14406">-RJO51*$C$52</f>
        <v>-4.2964133778802076E+70</v>
      </c>
      <c r="RJQ52" s="1818">
        <f t="shared" ref="RJQ52" si="14407">-RJQ51*$C$52</f>
        <v>-4.4038237123272124E+70</v>
      </c>
      <c r="RJS52" s="1818">
        <f t="shared" ref="RJS52" si="14408">-RJS51*$C$52</f>
        <v>-4.5139193051353925E+70</v>
      </c>
      <c r="RJU52" s="1818">
        <f t="shared" ref="RJU52" si="14409">-RJU51*$C$52</f>
        <v>-4.6267672877637768E+70</v>
      </c>
      <c r="RJW52" s="1818">
        <f t="shared" ref="RJW52" si="14410">-RJW51*$C$52</f>
        <v>-4.7424364699578707E+70</v>
      </c>
      <c r="RJY52" s="1818">
        <f t="shared" ref="RJY52" si="14411">-RJY51*$C$52</f>
        <v>-4.8609973817068173E+70</v>
      </c>
      <c r="RKA52" s="1818">
        <f t="shared" ref="RKA52" si="14412">-RKA51*$C$52</f>
        <v>-4.9825223162494872E+70</v>
      </c>
      <c r="RKC52" s="1818">
        <f t="shared" ref="RKC52" si="14413">-RKC51*$C$52</f>
        <v>-5.1070853741557237E+70</v>
      </c>
      <c r="RKE52" s="1818">
        <f t="shared" ref="RKE52" si="14414">-RKE51*$C$52</f>
        <v>-5.2347625085096164E+70</v>
      </c>
      <c r="RKG52" s="1818">
        <f t="shared" ref="RKG52" si="14415">-RKG51*$C$52</f>
        <v>-5.3656315712223562E+70</v>
      </c>
      <c r="RKI52" s="1818">
        <f t="shared" ref="RKI52" si="14416">-RKI51*$C$52</f>
        <v>-5.4997723605029145E+70</v>
      </c>
      <c r="RKK52" s="1818">
        <f t="shared" ref="RKK52" si="14417">-RKK51*$C$52</f>
        <v>-5.6372666695154868E+70</v>
      </c>
      <c r="RKM52" s="1818">
        <f t="shared" ref="RKM52" si="14418">-RKM51*$C$52</f>
        <v>-5.7781983362533731E+70</v>
      </c>
      <c r="RKO52" s="1818">
        <f t="shared" ref="RKO52" si="14419">-RKO51*$C$52</f>
        <v>-5.922653294659707E+70</v>
      </c>
      <c r="RKQ52" s="1818">
        <f t="shared" ref="RKQ52" si="14420">-RKQ51*$C$52</f>
        <v>-6.0707196270261989E+70</v>
      </c>
      <c r="RKS52" s="1818">
        <f t="shared" ref="RKS52" si="14421">-RKS51*$C$52</f>
        <v>-6.2224876177018536E+70</v>
      </c>
      <c r="RKU52" s="1818">
        <f t="shared" ref="RKU52" si="14422">-RKU51*$C$52</f>
        <v>-6.3780498081443998E+70</v>
      </c>
      <c r="RKW52" s="1818">
        <f t="shared" ref="RKW52" si="14423">-RKW51*$C$52</f>
        <v>-6.5375010533480091E+70</v>
      </c>
      <c r="RKY52" s="1818">
        <f t="shared" ref="RKY52" si="14424">-RKY51*$C$52</f>
        <v>-6.7009385796817092E+70</v>
      </c>
      <c r="RLA52" s="1818">
        <f t="shared" ref="RLA52" si="14425">-RLA51*$C$52</f>
        <v>-6.8684620441737509E+70</v>
      </c>
      <c r="RLC52" s="1818">
        <f t="shared" ref="RLC52" si="14426">-RLC51*$C$52</f>
        <v>-7.0401735952780942E+70</v>
      </c>
      <c r="RLE52" s="1818">
        <f t="shared" ref="RLE52" si="14427">-RLE51*$C$52</f>
        <v>-7.2161779351600461E+70</v>
      </c>
      <c r="RLG52" s="1818">
        <f t="shared" ref="RLG52" si="14428">-RLG51*$C$52</f>
        <v>-7.3965823835390471E+70</v>
      </c>
      <c r="RLI52" s="1818">
        <f t="shared" ref="RLI52" si="14429">-RLI51*$C$52</f>
        <v>-7.5814969431275222E+70</v>
      </c>
      <c r="RLK52" s="1818">
        <f t="shared" ref="RLK52" si="14430">-RLK51*$C$52</f>
        <v>-7.7710343667057091E+70</v>
      </c>
      <c r="RLM52" s="1818">
        <f t="shared" ref="RLM52" si="14431">-RLM51*$C$52</f>
        <v>-7.9653102258733507E+70</v>
      </c>
      <c r="RLO52" s="1818">
        <f t="shared" ref="RLO52" si="14432">-RLO51*$C$52</f>
        <v>-8.1644429815201834E+70</v>
      </c>
      <c r="RLQ52" s="1818">
        <f t="shared" ref="RLQ52" si="14433">-RLQ51*$C$52</f>
        <v>-8.3685540560581872E+70</v>
      </c>
      <c r="RLS52" s="1818">
        <f t="shared" ref="RLS52" si="14434">-RLS51*$C$52</f>
        <v>-8.5777679074596414E+70</v>
      </c>
      <c r="RLU52" s="1818">
        <f t="shared" ref="RLU52" si="14435">-RLU51*$C$52</f>
        <v>-8.792212105146132E+70</v>
      </c>
      <c r="RLW52" s="1818">
        <f t="shared" ref="RLW52" si="14436">-RLW51*$C$52</f>
        <v>-9.0120174077747842E+70</v>
      </c>
      <c r="RLY52" s="1818">
        <f t="shared" ref="RLY52" si="14437">-RLY51*$C$52</f>
        <v>-9.2373178429691525E+70</v>
      </c>
      <c r="RMA52" s="1818">
        <f t="shared" ref="RMA52" si="14438">-RMA51*$C$52</f>
        <v>-9.4682507890433808E+70</v>
      </c>
      <c r="RMC52" s="1818">
        <f t="shared" ref="RMC52" si="14439">-RMC51*$C$52</f>
        <v>-9.7049570587694648E+70</v>
      </c>
      <c r="RME52" s="1818">
        <f t="shared" ref="RME52" si="14440">-RME51*$C$52</f>
        <v>-9.9475809852387003E+70</v>
      </c>
      <c r="RMG52" s="1818">
        <f t="shared" ref="RMG52" si="14441">-RMG51*$C$52</f>
        <v>-1.0196270509869666E+71</v>
      </c>
      <c r="RMI52" s="1818">
        <f t="shared" ref="RMI52" si="14442">-RMI51*$C$52</f>
        <v>-1.0451177272616407E+71</v>
      </c>
      <c r="RMK52" s="1818">
        <f t="shared" ref="RMK52" si="14443">-RMK51*$C$52</f>
        <v>-1.0712456704431816E+71</v>
      </c>
      <c r="RMM52" s="1818">
        <f t="shared" ref="RMM52" si="14444">-RMM51*$C$52</f>
        <v>-1.0980268122042611E+71</v>
      </c>
      <c r="RMO52" s="1818">
        <f t="shared" ref="RMO52" si="14445">-RMO51*$C$52</f>
        <v>-1.1254774825093675E+71</v>
      </c>
      <c r="RMQ52" s="1818">
        <f t="shared" ref="RMQ52" si="14446">-RMQ51*$C$52</f>
        <v>-1.1536144195721017E+71</v>
      </c>
      <c r="RMS52" s="1818">
        <f t="shared" ref="RMS52" si="14447">-RMS51*$C$52</f>
        <v>-1.1824547800614041E+71</v>
      </c>
      <c r="RMU52" s="1818">
        <f t="shared" ref="RMU52" si="14448">-RMU51*$C$52</f>
        <v>-1.2120161495629391E+71</v>
      </c>
      <c r="RMW52" s="1818">
        <f t="shared" ref="RMW52" si="14449">-RMW51*$C$52</f>
        <v>-1.2423165533020124E+71</v>
      </c>
      <c r="RMY52" s="1818">
        <f t="shared" ref="RMY52" si="14450">-RMY51*$C$52</f>
        <v>-1.2733744671345626E+71</v>
      </c>
      <c r="RNA52" s="1818">
        <f t="shared" ref="RNA52" si="14451">-RNA51*$C$52</f>
        <v>-1.3052088288129265E+71</v>
      </c>
      <c r="RNC52" s="1818">
        <f t="shared" ref="RNC52" si="14452">-RNC51*$C$52</f>
        <v>-1.3378390495332496E+71</v>
      </c>
      <c r="RNE52" s="1818">
        <f t="shared" ref="RNE52" si="14453">-RNE51*$C$52</f>
        <v>-1.3712850257715808E+71</v>
      </c>
      <c r="RNG52" s="1818">
        <f t="shared" ref="RNG52" si="14454">-RNG51*$C$52</f>
        <v>-1.4055671514158701E+71</v>
      </c>
      <c r="RNI52" s="1818">
        <f t="shared" ref="RNI52" si="14455">-RNI51*$C$52</f>
        <v>-1.4407063302012667E+71</v>
      </c>
      <c r="RNK52" s="1818">
        <f t="shared" ref="RNK52" si="14456">-RNK51*$C$52</f>
        <v>-1.4767239884562983E+71</v>
      </c>
      <c r="RNM52" s="1818">
        <f t="shared" ref="RNM52" si="14457">-RNM51*$C$52</f>
        <v>-1.5136420881677055E+71</v>
      </c>
      <c r="RNO52" s="1818">
        <f t="shared" ref="RNO52" si="14458">-RNO51*$C$52</f>
        <v>-1.551483140371898E+71</v>
      </c>
      <c r="RNQ52" s="1818">
        <f t="shared" ref="RNQ52" si="14459">-RNQ51*$C$52</f>
        <v>-1.5902702188811954E+71</v>
      </c>
      <c r="RNS52" s="1818">
        <f t="shared" ref="RNS52" si="14460">-RNS51*$C$52</f>
        <v>-1.6300269743532251E+71</v>
      </c>
      <c r="RNU52" s="1818">
        <f t="shared" ref="RNU52" si="14461">-RNU51*$C$52</f>
        <v>-1.6707776487120555E+71</v>
      </c>
      <c r="RNW52" s="1818">
        <f t="shared" ref="RNW52" si="14462">-RNW51*$C$52</f>
        <v>-1.7125470899298567E+71</v>
      </c>
      <c r="RNY52" s="1818">
        <f t="shared" ref="RNY52" si="14463">-RNY51*$C$52</f>
        <v>-1.7553607671781031E+71</v>
      </c>
      <c r="ROA52" s="1818">
        <f t="shared" ref="ROA52" si="14464">-ROA51*$C$52</f>
        <v>-1.7992447863575556E+71</v>
      </c>
      <c r="ROC52" s="1818">
        <f t="shared" ref="ROC52" si="14465">-ROC51*$C$52</f>
        <v>-1.8442259060164944E+71</v>
      </c>
      <c r="ROE52" s="1818">
        <f t="shared" ref="ROE52" si="14466">-ROE51*$C$52</f>
        <v>-1.8903315536669065E+71</v>
      </c>
      <c r="ROG52" s="1818">
        <f t="shared" ref="ROG52" si="14467">-ROG51*$C$52</f>
        <v>-1.9375898425085789E+71</v>
      </c>
      <c r="ROI52" s="1818">
        <f t="shared" ref="ROI52" si="14468">-ROI51*$C$52</f>
        <v>-1.9860295885712932E+71</v>
      </c>
      <c r="ROK52" s="1818">
        <f t="shared" ref="ROK52" si="14469">-ROK51*$C$52</f>
        <v>-2.0356803282855753E+71</v>
      </c>
      <c r="ROM52" s="1818">
        <f t="shared" ref="ROM52" si="14470">-ROM51*$C$52</f>
        <v>-2.0865723364927145E+71</v>
      </c>
      <c r="ROO52" s="1818">
        <f t="shared" ref="ROO52" si="14471">-ROO51*$C$52</f>
        <v>-2.138736644905032E+71</v>
      </c>
      <c r="ROQ52" s="1818">
        <f t="shared" ref="ROQ52" si="14472">-ROQ51*$C$52</f>
        <v>-2.1922050610276576E+71</v>
      </c>
      <c r="ROS52" s="1818">
        <f t="shared" ref="ROS52" si="14473">-ROS51*$C$52</f>
        <v>-2.2470101875533489E+71</v>
      </c>
      <c r="ROU52" s="1818">
        <f t="shared" ref="ROU52" si="14474">-ROU51*$C$52</f>
        <v>-2.3031854422421824E+71</v>
      </c>
      <c r="ROW52" s="1818">
        <f t="shared" ref="ROW52" si="14475">-ROW51*$C$52</f>
        <v>-2.3607650782982368E+71</v>
      </c>
      <c r="ROY52" s="1818">
        <f t="shared" ref="ROY52" si="14476">-ROY51*$C$52</f>
        <v>-2.4197842052556925E+71</v>
      </c>
      <c r="RPA52" s="1818">
        <f t="shared" ref="RPA52" si="14477">-RPA51*$C$52</f>
        <v>-2.4802788103870847E+71</v>
      </c>
      <c r="RPC52" s="1818">
        <f t="shared" ref="RPC52" si="14478">-RPC51*$C$52</f>
        <v>-2.5422857806467616E+71</v>
      </c>
      <c r="RPE52" s="1818">
        <f t="shared" ref="RPE52" si="14479">-RPE51*$C$52</f>
        <v>-2.6058429251629306E+71</v>
      </c>
      <c r="RPG52" s="1818">
        <f t="shared" ref="RPG52" si="14480">-RPG51*$C$52</f>
        <v>-2.6709889982920037E+71</v>
      </c>
      <c r="RPI52" s="1818">
        <f t="shared" ref="RPI52" si="14481">-RPI51*$C$52</f>
        <v>-2.7377637232493036E+71</v>
      </c>
      <c r="RPK52" s="1818">
        <f t="shared" ref="RPK52" si="14482">-RPK51*$C$52</f>
        <v>-2.8062078163305359E+71</v>
      </c>
      <c r="RPM52" s="1818">
        <f t="shared" ref="RPM52" si="14483">-RPM51*$C$52</f>
        <v>-2.8763630117387989E+71</v>
      </c>
      <c r="RPO52" s="1818">
        <f t="shared" ref="RPO52" si="14484">-RPO51*$C$52</f>
        <v>-2.9482720870322688E+71</v>
      </c>
      <c r="RPQ52" s="1818">
        <f t="shared" ref="RPQ52" si="14485">-RPQ51*$C$52</f>
        <v>-3.0219788892080753E+71</v>
      </c>
      <c r="RPS52" s="1818">
        <f t="shared" ref="RPS52" si="14486">-RPS51*$C$52</f>
        <v>-3.097528361438277E+71</v>
      </c>
      <c r="RPU52" s="1818">
        <f t="shared" ref="RPU52" si="14487">-RPU51*$C$52</f>
        <v>-3.1749665704742336E+71</v>
      </c>
      <c r="RPW52" s="1818">
        <f t="shared" ref="RPW52" si="14488">-RPW51*$C$52</f>
        <v>-3.2543407347360893E+71</v>
      </c>
      <c r="RPY52" s="1818">
        <f t="shared" ref="RPY52" si="14489">-RPY51*$C$52</f>
        <v>-3.3356992531044911E+71</v>
      </c>
      <c r="RQA52" s="1818">
        <f t="shared" ref="RQA52" si="14490">-RQA51*$C$52</f>
        <v>-3.4190917344321031E+71</v>
      </c>
      <c r="RQC52" s="1818">
        <f t="shared" ref="RQC52" si="14491">-RQC51*$C$52</f>
        <v>-3.5045690277929054E+71</v>
      </c>
      <c r="RQE52" s="1818">
        <f t="shared" ref="RQE52" si="14492">-RQE51*$C$52</f>
        <v>-3.5921832534877279E+71</v>
      </c>
      <c r="RQG52" s="1818">
        <f t="shared" ref="RQG52" si="14493">-RQG51*$C$52</f>
        <v>-3.6819878348249205E+71</v>
      </c>
      <c r="RQI52" s="1818">
        <f t="shared" ref="RQI52" si="14494">-RQI51*$C$52</f>
        <v>-3.7740375306955433E+71</v>
      </c>
      <c r="RQK52" s="1818">
        <f t="shared" ref="RQK52" si="14495">-RQK51*$C$52</f>
        <v>-3.8683884689629315E+71</v>
      </c>
      <c r="RQM52" s="1818">
        <f t="shared" ref="RQM52" si="14496">-RQM51*$C$52</f>
        <v>-3.9650981806870045E+71</v>
      </c>
      <c r="RQO52" s="1818">
        <f t="shared" ref="RQO52" si="14497">-RQO51*$C$52</f>
        <v>-4.0642256352041791E+71</v>
      </c>
      <c r="RQQ52" s="1818">
        <f t="shared" ref="RQQ52" si="14498">-RQQ51*$C$52</f>
        <v>-4.1658312760842832E+71</v>
      </c>
      <c r="RQS52" s="1818">
        <f t="shared" ref="RQS52" si="14499">-RQS51*$C$52</f>
        <v>-4.26997705798639E+71</v>
      </c>
      <c r="RQU52" s="1818">
        <f t="shared" ref="RQU52" si="14500">-RQU51*$C$52</f>
        <v>-4.3767264844360495E+71</v>
      </c>
      <c r="RQW52" s="1818">
        <f t="shared" ref="RQW52" si="14501">-RQW51*$C$52</f>
        <v>-4.4861446465469509E+71</v>
      </c>
      <c r="RQY52" s="1818">
        <f t="shared" ref="RQY52" si="14502">-RQY51*$C$52</f>
        <v>-4.598298262710624E+71</v>
      </c>
      <c r="RRA52" s="1818">
        <f t="shared" ref="RRA52" si="14503">-RRA51*$C$52</f>
        <v>-4.7132557192783894E+71</v>
      </c>
      <c r="RRC52" s="1818">
        <f t="shared" ref="RRC52" si="14504">-RRC51*$C$52</f>
        <v>-4.8310871122603484E+71</v>
      </c>
      <c r="RRE52" s="1818">
        <f t="shared" ref="RRE52" si="14505">-RRE51*$C$52</f>
        <v>-4.9518642900668569E+71</v>
      </c>
      <c r="RRG52" s="1818">
        <f t="shared" ref="RRG52" si="14506">-RRG51*$C$52</f>
        <v>-5.0756608973185279E+71</v>
      </c>
      <c r="RRI52" s="1818">
        <f t="shared" ref="RRI52" si="14507">-RRI51*$C$52</f>
        <v>-5.2025524197514902E+71</v>
      </c>
      <c r="RRK52" s="1818">
        <f t="shared" ref="RRK52" si="14508">-RRK51*$C$52</f>
        <v>-5.3326162302452768E+71</v>
      </c>
      <c r="RRM52" s="1818">
        <f t="shared" ref="RRM52" si="14509">-RRM51*$C$52</f>
        <v>-5.4659316360014087E+71</v>
      </c>
      <c r="RRO52" s="1818">
        <f t="shared" ref="RRO52" si="14510">-RRO51*$C$52</f>
        <v>-5.6025799269014438E+71</v>
      </c>
      <c r="RRQ52" s="1818">
        <f t="shared" ref="RRQ52" si="14511">-RRQ51*$C$52</f>
        <v>-5.7426444250739792E+71</v>
      </c>
      <c r="RRS52" s="1818">
        <f t="shared" ref="RRS52" si="14512">-RRS51*$C$52</f>
        <v>-5.886210535700828E+71</v>
      </c>
      <c r="RRU52" s="1818">
        <f t="shared" ref="RRU52" si="14513">-RRU51*$C$52</f>
        <v>-6.033365799093348E+71</v>
      </c>
      <c r="RRW52" s="1818">
        <f t="shared" ref="RRW52" si="14514">-RRW51*$C$52</f>
        <v>-6.184199944070681E+71</v>
      </c>
      <c r="RRY52" s="1818">
        <f t="shared" ref="RRY52" si="14515">-RRY51*$C$52</f>
        <v>-6.3388049426724477E+71</v>
      </c>
      <c r="RSA52" s="1818">
        <f t="shared" ref="RSA52" si="14516">-RSA51*$C$52</f>
        <v>-6.4972750662392588E+71</v>
      </c>
      <c r="RSC52" s="1818">
        <f t="shared" ref="RSC52" si="14517">-RSC51*$C$52</f>
        <v>-6.65970694289524E+71</v>
      </c>
      <c r="RSE52" s="1818">
        <f t="shared" ref="RSE52" si="14518">-RSE51*$C$52</f>
        <v>-6.8261996164676204E+71</v>
      </c>
      <c r="RSG52" s="1818">
        <f t="shared" ref="RSG52" si="14519">-RSG51*$C$52</f>
        <v>-6.9968546068793106E+71</v>
      </c>
      <c r="RSI52" s="1818">
        <f t="shared" ref="RSI52" si="14520">-RSI51*$C$52</f>
        <v>-7.1717759720512932E+71</v>
      </c>
      <c r="RSK52" s="1818">
        <f t="shared" ref="RSK52" si="14521">-RSK51*$C$52</f>
        <v>-7.3510703713525746E+71</v>
      </c>
      <c r="RSM52" s="1818">
        <f t="shared" ref="RSM52" si="14522">-RSM51*$C$52</f>
        <v>-7.5348471306363885E+71</v>
      </c>
      <c r="RSO52" s="1818">
        <f t="shared" ref="RSO52" si="14523">-RSO51*$C$52</f>
        <v>-7.7232183089022978E+71</v>
      </c>
      <c r="RSQ52" s="1818">
        <f t="shared" ref="RSQ52" si="14524">-RSQ51*$C$52</f>
        <v>-7.9162987666248544E+71</v>
      </c>
      <c r="RSS52" s="1818">
        <f t="shared" ref="RSS52" si="14525">-RSS51*$C$52</f>
        <v>-8.1142062357904749E+71</v>
      </c>
      <c r="RSU52" s="1818">
        <f t="shared" ref="RSU52" si="14526">-RSU51*$C$52</f>
        <v>-8.3170613916852359E+71</v>
      </c>
      <c r="RSW52" s="1818">
        <f t="shared" ref="RSW52" si="14527">-RSW51*$C$52</f>
        <v>-8.5249879264773655E+71</v>
      </c>
      <c r="RSY52" s="1818">
        <f t="shared" ref="RSY52" si="14528">-RSY51*$C$52</f>
        <v>-8.7381126246392992E+71</v>
      </c>
      <c r="RTA52" s="1818">
        <f t="shared" ref="RTA52" si="14529">-RTA51*$C$52</f>
        <v>-8.956565440255281E+71</v>
      </c>
      <c r="RTC52" s="1818">
        <f t="shared" ref="RTC52" si="14530">-RTC51*$C$52</f>
        <v>-9.1804795762616625E+71</v>
      </c>
      <c r="RTE52" s="1818">
        <f t="shared" ref="RTE52" si="14531">-RTE51*$C$52</f>
        <v>-9.4099915656682038E+71</v>
      </c>
      <c r="RTG52" s="1818">
        <f t="shared" ref="RTG52" si="14532">-RTG51*$C$52</f>
        <v>-9.6452413548099071E+71</v>
      </c>
      <c r="RTI52" s="1818">
        <f t="shared" ref="RTI52" si="14533">-RTI51*$C$52</f>
        <v>-9.8863723886801547E+71</v>
      </c>
      <c r="RTK52" s="1818">
        <f t="shared" ref="RTK52" si="14534">-RTK51*$C$52</f>
        <v>-1.0133531698397157E+72</v>
      </c>
      <c r="RTM52" s="1818">
        <f t="shared" ref="RTM52" si="14535">-RTM51*$C$52</f>
        <v>-1.0386869990857085E+72</v>
      </c>
      <c r="RTO52" s="1818">
        <f t="shared" ref="RTO52" si="14536">-RTO51*$C$52</f>
        <v>-1.0646541740628511E+72</v>
      </c>
      <c r="RTQ52" s="1818">
        <f t="shared" ref="RTQ52" si="14537">-RTQ51*$C$52</f>
        <v>-1.0912705284144223E+72</v>
      </c>
      <c r="RTS52" s="1818">
        <f t="shared" ref="RTS52" si="14538">-RTS51*$C$52</f>
        <v>-1.1185522916247828E+72</v>
      </c>
      <c r="RTU52" s="1818">
        <f t="shared" ref="RTU52" si="14539">-RTU51*$C$52</f>
        <v>-1.1465160989154023E+72</v>
      </c>
      <c r="RTW52" s="1818">
        <f t="shared" ref="RTW52" si="14540">-RTW51*$C$52</f>
        <v>-1.1751790013882871E+72</v>
      </c>
      <c r="RTY52" s="1818">
        <f t="shared" ref="RTY52" si="14541">-RTY51*$C$52</f>
        <v>-1.2045584764229942E+72</v>
      </c>
      <c r="RUA52" s="1818">
        <f t="shared" ref="RUA52" si="14542">-RUA51*$C$52</f>
        <v>-1.234672438333569E+72</v>
      </c>
      <c r="RUC52" s="1818">
        <f t="shared" ref="RUC52" si="14543">-RUC51*$C$52</f>
        <v>-1.2655392492919082E+72</v>
      </c>
      <c r="RUE52" s="1818">
        <f t="shared" ref="RUE52" si="14544">-RUE51*$C$52</f>
        <v>-1.2971777305242057E+72</v>
      </c>
      <c r="RUG52" s="1818">
        <f t="shared" ref="RUG52" si="14545">-RUG51*$C$52</f>
        <v>-1.3296071737873108E+72</v>
      </c>
      <c r="RUI52" s="1818">
        <f t="shared" ref="RUI52" si="14546">-RUI51*$C$52</f>
        <v>-1.3628473531319935E+72</v>
      </c>
      <c r="RUK52" s="1818">
        <f t="shared" ref="RUK52" si="14547">-RUK51*$C$52</f>
        <v>-1.3969185369602933E+72</v>
      </c>
      <c r="RUM52" s="1818">
        <f t="shared" ref="RUM52" si="14548">-RUM51*$C$52</f>
        <v>-1.4318415003843005E+72</v>
      </c>
      <c r="RUO52" s="1818">
        <f t="shared" ref="RUO52" si="14549">-RUO51*$C$52</f>
        <v>-1.4676375378939078E+72</v>
      </c>
      <c r="RUQ52" s="1818">
        <f t="shared" ref="RUQ52" si="14550">-RUQ51*$C$52</f>
        <v>-1.5043284763412554E+72</v>
      </c>
      <c r="RUS52" s="1818">
        <f t="shared" ref="RUS52" si="14551">-RUS51*$C$52</f>
        <v>-1.5419366882497866E+72</v>
      </c>
      <c r="RUU52" s="1818">
        <f t="shared" ref="RUU52" si="14552">-RUU51*$C$52</f>
        <v>-1.5804851054560312E+72</v>
      </c>
      <c r="RUW52" s="1818">
        <f t="shared" ref="RUW52" si="14553">-RUW51*$C$52</f>
        <v>-1.6199972330924318E+72</v>
      </c>
      <c r="RUY52" s="1818">
        <f t="shared" ref="RUY52" si="14554">-RUY51*$C$52</f>
        <v>-1.6604971639197424E+72</v>
      </c>
      <c r="RVA52" s="1818">
        <f t="shared" ref="RVA52" si="14555">-RVA51*$C$52</f>
        <v>-1.7020095930177359E+72</v>
      </c>
      <c r="RVC52" s="1818">
        <f t="shared" ref="RVC52" si="14556">-RVC51*$C$52</f>
        <v>-1.7445598328431792E+72</v>
      </c>
      <c r="RVE52" s="1818">
        <f t="shared" ref="RVE52" si="14557">-RVE51*$C$52</f>
        <v>-1.7881738286642587E+72</v>
      </c>
      <c r="RVG52" s="1818">
        <f t="shared" ref="RVG52" si="14558">-RVG51*$C$52</f>
        <v>-1.8328781743808651E+72</v>
      </c>
      <c r="RVI52" s="1818">
        <f t="shared" ref="RVI52" si="14559">-RVI51*$C$52</f>
        <v>-1.8787001287403864E+72</v>
      </c>
      <c r="RVK52" s="1818">
        <f t="shared" ref="RVK52" si="14560">-RVK51*$C$52</f>
        <v>-1.9256676319588959E+72</v>
      </c>
      <c r="RVM52" s="1818">
        <f t="shared" ref="RVM52" si="14561">-RVM51*$C$52</f>
        <v>-1.9738093227578683E+72</v>
      </c>
      <c r="RVO52" s="1818">
        <f t="shared" ref="RVO52" si="14562">-RVO51*$C$52</f>
        <v>-2.0231545558268149E+72</v>
      </c>
      <c r="RVQ52" s="1818">
        <f t="shared" ref="RVQ52" si="14563">-RVQ51*$C$52</f>
        <v>-2.073733419722485E+72</v>
      </c>
      <c r="RVS52" s="1818">
        <f t="shared" ref="RVS52" si="14564">-RVS51*$C$52</f>
        <v>-2.125576755215547E+72</v>
      </c>
      <c r="RVU52" s="1818">
        <f t="shared" ref="RVU52" si="14565">-RVU51*$C$52</f>
        <v>-2.1787161740959357E+72</v>
      </c>
      <c r="RVW52" s="1818">
        <f t="shared" ref="RVW52" si="14566">-RVW51*$C$52</f>
        <v>-2.233184078448334E+72</v>
      </c>
      <c r="RVY52" s="1818">
        <f t="shared" ref="RVY52" si="14567">-RVY51*$C$52</f>
        <v>-2.289013680409542E+72</v>
      </c>
      <c r="RWA52" s="1818">
        <f t="shared" ref="RWA52" si="14568">-RWA51*$C$52</f>
        <v>-2.3462390224197803E+72</v>
      </c>
      <c r="RWC52" s="1818">
        <f t="shared" ref="RWC52" si="14569">-RWC51*$C$52</f>
        <v>-2.4048949979802746E+72</v>
      </c>
      <c r="RWE52" s="1818">
        <f t="shared" ref="RWE52" si="14570">-RWE51*$C$52</f>
        <v>-2.4650173729297811E+72</v>
      </c>
      <c r="RWG52" s="1818">
        <f t="shared" ref="RWG52" si="14571">-RWG51*$C$52</f>
        <v>-2.5266428072530256E+72</v>
      </c>
      <c r="RWI52" s="1818">
        <f t="shared" ref="RWI52" si="14572">-RWI51*$C$52</f>
        <v>-2.5898088774343511E+72</v>
      </c>
      <c r="RWK52" s="1818">
        <f t="shared" ref="RWK52" si="14573">-RWK51*$C$52</f>
        <v>-2.6545540993702098E+72</v>
      </c>
      <c r="RWM52" s="1818">
        <f t="shared" ref="RWM52" si="14574">-RWM51*$C$52</f>
        <v>-2.7209179518544647E+72</v>
      </c>
      <c r="RWO52" s="1818">
        <f t="shared" ref="RWO52" si="14575">-RWO51*$C$52</f>
        <v>-2.7889409006508259E+72</v>
      </c>
      <c r="RWQ52" s="1818">
        <f t="shared" ref="RWQ52" si="14576">-RWQ51*$C$52</f>
        <v>-2.8586644231670963E+72</v>
      </c>
      <c r="RWS52" s="1818">
        <f t="shared" ref="RWS52" si="14577">-RWS51*$C$52</f>
        <v>-2.9301310337462734E+72</v>
      </c>
      <c r="RWU52" s="1818">
        <f t="shared" ref="RWU52" si="14578">-RWU51*$C$52</f>
        <v>-3.0033843095899301E+72</v>
      </c>
      <c r="RWW52" s="1818">
        <f t="shared" ref="RWW52" si="14579">-RWW51*$C$52</f>
        <v>-3.0784689173296781E+72</v>
      </c>
      <c r="RWY52" s="1818">
        <f t="shared" ref="RWY52" si="14580">-RWY51*$C$52</f>
        <v>-3.1554306402629199E+72</v>
      </c>
      <c r="RXA52" s="1818">
        <f t="shared" ref="RXA52" si="14581">-RXA51*$C$52</f>
        <v>-3.2343164062694924E+72</v>
      </c>
      <c r="RXC52" s="1818">
        <f t="shared" ref="RXC52" si="14582">-RXC51*$C$52</f>
        <v>-3.3151743164262296E+72</v>
      </c>
      <c r="RXE52" s="1818">
        <f t="shared" ref="RXE52" si="14583">-RXE51*$C$52</f>
        <v>-3.3980536743368852E+72</v>
      </c>
      <c r="RXG52" s="1818">
        <f t="shared" ref="RXG52" si="14584">-RXG51*$C$52</f>
        <v>-3.4830050161953069E+72</v>
      </c>
      <c r="RXI52" s="1818">
        <f t="shared" ref="RXI52" si="14585">-RXI51*$C$52</f>
        <v>-3.5700801416001892E+72</v>
      </c>
      <c r="RXK52" s="1818">
        <f t="shared" ref="RXK52" si="14586">-RXK51*$C$52</f>
        <v>-3.6593321451401938E+72</v>
      </c>
      <c r="RXM52" s="1818">
        <f t="shared" ref="RXM52" si="14587">-RXM51*$C$52</f>
        <v>-3.7508154487686985E+72</v>
      </c>
      <c r="RXO52" s="1818">
        <f t="shared" ref="RXO52" si="14588">-RXO51*$C$52</f>
        <v>-3.8445858349879159E+72</v>
      </c>
      <c r="RXQ52" s="1818">
        <f t="shared" ref="RXQ52" si="14589">-RXQ51*$C$52</f>
        <v>-3.9407004808626137E+72</v>
      </c>
      <c r="RXS52" s="1818">
        <f t="shared" ref="RXS52" si="14590">-RXS51*$C$52</f>
        <v>-4.0392179928841784E+72</v>
      </c>
      <c r="RXU52" s="1818">
        <f t="shared" ref="RXU52" si="14591">-RXU51*$C$52</f>
        <v>-4.1401984427062821E+72</v>
      </c>
      <c r="RXW52" s="1818">
        <f t="shared" ref="RXW52" si="14592">-RXW51*$C$52</f>
        <v>-4.2437034037739391E+72</v>
      </c>
      <c r="RXY52" s="1818">
        <f t="shared" ref="RXY52" si="14593">-RXY51*$C$52</f>
        <v>-4.3497959888682873E+72</v>
      </c>
      <c r="RYA52" s="1818">
        <f t="shared" ref="RYA52" si="14594">-RYA51*$C$52</f>
        <v>-4.4585408885899945E+72</v>
      </c>
      <c r="RYC52" s="1818">
        <f t="shared" ref="RYC52" si="14595">-RYC51*$C$52</f>
        <v>-4.5700044108047441E+72</v>
      </c>
      <c r="RYE52" s="1818">
        <f t="shared" ref="RYE52" si="14596">-RYE51*$C$52</f>
        <v>-4.6842545210748624E+72</v>
      </c>
      <c r="RYG52" s="1818">
        <f t="shared" ref="RYG52" si="14597">-RYG51*$C$52</f>
        <v>-4.8013608841017335E+72</v>
      </c>
      <c r="RYI52" s="1818">
        <f t="shared" ref="RYI52" si="14598">-RYI51*$C$52</f>
        <v>-4.9213949062042763E+72</v>
      </c>
      <c r="RYK52" s="1818">
        <f t="shared" ref="RYK52" si="14599">-RYK51*$C$52</f>
        <v>-5.0444297788593826E+72</v>
      </c>
      <c r="RYM52" s="1818">
        <f t="shared" ref="RYM52" si="14600">-RYM51*$C$52</f>
        <v>-5.1705405233308665E+72</v>
      </c>
      <c r="RYO52" s="1818">
        <f t="shared" ref="RYO52" si="14601">-RYO51*$C$52</f>
        <v>-5.299804036414138E+72</v>
      </c>
      <c r="RYQ52" s="1818">
        <f t="shared" ref="RYQ52" si="14602">-RYQ51*$C$52</f>
        <v>-5.4322991373244909E+72</v>
      </c>
      <c r="RYS52" s="1818">
        <f t="shared" ref="RYS52" si="14603">-RYS51*$C$52</f>
        <v>-5.5681066157576025E+72</v>
      </c>
      <c r="RYU52" s="1818">
        <f t="shared" ref="RYU52" si="14604">-RYU51*$C$52</f>
        <v>-5.707309281151542E+72</v>
      </c>
      <c r="RYW52" s="1818">
        <f t="shared" ref="RYW52" si="14605">-RYW51*$C$52</f>
        <v>-5.8499920131803299E+72</v>
      </c>
      <c r="RYY52" s="1818">
        <f t="shared" ref="RYY52" si="14606">-RYY51*$C$52</f>
        <v>-5.9962418135098376E+72</v>
      </c>
      <c r="RZA52" s="1818">
        <f t="shared" ref="RZA52" si="14607">-RZA51*$C$52</f>
        <v>-6.1461478588475827E+72</v>
      </c>
      <c r="RZC52" s="1818">
        <f t="shared" ref="RZC52" si="14608">-RZC51*$C$52</f>
        <v>-6.2998015553187718E+72</v>
      </c>
      <c r="RZE52" s="1818">
        <f t="shared" ref="RZE52" si="14609">-RZE51*$C$52</f>
        <v>-6.4572965942017407E+72</v>
      </c>
      <c r="RZG52" s="1818">
        <f t="shared" ref="RZG52" si="14610">-RZG51*$C$52</f>
        <v>-6.6187290090567838E+72</v>
      </c>
      <c r="RZI52" s="1818">
        <f t="shared" ref="RZI52" si="14611">-RZI51*$C$52</f>
        <v>-6.784197234283203E+72</v>
      </c>
      <c r="RZK52" s="1818">
        <f t="shared" ref="RZK52" si="14612">-RZK51*$C$52</f>
        <v>-6.9538021651402827E+72</v>
      </c>
      <c r="RZM52" s="1818">
        <f t="shared" ref="RZM52" si="14613">-RZM51*$C$52</f>
        <v>-7.1276472192687895E+72</v>
      </c>
      <c r="RZO52" s="1818">
        <f t="shared" ref="RZO52" si="14614">-RZO51*$C$52</f>
        <v>-7.3058383997505089E+72</v>
      </c>
      <c r="RZQ52" s="1818">
        <f t="shared" ref="RZQ52" si="14615">-RZQ51*$C$52</f>
        <v>-7.4884843597442717E+72</v>
      </c>
      <c r="RZS52" s="1818">
        <f t="shared" ref="RZS52" si="14616">-RZS51*$C$52</f>
        <v>-7.6756964687378772E+72</v>
      </c>
      <c r="RZU52" s="1818">
        <f t="shared" ref="RZU52" si="14617">-RZU51*$C$52</f>
        <v>-7.8675888804563235E+72</v>
      </c>
      <c r="RZW52" s="1818">
        <f t="shared" ref="RZW52" si="14618">-RZW51*$C$52</f>
        <v>-8.0642786024677317E+72</v>
      </c>
      <c r="RZY52" s="1818">
        <f t="shared" ref="RZY52" si="14619">-RZY51*$C$52</f>
        <v>-8.265885567529424E+72</v>
      </c>
      <c r="SAA52" s="1818">
        <f t="shared" ref="SAA52" si="14620">-SAA51*$C$52</f>
        <v>-8.4725327067176595E+72</v>
      </c>
      <c r="SAC52" s="1818">
        <f t="shared" ref="SAC52" si="14621">-SAC51*$C$52</f>
        <v>-8.6843460243856003E+72</v>
      </c>
      <c r="SAE52" s="1818">
        <f t="shared" ref="SAE52" si="14622">-SAE51*$C$52</f>
        <v>-8.9014546749952392E+72</v>
      </c>
      <c r="SAG52" s="1818">
        <f t="shared" ref="SAG52" si="14623">-SAG51*$C$52</f>
        <v>-9.1239910418701191E+72</v>
      </c>
      <c r="SAI52" s="1818">
        <f t="shared" ref="SAI52" si="14624">-SAI51*$C$52</f>
        <v>-9.3520908179168714E+72</v>
      </c>
      <c r="SAK52" s="1818">
        <f t="shared" ref="SAK52" si="14625">-SAK51*$C$52</f>
        <v>-9.5858930883647925E+72</v>
      </c>
      <c r="SAM52" s="1818">
        <f t="shared" ref="SAM52" si="14626">-SAM51*$C$52</f>
        <v>-9.8255404155739118E+72</v>
      </c>
      <c r="SAO52" s="1818">
        <f t="shared" ref="SAO52" si="14627">-SAO51*$C$52</f>
        <v>-1.0071178925963258E+73</v>
      </c>
      <c r="SAQ52" s="1818">
        <f t="shared" ref="SAQ52" si="14628">-SAQ51*$C$52</f>
        <v>-1.0322958399112338E+73</v>
      </c>
      <c r="SAS52" s="1818">
        <f t="shared" ref="SAS52" si="14629">-SAS51*$C$52</f>
        <v>-1.0581032359090146E+73</v>
      </c>
      <c r="SAU52" s="1818">
        <f t="shared" ref="SAU52" si="14630">-SAU51*$C$52</f>
        <v>-1.0845558168067399E+73</v>
      </c>
      <c r="SAW52" s="1818">
        <f t="shared" ref="SAW52" si="14631">-SAW51*$C$52</f>
        <v>-1.1116697122269082E+73</v>
      </c>
      <c r="SAY52" s="1818">
        <f t="shared" ref="SAY52" si="14632">-SAY51*$C$52</f>
        <v>-1.1394614550325808E+73</v>
      </c>
      <c r="SBA52" s="1818">
        <f t="shared" ref="SBA52" si="14633">-SBA51*$C$52</f>
        <v>-1.1679479914083952E+73</v>
      </c>
      <c r="SBC52" s="1818">
        <f t="shared" ref="SBC52" si="14634">-SBC51*$C$52</f>
        <v>-1.1971466911936049E+73</v>
      </c>
      <c r="SBE52" s="1818">
        <f t="shared" ref="SBE52" si="14635">-SBE51*$C$52</f>
        <v>-1.2270753584734449E+73</v>
      </c>
      <c r="SBG52" s="1818">
        <f t="shared" ref="SBG52" si="14636">-SBG51*$C$52</f>
        <v>-1.2577522424352808E+73</v>
      </c>
      <c r="SBI52" s="1818">
        <f t="shared" ref="SBI52" si="14637">-SBI51*$C$52</f>
        <v>-1.2891960484961627E+73</v>
      </c>
      <c r="SBK52" s="1818">
        <f t="shared" ref="SBK52" si="14638">-SBK51*$C$52</f>
        <v>-1.3214259497085667E+73</v>
      </c>
      <c r="SBM52" s="1818">
        <f t="shared" ref="SBM52" si="14639">-SBM51*$C$52</f>
        <v>-1.3544615984512807E+73</v>
      </c>
      <c r="SBO52" s="1818">
        <f t="shared" ref="SBO52" si="14640">-SBO51*$C$52</f>
        <v>-1.3883231384125627E+73</v>
      </c>
      <c r="SBQ52" s="1818">
        <f t="shared" ref="SBQ52" si="14641">-SBQ51*$C$52</f>
        <v>-1.4230312168728765E+73</v>
      </c>
      <c r="SBS52" s="1818">
        <f t="shared" ref="SBS52" si="14642">-SBS51*$C$52</f>
        <v>-1.4586069972946983E+73</v>
      </c>
      <c r="SBU52" s="1818">
        <f t="shared" ref="SBU52" si="14643">-SBU51*$C$52</f>
        <v>-1.4950721722270657E+73</v>
      </c>
      <c r="SBW52" s="1818">
        <f t="shared" ref="SBW52" si="14644">-SBW51*$C$52</f>
        <v>-1.5324489765327423E+73</v>
      </c>
      <c r="SBY52" s="1818">
        <f t="shared" ref="SBY52" si="14645">-SBY51*$C$52</f>
        <v>-1.5707602009460606E+73</v>
      </c>
      <c r="SCA52" s="1818">
        <f t="shared" ref="SCA52" si="14646">-SCA51*$C$52</f>
        <v>-1.6100292059697119E+73</v>
      </c>
      <c r="SCC52" s="1818">
        <f t="shared" ref="SCC52" si="14647">-SCC51*$C$52</f>
        <v>-1.6502799361189545E+73</v>
      </c>
      <c r="SCE52" s="1818">
        <f t="shared" ref="SCE52" si="14648">-SCE51*$C$52</f>
        <v>-1.6915369345219283E+73</v>
      </c>
      <c r="SCG52" s="1818">
        <f t="shared" ref="SCG52" si="14649">-SCG51*$C$52</f>
        <v>-1.7338253578849763E+73</v>
      </c>
      <c r="SCI52" s="1818">
        <f t="shared" ref="SCI52" si="14650">-SCI51*$C$52</f>
        <v>-1.7771709918321007E+73</v>
      </c>
      <c r="SCK52" s="1818">
        <f t="shared" ref="SCK52" si="14651">-SCK51*$C$52</f>
        <v>-1.8216002666279029E+73</v>
      </c>
      <c r="SCM52" s="1818">
        <f t="shared" ref="SCM52" si="14652">-SCM51*$C$52</f>
        <v>-1.8671402732936003E+73</v>
      </c>
      <c r="SCO52" s="1818">
        <f t="shared" ref="SCO52" si="14653">-SCO51*$C$52</f>
        <v>-1.9138187801259402E+73</v>
      </c>
      <c r="SCQ52" s="1818">
        <f t="shared" ref="SCQ52" si="14654">-SCQ51*$C$52</f>
        <v>-1.9616642496290885E+73</v>
      </c>
      <c r="SCS52" s="1818">
        <f t="shared" ref="SCS52" si="14655">-SCS51*$C$52</f>
        <v>-2.0107058558698155E+73</v>
      </c>
      <c r="SCU52" s="1818">
        <f t="shared" ref="SCU52" si="14656">-SCU51*$C$52</f>
        <v>-2.0609735022665606E+73</v>
      </c>
      <c r="SCW52" s="1818">
        <f t="shared" ref="SCW52" si="14657">-SCW51*$C$52</f>
        <v>-2.1124978398232243E+73</v>
      </c>
      <c r="SCY52" s="1818">
        <f t="shared" ref="SCY52" si="14658">-SCY51*$C$52</f>
        <v>-2.1653102858188047E+73</v>
      </c>
      <c r="SDA52" s="1818">
        <f t="shared" ref="SDA52" si="14659">-SDA51*$C$52</f>
        <v>-2.2194430429642745E+73</v>
      </c>
      <c r="SDC52" s="1818">
        <f t="shared" ref="SDC52" si="14660">-SDC51*$C$52</f>
        <v>-2.2749291190383811E+73</v>
      </c>
      <c r="SDE52" s="1818">
        <f t="shared" ref="SDE52" si="14661">-SDE51*$C$52</f>
        <v>-2.3318023470143403E+73</v>
      </c>
      <c r="SDG52" s="1818">
        <f t="shared" ref="SDG52" si="14662">-SDG51*$C$52</f>
        <v>-2.3900974056896986E+73</v>
      </c>
      <c r="SDI52" s="1818">
        <f t="shared" ref="SDI52" si="14663">-SDI51*$C$52</f>
        <v>-2.4498498408319407E+73</v>
      </c>
      <c r="SDK52" s="1818">
        <f t="shared" ref="SDK52" si="14664">-SDK51*$C$52</f>
        <v>-2.5110960868527391E+73</v>
      </c>
      <c r="SDM52" s="1818">
        <f t="shared" ref="SDM52" si="14665">-SDM51*$C$52</f>
        <v>-2.5738734890240574E+73</v>
      </c>
      <c r="SDO52" s="1818">
        <f t="shared" ref="SDO52" si="14666">-SDO51*$C$52</f>
        <v>-2.6382203262496587E+73</v>
      </c>
      <c r="SDQ52" s="1818">
        <f t="shared" ref="SDQ52" si="14667">-SDQ51*$C$52</f>
        <v>-2.7041758344059E+73</v>
      </c>
      <c r="SDS52" s="1818">
        <f t="shared" ref="SDS52" si="14668">-SDS51*$C$52</f>
        <v>-2.7717802302660473E+73</v>
      </c>
      <c r="SDU52" s="1818">
        <f t="shared" ref="SDU52" si="14669">-SDU51*$C$52</f>
        <v>-2.8410747360226984E+73</v>
      </c>
      <c r="SDW52" s="1818">
        <f t="shared" ref="SDW52" si="14670">-SDW51*$C$52</f>
        <v>-2.9121016044232658E+73</v>
      </c>
      <c r="SDY52" s="1818">
        <f t="shared" ref="SDY52" si="14671">-SDY51*$C$52</f>
        <v>-2.9849041445338471E+73</v>
      </c>
      <c r="SEA52" s="1818">
        <f t="shared" ref="SEA52" si="14672">-SEA51*$C$52</f>
        <v>-3.0595267481471932E+73</v>
      </c>
      <c r="SEC52" s="1818">
        <f t="shared" ref="SEC52" si="14673">-SEC51*$C$52</f>
        <v>-3.1360149168508726E+73</v>
      </c>
      <c r="SEE52" s="1818">
        <f t="shared" ref="SEE52" si="14674">-SEE51*$C$52</f>
        <v>-3.2144152897721438E+73</v>
      </c>
      <c r="SEG52" s="1818">
        <f t="shared" ref="SEG52" si="14675">-SEG51*$C$52</f>
        <v>-3.2947756720164474E+73</v>
      </c>
      <c r="SEI52" s="1818">
        <f t="shared" ref="SEI52" si="14676">-SEI51*$C$52</f>
        <v>-3.3771450638168581E+73</v>
      </c>
      <c r="SEK52" s="1818">
        <f t="shared" ref="SEK52" si="14677">-SEK51*$C$52</f>
        <v>-3.4615736904122795E+73</v>
      </c>
      <c r="SEM52" s="1818">
        <f t="shared" ref="SEM52" si="14678">-SEM51*$C$52</f>
        <v>-3.5481130326725859E+73</v>
      </c>
      <c r="SEO52" s="1818">
        <f t="shared" ref="SEO52" si="14679">-SEO51*$C$52</f>
        <v>-3.6368158584894004E+73</v>
      </c>
      <c r="SEQ52" s="1818">
        <f t="shared" ref="SEQ52" si="14680">-SEQ51*$C$52</f>
        <v>-3.7277362549516353E+73</v>
      </c>
      <c r="SES52" s="1818">
        <f t="shared" ref="SES52" si="14681">-SES51*$C$52</f>
        <v>-3.8209296613254257E+73</v>
      </c>
      <c r="SEU52" s="1818">
        <f t="shared" ref="SEU52" si="14682">-SEU51*$C$52</f>
        <v>-3.9164529028585607E+73</v>
      </c>
      <c r="SEW52" s="1818">
        <f t="shared" ref="SEW52" si="14683">-SEW51*$C$52</f>
        <v>-4.0143642254300244E+73</v>
      </c>
      <c r="SEY52" s="1818">
        <f t="shared" ref="SEY52" si="14684">-SEY51*$C$52</f>
        <v>-4.1147233310657746E+73</v>
      </c>
      <c r="SFA52" s="1818">
        <f t="shared" ref="SFA52" si="14685">-SFA51*$C$52</f>
        <v>-4.2175914143424186E+73</v>
      </c>
      <c r="SFC52" s="1818">
        <f t="shared" ref="SFC52" si="14686">-SFC51*$C$52</f>
        <v>-4.3230311997009786E+73</v>
      </c>
      <c r="SFE52" s="1818">
        <f t="shared" ref="SFE52" si="14687">-SFE51*$C$52</f>
        <v>-4.4311069796935029E+73</v>
      </c>
      <c r="SFG52" s="1818">
        <f t="shared" ref="SFG52" si="14688">-SFG51*$C$52</f>
        <v>-4.54188465418584E+73</v>
      </c>
      <c r="SFI52" s="1818">
        <f t="shared" ref="SFI52" si="14689">-SFI51*$C$52</f>
        <v>-4.6554317705404854E+73</v>
      </c>
      <c r="SFK52" s="1818">
        <f t="shared" ref="SFK52" si="14690">-SFK51*$C$52</f>
        <v>-4.771817564803997E+73</v>
      </c>
      <c r="SFM52" s="1818">
        <f t="shared" ref="SFM52" si="14691">-SFM51*$C$52</f>
        <v>-4.8911130039240962E+73</v>
      </c>
      <c r="SFO52" s="1818">
        <f t="shared" ref="SFO52" si="14692">-SFO51*$C$52</f>
        <v>-5.0133908290221982E+73</v>
      </c>
      <c r="SFQ52" s="1818">
        <f t="shared" ref="SFQ52" si="14693">-SFQ51*$C$52</f>
        <v>-5.1387255997477525E+73</v>
      </c>
      <c r="SFS52" s="1818">
        <f t="shared" ref="SFS52" si="14694">-SFS51*$C$52</f>
        <v>-5.2671937397414456E+73</v>
      </c>
      <c r="SFU52" s="1818">
        <f t="shared" ref="SFU52" si="14695">-SFU51*$C$52</f>
        <v>-5.3988735832349813E+73</v>
      </c>
      <c r="SFW52" s="1818">
        <f t="shared" ref="SFW52" si="14696">-SFW51*$C$52</f>
        <v>-5.5338454228158551E+73</v>
      </c>
      <c r="SFY52" s="1818">
        <f t="shared" ref="SFY52" si="14697">-SFY51*$C$52</f>
        <v>-5.6721915583862514E+73</v>
      </c>
      <c r="SGA52" s="1818">
        <f t="shared" ref="SGA52" si="14698">-SGA51*$C$52</f>
        <v>-5.8139963473459071E+73</v>
      </c>
      <c r="SGC52" s="1818">
        <f t="shared" ref="SGC52" si="14699">-SGC51*$C$52</f>
        <v>-5.9593462560295537E+73</v>
      </c>
      <c r="SGE52" s="1818">
        <f t="shared" ref="SGE52" si="14700">-SGE51*$C$52</f>
        <v>-6.1083299124302915E+73</v>
      </c>
      <c r="SGG52" s="1818">
        <f t="shared" ref="SGG52" si="14701">-SGG51*$C$52</f>
        <v>-6.2610381602410479E+73</v>
      </c>
      <c r="SGI52" s="1818">
        <f t="shared" ref="SGI52" si="14702">-SGI51*$C$52</f>
        <v>-6.4175641142470737E+73</v>
      </c>
      <c r="SGK52" s="1818">
        <f t="shared" ref="SGK52" si="14703">-SGK51*$C$52</f>
        <v>-6.57800321710325E+73</v>
      </c>
      <c r="SGM52" s="1818">
        <f t="shared" ref="SGM52" si="14704">-SGM51*$C$52</f>
        <v>-6.7424532975308307E+73</v>
      </c>
      <c r="SGO52" s="1818">
        <f t="shared" ref="SGO52" si="14705">-SGO51*$C$52</f>
        <v>-6.9110146299691006E+73</v>
      </c>
      <c r="SGQ52" s="1818">
        <f t="shared" ref="SGQ52" si="14706">-SGQ51*$C$52</f>
        <v>-7.0837899957183273E+73</v>
      </c>
      <c r="SGS52" s="1818">
        <f t="shared" ref="SGS52" si="14707">-SGS51*$C$52</f>
        <v>-7.2608847456112853E+73</v>
      </c>
      <c r="SGU52" s="1818">
        <f t="shared" ref="SGU52" si="14708">-SGU51*$C$52</f>
        <v>-7.4424068642515669E+73</v>
      </c>
      <c r="SGW52" s="1818">
        <f t="shared" ref="SGW52" si="14709">-SGW51*$C$52</f>
        <v>-7.6284670358578553E+73</v>
      </c>
      <c r="SGY52" s="1818">
        <f t="shared" ref="SGY52" si="14710">-SGY51*$C$52</f>
        <v>-7.8191787117543013E+73</v>
      </c>
      <c r="SHA52" s="1818">
        <f t="shared" ref="SHA52" si="14711">-SHA51*$C$52</f>
        <v>-8.0146581795481581E+73</v>
      </c>
      <c r="SHC52" s="1818">
        <f t="shared" ref="SHC52" si="14712">-SHC51*$C$52</f>
        <v>-8.2150246340368615E+73</v>
      </c>
      <c r="SHE52" s="1818">
        <f t="shared" ref="SHE52" si="14713">-SHE51*$C$52</f>
        <v>-8.4204002498877824E+73</v>
      </c>
      <c r="SHG52" s="1818">
        <f t="shared" ref="SHG52" si="14714">-SHG51*$C$52</f>
        <v>-8.6309102561349759E+73</v>
      </c>
      <c r="SHI52" s="1818">
        <f t="shared" ref="SHI52" si="14715">-SHI51*$C$52</f>
        <v>-8.8466830125383498E+73</v>
      </c>
      <c r="SHK52" s="1818">
        <f t="shared" ref="SHK52" si="14716">-SHK51*$C$52</f>
        <v>-9.0678500878518079E+73</v>
      </c>
      <c r="SHM52" s="1818">
        <f t="shared" ref="SHM52" si="14717">-SHM51*$C$52</f>
        <v>-9.294546340048103E+73</v>
      </c>
      <c r="SHO52" s="1818">
        <f t="shared" ref="SHO52" si="14718">-SHO51*$C$52</f>
        <v>-9.5269099985493047E+73</v>
      </c>
      <c r="SHQ52" s="1818">
        <f t="shared" ref="SHQ52" si="14719">-SHQ51*$C$52</f>
        <v>-9.765082748513037E+73</v>
      </c>
      <c r="SHS52" s="1818">
        <f t="shared" ref="SHS52" si="14720">-SHS51*$C$52</f>
        <v>-1.0009209817225862E+74</v>
      </c>
      <c r="SHU52" s="1818">
        <f t="shared" ref="SHU52" si="14721">-SHU51*$C$52</f>
        <v>-1.0259440062656508E+74</v>
      </c>
      <c r="SHW52" s="1818">
        <f t="shared" ref="SHW52" si="14722">-SHW51*$C$52</f>
        <v>-1.051592606422292E+74</v>
      </c>
      <c r="SHY52" s="1818">
        <f t="shared" ref="SHY52" si="14723">-SHY51*$C$52</f>
        <v>-1.0778824215828492E+74</v>
      </c>
      <c r="SIA52" s="1818">
        <f t="shared" ref="SIA52" si="14724">-SIA51*$C$52</f>
        <v>-1.1048294821224203E+74</v>
      </c>
      <c r="SIC52" s="1818">
        <f t="shared" ref="SIC52" si="14725">-SIC51*$C$52</f>
        <v>-1.1324502191754806E+74</v>
      </c>
      <c r="SIE52" s="1818">
        <f t="shared" ref="SIE52" si="14726">-SIE51*$C$52</f>
        <v>-1.1607614746548675E+74</v>
      </c>
      <c r="SIG52" s="1818">
        <f t="shared" ref="SIG52" si="14727">-SIG51*$C$52</f>
        <v>-1.1897805115212389E+74</v>
      </c>
      <c r="SII52" s="1818">
        <f t="shared" ref="SII52" si="14728">-SII51*$C$52</f>
        <v>-1.2195250243092697E+74</v>
      </c>
      <c r="SIK52" s="1818">
        <f t="shared" ref="SIK52" si="14729">-SIK51*$C$52</f>
        <v>-1.2500131499170014E+74</v>
      </c>
      <c r="SIM52" s="1818">
        <f t="shared" ref="SIM52" si="14730">-SIM51*$C$52</f>
        <v>-1.2812634786649264E+74</v>
      </c>
      <c r="SIO52" s="1818">
        <f t="shared" ref="SIO52" si="14731">-SIO51*$C$52</f>
        <v>-1.3132950656315494E+74</v>
      </c>
      <c r="SIQ52" s="1818">
        <f t="shared" ref="SIQ52" si="14732">-SIQ51*$C$52</f>
        <v>-1.346127442272338E+74</v>
      </c>
      <c r="SIS52" s="1818">
        <f t="shared" ref="SIS52" si="14733">-SIS51*$C$52</f>
        <v>-1.3797806283291464E+74</v>
      </c>
      <c r="SIU52" s="1818">
        <f t="shared" ref="SIU52" si="14734">-SIU51*$C$52</f>
        <v>-1.4142751440373748E+74</v>
      </c>
      <c r="SIW52" s="1818">
        <f t="shared" ref="SIW52" si="14735">-SIW51*$C$52</f>
        <v>-1.449632022638309E+74</v>
      </c>
      <c r="SIY52" s="1818">
        <f t="shared" ref="SIY52" si="14736">-SIY51*$C$52</f>
        <v>-1.4858728232042667E+74</v>
      </c>
      <c r="SJA52" s="1818">
        <f t="shared" ref="SJA52" si="14737">-SJA51*$C$52</f>
        <v>-1.5230196437843733E+74</v>
      </c>
      <c r="SJC52" s="1818">
        <f t="shared" ref="SJC52" si="14738">-SJC51*$C$52</f>
        <v>-1.5610951348789825E+74</v>
      </c>
      <c r="SJE52" s="1818">
        <f t="shared" ref="SJE52" si="14739">-SJE51*$C$52</f>
        <v>-1.6001225132509569E+74</v>
      </c>
      <c r="SJG52" s="1818">
        <f t="shared" ref="SJG52" si="14740">-SJG51*$C$52</f>
        <v>-1.6401255760822307E+74</v>
      </c>
      <c r="SJI52" s="1818">
        <f t="shared" ref="SJI52" si="14741">-SJI51*$C$52</f>
        <v>-1.6811287154842864E+74</v>
      </c>
      <c r="SJK52" s="1818">
        <f t="shared" ref="SJK52" si="14742">-SJK51*$C$52</f>
        <v>-1.7231569333713934E+74</v>
      </c>
      <c r="SJM52" s="1818">
        <f t="shared" ref="SJM52" si="14743">-SJM51*$C$52</f>
        <v>-1.7662358567056781E+74</v>
      </c>
      <c r="SJO52" s="1818">
        <f t="shared" ref="SJO52" si="14744">-SJO51*$C$52</f>
        <v>-1.8103917531233199E+74</v>
      </c>
      <c r="SJQ52" s="1818">
        <f t="shared" ref="SJQ52" si="14745">-SJQ51*$C$52</f>
        <v>-1.8556515469514027E+74</v>
      </c>
      <c r="SJS52" s="1818">
        <f t="shared" ref="SJS52" si="14746">-SJS51*$C$52</f>
        <v>-1.9020428356251875E+74</v>
      </c>
      <c r="SJU52" s="1818">
        <f t="shared" ref="SJU52" si="14747">-SJU51*$C$52</f>
        <v>-1.949593906515817E+74</v>
      </c>
      <c r="SJW52" s="1818">
        <f t="shared" ref="SJW52" si="14748">-SJW51*$C$52</f>
        <v>-1.9983337541787123E+74</v>
      </c>
      <c r="SJY52" s="1818">
        <f t="shared" ref="SJY52" si="14749">-SJY51*$C$52</f>
        <v>-2.0482920980331799E+74</v>
      </c>
      <c r="SKA52" s="1818">
        <f t="shared" ref="SKA52" si="14750">-SKA51*$C$52</f>
        <v>-2.0994994004840092E+74</v>
      </c>
      <c r="SKC52" s="1818">
        <f t="shared" ref="SKC52" si="14751">-SKC51*$C$52</f>
        <v>-2.1519868854961092E+74</v>
      </c>
      <c r="SKE52" s="1818">
        <f t="shared" ref="SKE52" si="14752">-SKE51*$C$52</f>
        <v>-2.2057865576335118E+74</v>
      </c>
      <c r="SKG52" s="1818">
        <f t="shared" ref="SKG52" si="14753">-SKG51*$C$52</f>
        <v>-2.2609312215743493E+74</v>
      </c>
      <c r="SKI52" s="1818">
        <f t="shared" ref="SKI52" si="14754">-SKI51*$C$52</f>
        <v>-2.317454502113708E+74</v>
      </c>
      <c r="SKK52" s="1818">
        <f t="shared" ref="SKK52" si="14755">-SKK51*$C$52</f>
        <v>-2.3753908646665505E+74</v>
      </c>
      <c r="SKM52" s="1818">
        <f t="shared" ref="SKM52" si="14756">-SKM51*$C$52</f>
        <v>-2.4347756362832138E+74</v>
      </c>
      <c r="SKO52" s="1818">
        <f t="shared" ref="SKO52" si="14757">-SKO51*$C$52</f>
        <v>-2.4956450271902941E+74</v>
      </c>
      <c r="SKQ52" s="1818">
        <f t="shared" ref="SKQ52" si="14758">-SKQ51*$C$52</f>
        <v>-2.5580361528700514E+74</v>
      </c>
      <c r="SKS52" s="1818">
        <f t="shared" ref="SKS52" si="14759">-SKS51*$C$52</f>
        <v>-2.6219870566918023E+74</v>
      </c>
      <c r="SKU52" s="1818">
        <f t="shared" ref="SKU52" si="14760">-SKU51*$C$52</f>
        <v>-2.6875367331090973E+74</v>
      </c>
      <c r="SKW52" s="1818">
        <f t="shared" ref="SKW52" si="14761">-SKW51*$C$52</f>
        <v>-2.7547251514368245E+74</v>
      </c>
      <c r="SKY52" s="1818">
        <f t="shared" ref="SKY52" si="14762">-SKY51*$C$52</f>
        <v>-2.8235932802227448E+74</v>
      </c>
      <c r="SLA52" s="1818">
        <f t="shared" ref="SLA52" si="14763">-SLA51*$C$52</f>
        <v>-2.8941831122283131E+74</v>
      </c>
      <c r="SLC52" s="1818">
        <f t="shared" ref="SLC52" si="14764">-SLC51*$C$52</f>
        <v>-2.9665376900340205E+74</v>
      </c>
      <c r="SLE52" s="1818">
        <f t="shared" ref="SLE52" si="14765">-SLE51*$C$52</f>
        <v>-3.0407011322848705E+74</v>
      </c>
      <c r="SLG52" s="1818">
        <f t="shared" ref="SLG52" si="14766">-SLG51*$C$52</f>
        <v>-3.1167186605919921E+74</v>
      </c>
      <c r="SLI52" s="1818">
        <f t="shared" ref="SLI52" si="14767">-SLI51*$C$52</f>
        <v>-3.1946366271067914E+74</v>
      </c>
      <c r="SLK52" s="1818">
        <f t="shared" ref="SLK52" si="14768">-SLK51*$C$52</f>
        <v>-3.2745025427844608E+74</v>
      </c>
      <c r="SLM52" s="1818">
        <f t="shared" ref="SLM52" si="14769">-SLM51*$C$52</f>
        <v>-3.3563651063540719E+74</v>
      </c>
      <c r="SLO52" s="1818">
        <f t="shared" ref="SLO52" si="14770">-SLO51*$C$52</f>
        <v>-3.4402742340129235E+74</v>
      </c>
      <c r="SLQ52" s="1818">
        <f t="shared" ref="SLQ52" si="14771">-SLQ51*$C$52</f>
        <v>-3.5262810898632462E+74</v>
      </c>
      <c r="SLS52" s="1818">
        <f t="shared" ref="SLS52" si="14772">-SLS51*$C$52</f>
        <v>-3.6144381171098271E+74</v>
      </c>
      <c r="SLU52" s="1818">
        <f t="shared" ref="SLU52" si="14773">-SLU51*$C$52</f>
        <v>-3.7047990700375723E+74</v>
      </c>
      <c r="SLW52" s="1818">
        <f t="shared" ref="SLW52" si="14774">-SLW51*$C$52</f>
        <v>-3.7974190467885114E+74</v>
      </c>
      <c r="SLY52" s="1818">
        <f t="shared" ref="SLY52" si="14775">-SLY51*$C$52</f>
        <v>-3.892354522958224E+74</v>
      </c>
      <c r="SMA52" s="1818">
        <f t="shared" ref="SMA52" si="14776">-SMA51*$C$52</f>
        <v>-3.9896633860321793E+74</v>
      </c>
      <c r="SMC52" s="1818">
        <f t="shared" ref="SMC52" si="14777">-SMC51*$C$52</f>
        <v>-4.0894049706829834E+74</v>
      </c>
      <c r="SME52" s="1818">
        <f t="shared" ref="SME52" si="14778">-SME51*$C$52</f>
        <v>-4.1916400949500575E+74</v>
      </c>
      <c r="SMG52" s="1818">
        <f t="shared" ref="SMG52" si="14779">-SMG51*$C$52</f>
        <v>-4.2964310973238088E+74</v>
      </c>
      <c r="SMI52" s="1818">
        <f t="shared" ref="SMI52" si="14780">-SMI51*$C$52</f>
        <v>-4.4038418747569034E+74</v>
      </c>
      <c r="SMK52" s="1818">
        <f t="shared" ref="SMK52" si="14781">-SMK51*$C$52</f>
        <v>-4.5139379216258255E+74</v>
      </c>
      <c r="SMM52" s="1818">
        <f t="shared" ref="SMM52" si="14782">-SMM51*$C$52</f>
        <v>-4.6267863696664711E+74</v>
      </c>
      <c r="SMO52" s="1818">
        <f t="shared" ref="SMO52" si="14783">-SMO51*$C$52</f>
        <v>-4.7424560289081323E+74</v>
      </c>
      <c r="SMQ52" s="1818">
        <f t="shared" ref="SMQ52" si="14784">-SMQ51*$C$52</f>
        <v>-4.8610174296308356E+74</v>
      </c>
      <c r="SMS52" s="1818">
        <f t="shared" ref="SMS52" si="14785">-SMS51*$C$52</f>
        <v>-4.9825428653716066E+74</v>
      </c>
      <c r="SMU52" s="1818">
        <f t="shared" ref="SMU52" si="14786">-SMU51*$C$52</f>
        <v>-5.1071064370058966E+74</v>
      </c>
      <c r="SMW52" s="1818">
        <f t="shared" ref="SMW52" si="14787">-SMW51*$C$52</f>
        <v>-5.2347840979310433E+74</v>
      </c>
      <c r="SMY52" s="1818">
        <f t="shared" ref="SMY52" si="14788">-SMY51*$C$52</f>
        <v>-5.3656537003793186E+74</v>
      </c>
      <c r="SNA52" s="1818">
        <f t="shared" ref="SNA52" si="14789">-SNA51*$C$52</f>
        <v>-5.4997950428888009E+74</v>
      </c>
      <c r="SNC52" s="1818">
        <f t="shared" ref="SNC52" si="14790">-SNC51*$C$52</f>
        <v>-5.63728991896102E+74</v>
      </c>
      <c r="SNE52" s="1818">
        <f t="shared" ref="SNE52" si="14791">-SNE51*$C$52</f>
        <v>-5.7782221669350454E+74</v>
      </c>
      <c r="SNG52" s="1818">
        <f t="shared" ref="SNG52" si="14792">-SNG51*$C$52</f>
        <v>-5.9226777211084207E+74</v>
      </c>
      <c r="SNI52" s="1818">
        <f t="shared" ref="SNI52" si="14793">-SNI51*$C$52</f>
        <v>-6.0707446641361312E+74</v>
      </c>
      <c r="SNK52" s="1818">
        <f t="shared" ref="SNK52" si="14794">-SNK51*$C$52</f>
        <v>-6.2225132807395339E+74</v>
      </c>
      <c r="SNM52" s="1818">
        <f t="shared" ref="SNM52" si="14795">-SNM51*$C$52</f>
        <v>-6.3780761127580213E+74</v>
      </c>
      <c r="SNO52" s="1818">
        <f t="shared" ref="SNO52" si="14796">-SNO51*$C$52</f>
        <v>-6.5375280155769714E+74</v>
      </c>
      <c r="SNQ52" s="1818">
        <f t="shared" ref="SNQ52" si="14797">-SNQ51*$C$52</f>
        <v>-6.7009662159663948E+74</v>
      </c>
      <c r="SNS52" s="1818">
        <f t="shared" ref="SNS52" si="14798">-SNS51*$C$52</f>
        <v>-6.8684903713655537E+74</v>
      </c>
      <c r="SNU52" s="1818">
        <f t="shared" ref="SNU52" si="14799">-SNU51*$C$52</f>
        <v>-7.0402026306496916E+74</v>
      </c>
      <c r="SNW52" s="1818">
        <f t="shared" ref="SNW52" si="14800">-SNW51*$C$52</f>
        <v>-7.2162076964159329E+74</v>
      </c>
      <c r="SNY52" s="1818">
        <f t="shared" ref="SNY52" si="14801">-SNY51*$C$52</f>
        <v>-7.3966128888263302E+74</v>
      </c>
      <c r="SOA52" s="1818">
        <f t="shared" ref="SOA52" si="14802">-SOA51*$C$52</f>
        <v>-7.5815282110469879E+74</v>
      </c>
      <c r="SOC52" s="1818">
        <f t="shared" ref="SOC52" si="14803">-SOC51*$C$52</f>
        <v>-7.771066416323162E+74</v>
      </c>
      <c r="SOE52" s="1818">
        <f t="shared" ref="SOE52" si="14804">-SOE51*$C$52</f>
        <v>-7.9653430767312404E+74</v>
      </c>
      <c r="SOG52" s="1818">
        <f t="shared" ref="SOG52" si="14805">-SOG51*$C$52</f>
        <v>-8.1644766536495205E+74</v>
      </c>
      <c r="SOI52" s="1818">
        <f t="shared" ref="SOI52" si="14806">-SOI51*$C$52</f>
        <v>-8.3685885699907582E+74</v>
      </c>
      <c r="SOK52" s="1818">
        <f t="shared" ref="SOK52" si="14807">-SOK51*$C$52</f>
        <v>-8.5778032842405267E+74</v>
      </c>
      <c r="SOM52" s="1818">
        <f t="shared" ref="SOM52" si="14808">-SOM51*$C$52</f>
        <v>-8.7922483663465387E+74</v>
      </c>
      <c r="SOO52" s="1818">
        <f t="shared" ref="SOO52" si="14809">-SOO51*$C$52</f>
        <v>-9.0120545755052015E+74</v>
      </c>
      <c r="SOQ52" s="1818">
        <f t="shared" ref="SOQ52" si="14810">-SOQ51*$C$52</f>
        <v>-9.2373559398928304E+74</v>
      </c>
      <c r="SOS52" s="1818">
        <f t="shared" ref="SOS52" si="14811">-SOS51*$C$52</f>
        <v>-9.4682898383901494E+74</v>
      </c>
      <c r="SOU52" s="1818">
        <f t="shared" ref="SOU52" si="14812">-SOU51*$C$52</f>
        <v>-9.7049970843499019E+74</v>
      </c>
      <c r="SOW52" s="1818">
        <f t="shared" ref="SOW52" si="14813">-SOW51*$C$52</f>
        <v>-9.9476220114586484E+74</v>
      </c>
      <c r="SOY52" s="1818">
        <f t="shared" ref="SOY52" si="14814">-SOY51*$C$52</f>
        <v>-1.0196312561745113E+75</v>
      </c>
      <c r="SPA52" s="1818">
        <f t="shared" ref="SPA52" si="14815">-SPA51*$C$52</f>
        <v>-1.0451220375788739E+75</v>
      </c>
      <c r="SPC52" s="1818">
        <f t="shared" ref="SPC52" si="14816">-SPC51*$C$52</f>
        <v>-1.0712500885183458E+75</v>
      </c>
      <c r="SPE52" s="1818">
        <f t="shared" ref="SPE52" si="14817">-SPE51*$C$52</f>
        <v>-1.0980313407313044E+75</v>
      </c>
      <c r="SPG52" s="1818">
        <f t="shared" ref="SPG52" si="14818">-SPG51*$C$52</f>
        <v>-1.1254821242495869E+75</v>
      </c>
      <c r="SPI52" s="1818">
        <f t="shared" ref="SPI52" si="14819">-SPI51*$C$52</f>
        <v>-1.1536191773558264E+75</v>
      </c>
      <c r="SPK52" s="1818">
        <f t="shared" ref="SPK52" si="14820">-SPK51*$C$52</f>
        <v>-1.1824596567897221E+75</v>
      </c>
      <c r="SPM52" s="1818">
        <f t="shared" ref="SPM52" si="14821">-SPM51*$C$52</f>
        <v>-1.212021148209465E+75</v>
      </c>
      <c r="SPO52" s="1818">
        <f t="shared" ref="SPO52" si="14822">-SPO51*$C$52</f>
        <v>-1.2423216769147016E+75</v>
      </c>
      <c r="SPQ52" s="1818">
        <f t="shared" ref="SPQ52" si="14823">-SPQ51*$C$52</f>
        <v>-1.2733797188375691E+75</v>
      </c>
      <c r="SPS52" s="1818">
        <f t="shared" ref="SPS52" si="14824">-SPS51*$C$52</f>
        <v>-1.3052142118085082E+75</v>
      </c>
      <c r="SPU52" s="1818">
        <f t="shared" ref="SPU52" si="14825">-SPU51*$C$52</f>
        <v>-1.3378445671037208E+75</v>
      </c>
      <c r="SPW52" s="1818">
        <f t="shared" ref="SPW52" si="14826">-SPW51*$C$52</f>
        <v>-1.3712906812813137E+75</v>
      </c>
      <c r="SPY52" s="1818">
        <f t="shared" ref="SPY52" si="14827">-SPY51*$C$52</f>
        <v>-1.4055729483133464E+75</v>
      </c>
      <c r="SQA52" s="1818">
        <f t="shared" ref="SQA52" si="14828">-SQA51*$C$52</f>
        <v>-1.44071227202118E+75</v>
      </c>
      <c r="SQC52" s="1818">
        <f t="shared" ref="SQC52" si="14829">-SQC51*$C$52</f>
        <v>-1.4767300788217093E+75</v>
      </c>
      <c r="SQE52" s="1818">
        <f t="shared" ref="SQE52" si="14830">-SQE51*$C$52</f>
        <v>-1.5136483307922519E+75</v>
      </c>
      <c r="SQG52" s="1818">
        <f t="shared" ref="SQG52" si="14831">-SQG51*$C$52</f>
        <v>-1.551489539062058E+75</v>
      </c>
      <c r="SQI52" s="1818">
        <f t="shared" ref="SQI52" si="14832">-SQI51*$C$52</f>
        <v>-1.5902767775386093E+75</v>
      </c>
      <c r="SQK52" s="1818">
        <f t="shared" ref="SQK52" si="14833">-SQK51*$C$52</f>
        <v>-1.6300336969770744E+75</v>
      </c>
      <c r="SQM52" s="1818">
        <f t="shared" ref="SQM52" si="14834">-SQM51*$C$52</f>
        <v>-1.6707845394015012E+75</v>
      </c>
      <c r="SQO52" s="1818">
        <f t="shared" ref="SQO52" si="14835">-SQO51*$C$52</f>
        <v>-1.7125541528865386E+75</v>
      </c>
      <c r="SQQ52" s="1818">
        <f t="shared" ref="SQQ52" si="14836">-SQQ51*$C$52</f>
        <v>-1.7553680067087019E+75</v>
      </c>
      <c r="SQS52" s="1818">
        <f t="shared" ref="SQS52" si="14837">-SQS51*$C$52</f>
        <v>-1.7992522068764192E+75</v>
      </c>
      <c r="SQU52" s="1818">
        <f t="shared" ref="SQU52" si="14838">-SQU51*$C$52</f>
        <v>-1.8442335120483296E+75</v>
      </c>
      <c r="SQW52" s="1818">
        <f t="shared" ref="SQW52" si="14839">-SQW51*$C$52</f>
        <v>-1.8903393498495376E+75</v>
      </c>
      <c r="SQY52" s="1818">
        <f t="shared" ref="SQY52" si="14840">-SQY51*$C$52</f>
        <v>-1.9375978335957757E+75</v>
      </c>
      <c r="SRA52" s="1818">
        <f t="shared" ref="SRA52" si="14841">-SRA51*$C$52</f>
        <v>-1.9860377794356699E+75</v>
      </c>
      <c r="SRC52" s="1818">
        <f t="shared" ref="SRC52" si="14842">-SRC51*$C$52</f>
        <v>-2.0356887239215613E+75</v>
      </c>
      <c r="SRE52" s="1818">
        <f t="shared" ref="SRE52" si="14843">-SRE51*$C$52</f>
        <v>-2.0865809420196002E+75</v>
      </c>
      <c r="SRG52" s="1818">
        <f t="shared" ref="SRG52" si="14844">-SRG51*$C$52</f>
        <v>-2.1387454655700899E+75</v>
      </c>
      <c r="SRI52" s="1818">
        <f t="shared" ref="SRI52" si="14845">-SRI51*$C$52</f>
        <v>-2.1922141022093421E+75</v>
      </c>
      <c r="SRK52" s="1818">
        <f t="shared" ref="SRK52" si="14846">-SRK51*$C$52</f>
        <v>-2.2470194547645753E+75</v>
      </c>
      <c r="SRM52" s="1818">
        <f t="shared" ref="SRM52" si="14847">-SRM51*$C$52</f>
        <v>-2.3031949411336895E+75</v>
      </c>
      <c r="SRO52" s="1818">
        <f t="shared" ref="SRO52" si="14848">-SRO51*$C$52</f>
        <v>-2.3607748146620315E+75</v>
      </c>
      <c r="SRQ52" s="1818">
        <f t="shared" ref="SRQ52" si="14849">-SRQ51*$C$52</f>
        <v>-2.4197941850285822E+75</v>
      </c>
      <c r="SRS52" s="1818">
        <f t="shared" ref="SRS52" si="14850">-SRS51*$C$52</f>
        <v>-2.4802890396542967E+75</v>
      </c>
      <c r="SRU52" s="1818">
        <f t="shared" ref="SRU52" si="14851">-SRU51*$C$52</f>
        <v>-2.542296265645654E+75</v>
      </c>
      <c r="SRW52" s="1818">
        <f t="shared" ref="SRW52" si="14852">-SRW51*$C$52</f>
        <v>-2.6058536722867952E+75</v>
      </c>
      <c r="SRY52" s="1818">
        <f t="shared" ref="SRY52" si="14853">-SRY51*$C$52</f>
        <v>-2.6710000140939648E+75</v>
      </c>
      <c r="SSA52" s="1818">
        <f t="shared" ref="SSA52" si="14854">-SSA51*$C$52</f>
        <v>-2.7377750144463136E+75</v>
      </c>
      <c r="SSC52" s="1818">
        <f t="shared" ref="SSC52" si="14855">-SSC51*$C$52</f>
        <v>-2.8062193898074714E+75</v>
      </c>
      <c r="SSE52" s="1818">
        <f t="shared" ref="SSE52" si="14856">-SSE51*$C$52</f>
        <v>-2.8763748745526579E+75</v>
      </c>
      <c r="SSG52" s="1818">
        <f t="shared" ref="SSG52" si="14857">-SSG51*$C$52</f>
        <v>-2.9482842464164743E+75</v>
      </c>
      <c r="SSI52" s="1818">
        <f t="shared" ref="SSI52" si="14858">-SSI51*$C$52</f>
        <v>-3.021991352576886E+75</v>
      </c>
      <c r="SSK52" s="1818">
        <f t="shared" ref="SSK52" si="14859">-SSK51*$C$52</f>
        <v>-3.097541136391308E+75</v>
      </c>
      <c r="SSM52" s="1818">
        <f t="shared" ref="SSM52" si="14860">-SSM51*$C$52</f>
        <v>-3.1749796648010905E+75</v>
      </c>
      <c r="SSO52" s="1818">
        <f t="shared" ref="SSO52" si="14861">-SSO51*$C$52</f>
        <v>-3.2543541564211176E+75</v>
      </c>
      <c r="SSQ52" s="1818">
        <f t="shared" ref="SSQ52" si="14862">-SSQ51*$C$52</f>
        <v>-3.3357130103316454E+75</v>
      </c>
      <c r="SSS52" s="1818">
        <f t="shared" ref="SSS52" si="14863">-SSS51*$C$52</f>
        <v>-3.4191058355899361E+75</v>
      </c>
      <c r="SSU52" s="1818">
        <f t="shared" ref="SSU52" si="14864">-SSU51*$C$52</f>
        <v>-3.5045834814796843E+75</v>
      </c>
      <c r="SSW52" s="1818">
        <f t="shared" ref="SSW52" si="14865">-SSW51*$C$52</f>
        <v>-3.5921980685166762E+75</v>
      </c>
      <c r="SSY52" s="1818">
        <f t="shared" ref="SSY52" si="14866">-SSY51*$C$52</f>
        <v>-3.6820030202295924E+75</v>
      </c>
      <c r="STA52" s="1818">
        <f t="shared" ref="STA52" si="14867">-STA51*$C$52</f>
        <v>-3.7740530957353321E+75</v>
      </c>
      <c r="STC52" s="1818">
        <f t="shared" ref="STC52" si="14868">-STC51*$C$52</f>
        <v>-3.868404423128715E+75</v>
      </c>
      <c r="STE52" s="1818">
        <f t="shared" ref="STE52" si="14869">-STE51*$C$52</f>
        <v>-3.9651145337069328E+75</v>
      </c>
      <c r="STG52" s="1818">
        <f t="shared" ref="STG52" si="14870">-STG51*$C$52</f>
        <v>-4.0642423970496058E+75</v>
      </c>
      <c r="STI52" s="1818">
        <f t="shared" ref="STI52" si="14871">-STI51*$C$52</f>
        <v>-4.1658484569758456E+75</v>
      </c>
      <c r="STK52" s="1818">
        <f t="shared" ref="STK52" si="14872">-STK51*$C$52</f>
        <v>-4.2699946684002411E+75</v>
      </c>
      <c r="STM52" s="1818">
        <f t="shared" ref="STM52" si="14873">-STM51*$C$52</f>
        <v>-4.3767445351102466E+75</v>
      </c>
      <c r="STO52" s="1818">
        <f t="shared" ref="STO52" si="14874">-STO51*$C$52</f>
        <v>-4.4861631484880023E+75</v>
      </c>
      <c r="STQ52" s="1818">
        <f t="shared" ref="STQ52" si="14875">-STQ51*$C$52</f>
        <v>-4.598317227200202E+75</v>
      </c>
      <c r="STS52" s="1818">
        <f t="shared" ref="STS52" si="14876">-STS51*$C$52</f>
        <v>-4.7132751578802065E+75</v>
      </c>
      <c r="STU52" s="1818">
        <f t="shared" ref="STU52" si="14877">-STU51*$C$52</f>
        <v>-4.8311070368272113E+75</v>
      </c>
      <c r="STW52" s="1818">
        <f t="shared" ref="STW52" si="14878">-STW51*$C$52</f>
        <v>-4.9518847127478907E+75</v>
      </c>
      <c r="STY52" s="1818">
        <f t="shared" ref="STY52" si="14879">-STY51*$C$52</f>
        <v>-5.0756818305665874E+75</v>
      </c>
      <c r="SUA52" s="1818">
        <f t="shared" ref="SUA52" si="14880">-SUA51*$C$52</f>
        <v>-5.2025738763307517E+75</v>
      </c>
      <c r="SUC52" s="1818">
        <f t="shared" ref="SUC52" si="14881">-SUC51*$C$52</f>
        <v>-5.33263822323902E+75</v>
      </c>
      <c r="SUE52" s="1818">
        <f t="shared" ref="SUE52" si="14882">-SUE51*$C$52</f>
        <v>-5.465954178819995E+75</v>
      </c>
      <c r="SUG52" s="1818">
        <f t="shared" ref="SUG52" si="14883">-SUG51*$C$52</f>
        <v>-5.6026030332904942E+75</v>
      </c>
      <c r="SUI52" s="1818">
        <f t="shared" ref="SUI52" si="14884">-SUI51*$C$52</f>
        <v>-5.7426681091227561E+75</v>
      </c>
      <c r="SUK52" s="1818">
        <f t="shared" ref="SUK52" si="14885">-SUK51*$C$52</f>
        <v>-5.8862348118508247E+75</v>
      </c>
      <c r="SUM52" s="1818">
        <f t="shared" ref="SUM52" si="14886">-SUM51*$C$52</f>
        <v>-6.0333906821470946E+75</v>
      </c>
      <c r="SUO52" s="1818">
        <f t="shared" ref="SUO52" si="14887">-SUO51*$C$52</f>
        <v>-6.184225449200771E+75</v>
      </c>
      <c r="SUQ52" s="1818">
        <f t="shared" ref="SUQ52" si="14888">-SUQ51*$C$52</f>
        <v>-6.33883108543079E+75</v>
      </c>
      <c r="SUS52" s="1818">
        <f t="shared" ref="SUS52" si="14889">-SUS51*$C$52</f>
        <v>-6.4973018625665592E+75</v>
      </c>
      <c r="SUU52" s="1818">
        <f t="shared" ref="SUU52" si="14890">-SUU51*$C$52</f>
        <v>-6.6597344091307226E+75</v>
      </c>
      <c r="SUW52" s="1818">
        <f t="shared" ref="SUW52" si="14891">-SUW51*$C$52</f>
        <v>-6.8262277693589897E+75</v>
      </c>
      <c r="SUY52" s="1818">
        <f t="shared" ref="SUY52" si="14892">-SUY51*$C$52</f>
        <v>-6.9968834635929638E+75</v>
      </c>
      <c r="SVA52" s="1818">
        <f t="shared" ref="SVA52" si="14893">-SVA51*$C$52</f>
        <v>-7.1718055501827871E+75</v>
      </c>
      <c r="SVC52" s="1818">
        <f t="shared" ref="SVC52" si="14894">-SVC51*$C$52</f>
        <v>-7.3511006889373559E+75</v>
      </c>
      <c r="SVE52" s="1818">
        <f t="shared" ref="SVE52" si="14895">-SVE51*$C$52</f>
        <v>-7.5348782061607885E+75</v>
      </c>
      <c r="SVG52" s="1818">
        <f t="shared" ref="SVG52" si="14896">-SVG51*$C$52</f>
        <v>-7.7232501613148068E+75</v>
      </c>
      <c r="SVI52" s="1818">
        <f t="shared" ref="SVI52" si="14897">-SVI51*$C$52</f>
        <v>-7.9163314153476755E+75</v>
      </c>
      <c r="SVK52" s="1818">
        <f t="shared" ref="SVK52" si="14898">-SVK51*$C$52</f>
        <v>-8.1142397007313662E+75</v>
      </c>
      <c r="SVM52" s="1818">
        <f t="shared" ref="SVM52" si="14899">-SVM51*$C$52</f>
        <v>-8.3170956932496491E+75</v>
      </c>
      <c r="SVO52" s="1818">
        <f t="shared" ref="SVO52" si="14900">-SVO51*$C$52</f>
        <v>-8.52502308558089E+75</v>
      </c>
      <c r="SVQ52" s="1818">
        <f t="shared" ref="SVQ52" si="14901">-SVQ51*$C$52</f>
        <v>-8.7381486627204122E+75</v>
      </c>
      <c r="SVS52" s="1818">
        <f t="shared" ref="SVS52" si="14902">-SVS51*$C$52</f>
        <v>-8.9566023792884216E+75</v>
      </c>
      <c r="SVU52" s="1818">
        <f t="shared" ref="SVU52" si="14903">-SVU51*$C$52</f>
        <v>-9.1805174387706318E+75</v>
      </c>
      <c r="SVW52" s="1818">
        <f t="shared" ref="SVW52" si="14904">-SVW51*$C$52</f>
        <v>-9.4100303747398964E+75</v>
      </c>
      <c r="SVY52" s="1818">
        <f t="shared" ref="SVY52" si="14905">-SVY51*$C$52</f>
        <v>-9.6452811341083931E+75</v>
      </c>
      <c r="SWA52" s="1818">
        <f t="shared" ref="SWA52" si="14906">-SWA51*$C$52</f>
        <v>-9.8864131624611015E+75</v>
      </c>
      <c r="SWC52" s="1818">
        <f t="shared" ref="SWC52" si="14907">-SWC51*$C$52</f>
        <v>-1.0133573491522629E+76</v>
      </c>
      <c r="SWE52" s="1818">
        <f t="shared" ref="SWE52" si="14908">-SWE51*$C$52</f>
        <v>-1.0386912828810693E+76</v>
      </c>
      <c r="SWG52" s="1818">
        <f t="shared" ref="SWG52" si="14909">-SWG51*$C$52</f>
        <v>-1.064658564953096E+76</v>
      </c>
      <c r="SWI52" s="1818">
        <f t="shared" ref="SWI52" si="14910">-SWI51*$C$52</f>
        <v>-1.0912750290769232E+76</v>
      </c>
      <c r="SWK52" s="1818">
        <f t="shared" ref="SWK52" si="14911">-SWK51*$C$52</f>
        <v>-1.1185569048038463E+76</v>
      </c>
      <c r="SWM52" s="1818">
        <f t="shared" ref="SWM52" si="14912">-SWM51*$C$52</f>
        <v>-1.1465208274239424E+76</v>
      </c>
      <c r="SWO52" s="1818">
        <f t="shared" ref="SWO52" si="14913">-SWO51*$C$52</f>
        <v>-1.1751838481095408E+76</v>
      </c>
      <c r="SWQ52" s="1818">
        <f t="shared" ref="SWQ52" si="14914">-SWQ51*$C$52</f>
        <v>-1.2045634443122792E+76</v>
      </c>
      <c r="SWS52" s="1818">
        <f t="shared" ref="SWS52" si="14915">-SWS51*$C$52</f>
        <v>-1.234677530420086E+76</v>
      </c>
      <c r="SWU52" s="1818">
        <f t="shared" ref="SWU52" si="14916">-SWU51*$C$52</f>
        <v>-1.2655444686805881E+76</v>
      </c>
      <c r="SWW52" s="1818">
        <f t="shared" ref="SWW52" si="14917">-SWW51*$C$52</f>
        <v>-1.2971830803976027E+76</v>
      </c>
      <c r="SWY52" s="1818">
        <f t="shared" ref="SWY52" si="14918">-SWY51*$C$52</f>
        <v>-1.3296126574075426E+76</v>
      </c>
      <c r="SXA52" s="1818">
        <f t="shared" ref="SXA52" si="14919">-SXA51*$C$52</f>
        <v>-1.3628529738427312E+76</v>
      </c>
      <c r="SXC52" s="1818">
        <f t="shared" ref="SXC52" si="14920">-SXC51*$C$52</f>
        <v>-1.3969242981887993E+76</v>
      </c>
      <c r="SXE52" s="1818">
        <f t="shared" ref="SXE52" si="14921">-SXE51*$C$52</f>
        <v>-1.4318474056435191E+76</v>
      </c>
      <c r="SXG52" s="1818">
        <f t="shared" ref="SXG52" si="14922">-SXG51*$C$52</f>
        <v>-1.4676435907846069E+76</v>
      </c>
      <c r="SXI52" s="1818">
        <f t="shared" ref="SXI52" si="14923">-SXI51*$C$52</f>
        <v>-1.5043346805542221E+76</v>
      </c>
      <c r="SXK52" s="1818">
        <f t="shared" ref="SXK52" si="14924">-SXK51*$C$52</f>
        <v>-1.5419430475680776E+76</v>
      </c>
      <c r="SXM52" s="1818">
        <f t="shared" ref="SXM52" si="14925">-SXM51*$C$52</f>
        <v>-1.5804916237572795E+76</v>
      </c>
      <c r="SXO52" s="1818">
        <f t="shared" ref="SXO52" si="14926">-SXO51*$C$52</f>
        <v>-1.6200039143512112E+76</v>
      </c>
      <c r="SXQ52" s="1818">
        <f t="shared" ref="SXQ52" si="14927">-SXQ51*$C$52</f>
        <v>-1.6605040122099914E+76</v>
      </c>
      <c r="SXS52" s="1818">
        <f t="shared" ref="SXS52" si="14928">-SXS51*$C$52</f>
        <v>-1.7020166125152411E+76</v>
      </c>
      <c r="SXU52" s="1818">
        <f t="shared" ref="SXU52" si="14929">-SXU51*$C$52</f>
        <v>-1.7445670278281219E+76</v>
      </c>
      <c r="SXW52" s="1818">
        <f t="shared" ref="SXW52" si="14930">-SXW51*$C$52</f>
        <v>-1.7881812035238249E+76</v>
      </c>
      <c r="SXY52" s="1818">
        <f t="shared" ref="SXY52" si="14931">-SXY51*$C$52</f>
        <v>-1.8328857336119205E+76</v>
      </c>
      <c r="SYA52" s="1818">
        <f t="shared" ref="SYA52" si="14932">-SYA51*$C$52</f>
        <v>-1.8787078769522182E+76</v>
      </c>
      <c r="SYC52" s="1818">
        <f t="shared" ref="SYC52" si="14933">-SYC51*$C$52</f>
        <v>-1.9256755738760235E+76</v>
      </c>
      <c r="SYE52" s="1818">
        <f t="shared" ref="SYE52" si="14934">-SYE51*$C$52</f>
        <v>-1.973817463222924E+76</v>
      </c>
      <c r="SYG52" s="1818">
        <f t="shared" ref="SYG52" si="14935">-SYG51*$C$52</f>
        <v>-2.023162899803497E+76</v>
      </c>
      <c r="SYI52" s="1818">
        <f t="shared" ref="SYI52" si="14936">-SYI51*$C$52</f>
        <v>-2.0737419722985842E+76</v>
      </c>
      <c r="SYK52" s="1818">
        <f t="shared" ref="SYK52" si="14937">-SYK51*$C$52</f>
        <v>-2.1255855216060485E+76</v>
      </c>
      <c r="SYM52" s="1818">
        <f t="shared" ref="SYM52" si="14938">-SYM51*$C$52</f>
        <v>-2.1787251596461994E+76</v>
      </c>
      <c r="SYO52" s="1818">
        <f t="shared" ref="SYO52" si="14939">-SYO51*$C$52</f>
        <v>-2.2331932886373543E+76</v>
      </c>
      <c r="SYQ52" s="1818">
        <f t="shared" ref="SYQ52" si="14940">-SYQ51*$C$52</f>
        <v>-2.289023120853288E+76</v>
      </c>
      <c r="SYS52" s="1818">
        <f t="shared" ref="SYS52" si="14941">-SYS51*$C$52</f>
        <v>-2.3462486988746201E+76</v>
      </c>
      <c r="SYU52" s="1818">
        <f t="shared" ref="SYU52" si="14942">-SYU51*$C$52</f>
        <v>-2.4049049163464855E+76</v>
      </c>
      <c r="SYW52" s="1818">
        <f t="shared" ref="SYW52" si="14943">-SYW51*$C$52</f>
        <v>-2.4650275392551475E+76</v>
      </c>
      <c r="SYY52" s="1818">
        <f t="shared" ref="SYY52" si="14944">-SYY51*$C$52</f>
        <v>-2.526653227736526E+76</v>
      </c>
      <c r="SZA52" s="1818">
        <f t="shared" ref="SZA52" si="14945">-SZA51*$C$52</f>
        <v>-2.589819558429939E+76</v>
      </c>
      <c r="SZC52" s="1818">
        <f t="shared" ref="SZC52" si="14946">-SZC51*$C$52</f>
        <v>-2.6545650473906872E+76</v>
      </c>
      <c r="SZE52" s="1818">
        <f t="shared" ref="SZE52" si="14947">-SZE51*$C$52</f>
        <v>-2.7209291735754542E+76</v>
      </c>
      <c r="SZG52" s="1818">
        <f t="shared" ref="SZG52" si="14948">-SZG51*$C$52</f>
        <v>-2.7889524029148403E+76</v>
      </c>
      <c r="SZI52" s="1818">
        <f t="shared" ref="SZI52" si="14949">-SZI51*$C$52</f>
        <v>-2.8586762129877112E+76</v>
      </c>
      <c r="SZK52" s="1818">
        <f t="shared" ref="SZK52" si="14950">-SZK51*$C$52</f>
        <v>-2.9301431183124038E+76</v>
      </c>
      <c r="SZM52" s="1818">
        <f t="shared" ref="SZM52" si="14951">-SZM51*$C$52</f>
        <v>-3.0033966962702139E+76</v>
      </c>
      <c r="SZO52" s="1818">
        <f t="shared" ref="SZO52" si="14952">-SZO51*$C$52</f>
        <v>-3.0784816136769691E+76</v>
      </c>
      <c r="SZQ52" s="1818">
        <f t="shared" ref="SZQ52" si="14953">-SZQ51*$C$52</f>
        <v>-3.1554436540188934E+76</v>
      </c>
      <c r="SZS52" s="1818">
        <f t="shared" ref="SZS52" si="14954">-SZS51*$C$52</f>
        <v>-3.2343297453693652E+76</v>
      </c>
      <c r="SZU52" s="1818">
        <f t="shared" ref="SZU52" si="14955">-SZU51*$C$52</f>
        <v>-3.3151879890035991E+76</v>
      </c>
      <c r="SZW52" s="1818">
        <f t="shared" ref="SZW52" si="14956">-SZW51*$C$52</f>
        <v>-3.3980676887286887E+76</v>
      </c>
      <c r="SZY52" s="1818">
        <f t="shared" ref="SZY52" si="14957">-SZY51*$C$52</f>
        <v>-3.4830193809469054E+76</v>
      </c>
      <c r="TAA52" s="1818">
        <f t="shared" ref="TAA52" si="14958">-TAA51*$C$52</f>
        <v>-3.570094865470578E+76</v>
      </c>
      <c r="TAC52" s="1818">
        <f t="shared" ref="TAC52" si="14959">-TAC51*$C$52</f>
        <v>-3.6593472371073421E+76</v>
      </c>
      <c r="TAE52" s="1818">
        <f t="shared" ref="TAE52" si="14960">-TAE51*$C$52</f>
        <v>-3.7508309180350256E+76</v>
      </c>
      <c r="TAG52" s="1818">
        <f t="shared" ref="TAG52" si="14961">-TAG51*$C$52</f>
        <v>-3.8446016909859007E+76</v>
      </c>
      <c r="TAI52" s="1818">
        <f t="shared" ref="TAI52" si="14962">-TAI51*$C$52</f>
        <v>-3.940716733260548E+76</v>
      </c>
      <c r="TAK52" s="1818">
        <f t="shared" ref="TAK52" si="14963">-TAK51*$C$52</f>
        <v>-4.0392346515920614E+76</v>
      </c>
      <c r="TAM52" s="1818">
        <f t="shared" ref="TAM52" si="14964">-TAM51*$C$52</f>
        <v>-4.1402155178818623E+76</v>
      </c>
      <c r="TAO52" s="1818">
        <f t="shared" ref="TAO52" si="14965">-TAO51*$C$52</f>
        <v>-4.2437209058289083E+76</v>
      </c>
      <c r="TAQ52" s="1818">
        <f t="shared" ref="TAQ52" si="14966">-TAQ51*$C$52</f>
        <v>-4.349813928474631E+76</v>
      </c>
      <c r="TAS52" s="1818">
        <f t="shared" ref="TAS52" si="14967">-TAS51*$C$52</f>
        <v>-4.4585592766864963E+76</v>
      </c>
      <c r="TAU52" s="1818">
        <f t="shared" ref="TAU52" si="14968">-TAU51*$C$52</f>
        <v>-4.5700232586036582E+76</v>
      </c>
      <c r="TAW52" s="1818">
        <f t="shared" ref="TAW52" si="14969">-TAW51*$C$52</f>
        <v>-4.6842738400687491E+76</v>
      </c>
      <c r="TAY52" s="1818">
        <f t="shared" ref="TAY52" si="14970">-TAY51*$C$52</f>
        <v>-4.8013806860704673E+76</v>
      </c>
      <c r="TBA52" s="1818">
        <f t="shared" ref="TBA52" si="14971">-TBA51*$C$52</f>
        <v>-4.9214152032222286E+76</v>
      </c>
      <c r="TBC52" s="1818">
        <f t="shared" ref="TBC52" si="14972">-TBC51*$C$52</f>
        <v>-5.0444505833027839E+76</v>
      </c>
      <c r="TBE52" s="1818">
        <f t="shared" ref="TBE52" si="14973">-TBE51*$C$52</f>
        <v>-5.1705618478853529E+76</v>
      </c>
      <c r="TBG52" s="1818">
        <f t="shared" ref="TBG52" si="14974">-TBG51*$C$52</f>
        <v>-5.2998258940824861E+76</v>
      </c>
      <c r="TBI52" s="1818">
        <f t="shared" ref="TBI52" si="14975">-TBI51*$C$52</f>
        <v>-5.4323215414345475E+76</v>
      </c>
      <c r="TBK52" s="1818">
        <f t="shared" ref="TBK52" si="14976">-TBK51*$C$52</f>
        <v>-5.5681295799704108E+76</v>
      </c>
      <c r="TBM52" s="1818">
        <f t="shared" ref="TBM52" si="14977">-TBM51*$C$52</f>
        <v>-5.7073328194696704E+76</v>
      </c>
      <c r="TBO52" s="1818">
        <f t="shared" ref="TBO52" si="14978">-TBO51*$C$52</f>
        <v>-5.8500161399564122E+76</v>
      </c>
      <c r="TBQ52" s="1818">
        <f t="shared" ref="TBQ52" si="14979">-TBQ51*$C$52</f>
        <v>-5.9962665434553219E+76</v>
      </c>
      <c r="TBS52" s="1818">
        <f t="shared" ref="TBS52" si="14980">-TBS51*$C$52</f>
        <v>-6.1461732070417043E+76</v>
      </c>
      <c r="TBU52" s="1818">
        <f t="shared" ref="TBU52" si="14981">-TBU51*$C$52</f>
        <v>-6.2998275372177467E+76</v>
      </c>
      <c r="TBW52" s="1818">
        <f t="shared" ref="TBW52" si="14982">-TBW51*$C$52</f>
        <v>-6.4573232256481895E+76</v>
      </c>
      <c r="TBY52" s="1818">
        <f t="shared" ref="TBY52" si="14983">-TBY51*$C$52</f>
        <v>-6.6187563062893932E+76</v>
      </c>
      <c r="TCA52" s="1818">
        <f t="shared" ref="TCA52" si="14984">-TCA51*$C$52</f>
        <v>-6.7842252139466269E+76</v>
      </c>
      <c r="TCC52" s="1818">
        <f t="shared" ref="TCC52" si="14985">-TCC51*$C$52</f>
        <v>-6.9538308442952926E+76</v>
      </c>
      <c r="TCE52" s="1818">
        <f t="shared" ref="TCE52" si="14986">-TCE51*$C$52</f>
        <v>-7.1276766154026738E+76</v>
      </c>
      <c r="TCG52" s="1818">
        <f t="shared" ref="TCG52" si="14987">-TCG51*$C$52</f>
        <v>-7.3058685307877402E+76</v>
      </c>
      <c r="TCI52" s="1818">
        <f t="shared" ref="TCI52" si="14988">-TCI51*$C$52</f>
        <v>-7.4885152440574333E+76</v>
      </c>
      <c r="TCK52" s="1818">
        <f t="shared" ref="TCK52" si="14989">-TCK51*$C$52</f>
        <v>-7.6757281251588684E+76</v>
      </c>
      <c r="TCM52" s="1818">
        <f t="shared" ref="TCM52" si="14990">-TCM51*$C$52</f>
        <v>-7.8676213282878391E+76</v>
      </c>
      <c r="TCO52" s="1818">
        <f t="shared" ref="TCO52" si="14991">-TCO51*$C$52</f>
        <v>-8.0643118614950347E+76</v>
      </c>
      <c r="TCQ52" s="1818">
        <f t="shared" ref="TCQ52" si="14992">-TCQ51*$C$52</f>
        <v>-8.2659196580324101E+76</v>
      </c>
      <c r="TCS52" s="1818">
        <f t="shared" ref="TCS52" si="14993">-TCS51*$C$52</f>
        <v>-8.4725676494832193E+76</v>
      </c>
      <c r="TCU52" s="1818">
        <f t="shared" ref="TCU52" si="14994">-TCU51*$C$52</f>
        <v>-8.6843818407202995E+76</v>
      </c>
      <c r="TCW52" s="1818">
        <f t="shared" ref="TCW52" si="14995">-TCW51*$C$52</f>
        <v>-8.9014913867383062E+76</v>
      </c>
      <c r="TCY52" s="1818">
        <f t="shared" ref="TCY52" si="14996">-TCY51*$C$52</f>
        <v>-9.1240286714067635E+76</v>
      </c>
      <c r="TDA52" s="1818">
        <f t="shared" ref="TDA52" si="14997">-TDA51*$C$52</f>
        <v>-9.3521293881919312E+76</v>
      </c>
      <c r="TDC52" s="1818">
        <f t="shared" ref="TDC52" si="14998">-TDC51*$C$52</f>
        <v>-9.5859326228967292E+76</v>
      </c>
      <c r="TDE52" s="1818">
        <f t="shared" ref="TDE52" si="14999">-TDE51*$C$52</f>
        <v>-9.8255809384691463E+76</v>
      </c>
      <c r="TDG52" s="1818">
        <f t="shared" ref="TDG52" si="15000">-TDG51*$C$52</f>
        <v>-1.0071220461930874E+77</v>
      </c>
      <c r="TDI52" s="1818">
        <f t="shared" ref="TDI52" si="15001">-TDI51*$C$52</f>
        <v>-1.0323000973479145E+77</v>
      </c>
      <c r="TDK52" s="1818">
        <f t="shared" ref="TDK52" si="15002">-TDK51*$C$52</f>
        <v>-1.0581075997816123E+77</v>
      </c>
      <c r="TDM52" s="1818">
        <f t="shared" ref="TDM52" si="15003">-TDM51*$C$52</f>
        <v>-1.0845602897761525E+77</v>
      </c>
      <c r="TDO52" s="1818">
        <f t="shared" ref="TDO52" si="15004">-TDO51*$C$52</f>
        <v>-1.1116742970205563E+77</v>
      </c>
      <c r="TDQ52" s="1818">
        <f t="shared" ref="TDQ52" si="15005">-TDQ51*$C$52</f>
        <v>-1.1394661544460701E+77</v>
      </c>
      <c r="TDS52" s="1818">
        <f t="shared" ref="TDS52" si="15006">-TDS51*$C$52</f>
        <v>-1.1679528083072219E+77</v>
      </c>
      <c r="TDU52" s="1818">
        <f t="shared" ref="TDU52" si="15007">-TDU51*$C$52</f>
        <v>-1.1971516285149025E+77</v>
      </c>
      <c r="TDW52" s="1818">
        <f t="shared" ref="TDW52" si="15008">-TDW51*$C$52</f>
        <v>-1.2270804192277749E+77</v>
      </c>
      <c r="TDY52" s="1818">
        <f t="shared" ref="TDY52" si="15009">-TDY51*$C$52</f>
        <v>-1.2577574297084692E+77</v>
      </c>
      <c r="TEA52" s="1818">
        <f t="shared" ref="TEA52" si="15010">-TEA51*$C$52</f>
        <v>-1.2892013654511809E+77</v>
      </c>
      <c r="TEC52" s="1818">
        <f t="shared" ref="TEC52" si="15011">-TEC51*$C$52</f>
        <v>-1.3214313995874603E+77</v>
      </c>
      <c r="TEE52" s="1818">
        <f t="shared" ref="TEE52" si="15012">-TEE51*$C$52</f>
        <v>-1.3544671845771466E+77</v>
      </c>
      <c r="TEG52" s="1818">
        <f t="shared" ref="TEG52" si="15013">-TEG51*$C$52</f>
        <v>-1.3883288641915753E+77</v>
      </c>
      <c r="TEI52" s="1818">
        <f t="shared" ref="TEI52" si="15014">-TEI51*$C$52</f>
        <v>-1.4230370857963645E+77</v>
      </c>
      <c r="TEK52" s="1818">
        <f t="shared" ref="TEK52" si="15015">-TEK51*$C$52</f>
        <v>-1.4586130129412735E+77</v>
      </c>
      <c r="TEM52" s="1818">
        <f t="shared" ref="TEM52" si="15016">-TEM51*$C$52</f>
        <v>-1.4950783382648053E+77</v>
      </c>
      <c r="TEO52" s="1818">
        <f t="shared" ref="TEO52" si="15017">-TEO51*$C$52</f>
        <v>-1.5324552967214254E+77</v>
      </c>
      <c r="TEQ52" s="1818">
        <f t="shared" ref="TEQ52" si="15018">-TEQ51*$C$52</f>
        <v>-1.5707666791394609E+77</v>
      </c>
      <c r="TES52" s="1818">
        <f t="shared" ref="TES52" si="15019">-TES51*$C$52</f>
        <v>-1.6100358461179474E+77</v>
      </c>
      <c r="TEU52" s="1818">
        <f t="shared" ref="TEU52" si="15020">-TEU51*$C$52</f>
        <v>-1.650286742270896E+77</v>
      </c>
      <c r="TEW52" s="1818">
        <f t="shared" ref="TEW52" si="15021">-TEW51*$C$52</f>
        <v>-1.6915439108276683E+77</v>
      </c>
      <c r="TEY52" s="1818">
        <f t="shared" ref="TEY52" si="15022">-TEY51*$C$52</f>
        <v>-1.7338325085983598E+77</v>
      </c>
      <c r="TFA52" s="1818">
        <f t="shared" ref="TFA52" si="15023">-TFA51*$C$52</f>
        <v>-1.7771783213133185E+77</v>
      </c>
      <c r="TFC52" s="1818">
        <f t="shared" ref="TFC52" si="15024">-TFC51*$C$52</f>
        <v>-1.8216077793461515E+77</v>
      </c>
      <c r="TFE52" s="1818">
        <f t="shared" ref="TFE52" si="15025">-TFE51*$C$52</f>
        <v>-1.867147973829805E+77</v>
      </c>
      <c r="TFG52" s="1818">
        <f t="shared" ref="TFG52" si="15026">-TFG51*$C$52</f>
        <v>-1.91382667317555E+77</v>
      </c>
      <c r="TFI52" s="1818">
        <f t="shared" ref="TFI52" si="15027">-TFI51*$C$52</f>
        <v>-1.9616723400049386E+77</v>
      </c>
      <c r="TFK52" s="1818">
        <f t="shared" ref="TFK52" si="15028">-TFK51*$C$52</f>
        <v>-2.0107141485050619E+77</v>
      </c>
      <c r="TFM52" s="1818">
        <f t="shared" ref="TFM52" si="15029">-TFM51*$C$52</f>
        <v>-2.0609820022176883E+77</v>
      </c>
      <c r="TFO52" s="1818">
        <f t="shared" ref="TFO52" si="15030">-TFO51*$C$52</f>
        <v>-2.1125065522731305E+77</v>
      </c>
      <c r="TFQ52" s="1818">
        <f t="shared" ref="TFQ52" si="15031">-TFQ51*$C$52</f>
        <v>-2.1653192160799586E+77</v>
      </c>
      <c r="TFS52" s="1818">
        <f t="shared" ref="TFS52" si="15032">-TFS51*$C$52</f>
        <v>-2.2194521964819574E+77</v>
      </c>
      <c r="TFU52" s="1818">
        <f t="shared" ref="TFU52" si="15033">-TFU51*$C$52</f>
        <v>-2.2749385013940061E+77</v>
      </c>
      <c r="TFW52" s="1818">
        <f t="shared" ref="TFW52" si="15034">-TFW51*$C$52</f>
        <v>-2.3318119639288562E+77</v>
      </c>
      <c r="TFY52" s="1818">
        <f t="shared" ref="TFY52" si="15035">-TFY51*$C$52</f>
        <v>-2.3901072630270774E+77</v>
      </c>
      <c r="TGA52" s="1818">
        <f t="shared" ref="TGA52" si="15036">-TGA51*$C$52</f>
        <v>-2.4498599446027541E+77</v>
      </c>
      <c r="TGC52" s="1818">
        <f t="shared" ref="TGC52" si="15037">-TGC51*$C$52</f>
        <v>-2.5111064432178225E+77</v>
      </c>
      <c r="TGE52" s="1818">
        <f t="shared" ref="TGE52" si="15038">-TGE51*$C$52</f>
        <v>-2.5738841042982678E+77</v>
      </c>
      <c r="TGG52" s="1818">
        <f t="shared" ref="TGG52" si="15039">-TGG51*$C$52</f>
        <v>-2.6382312069057244E+77</v>
      </c>
      <c r="TGI52" s="1818">
        <f t="shared" ref="TGI52" si="15040">-TGI51*$C$52</f>
        <v>-2.7041869870783671E+77</v>
      </c>
      <c r="TGK52" s="1818">
        <f t="shared" ref="TGK52" si="15041">-TGK51*$C$52</f>
        <v>-2.7717916617553262E+77</v>
      </c>
      <c r="TGM52" s="1818">
        <f t="shared" ref="TGM52" si="15042">-TGM51*$C$52</f>
        <v>-2.841086453299209E+77</v>
      </c>
      <c r="TGO52" s="1818">
        <f t="shared" ref="TGO52" si="15043">-TGO51*$C$52</f>
        <v>-2.9121136146316887E+77</v>
      </c>
      <c r="TGQ52" s="1818">
        <f t="shared" ref="TGQ52" si="15044">-TGQ51*$C$52</f>
        <v>-2.9849164549974807E+77</v>
      </c>
      <c r="TGS52" s="1818">
        <f t="shared" ref="TGS52" si="15045">-TGS51*$C$52</f>
        <v>-3.0595393663724176E+77</v>
      </c>
      <c r="TGU52" s="1818">
        <f t="shared" ref="TGU52" si="15046">-TGU51*$C$52</f>
        <v>-3.1360278505317278E+77</v>
      </c>
      <c r="TGW52" s="1818">
        <f t="shared" ref="TGW52" si="15047">-TGW51*$C$52</f>
        <v>-3.2144285467950209E+77</v>
      </c>
      <c r="TGY52" s="1818">
        <f t="shared" ref="TGY52" si="15048">-TGY51*$C$52</f>
        <v>-3.2947892604648963E+77</v>
      </c>
      <c r="THA52" s="1818">
        <f t="shared" ref="THA52" si="15049">-THA51*$C$52</f>
        <v>-3.3771589919765183E+77</v>
      </c>
      <c r="THC52" s="1818">
        <f t="shared" ref="THC52" si="15050">-THC51*$C$52</f>
        <v>-3.4615879667759311E+77</v>
      </c>
      <c r="THE52" s="1818">
        <f t="shared" ref="THE52" si="15051">-THE51*$C$52</f>
        <v>-3.5481276659453293E+77</v>
      </c>
      <c r="THG52" s="1818">
        <f t="shared" ref="THG52" si="15052">-THG51*$C$52</f>
        <v>-3.636830857593962E+77</v>
      </c>
      <c r="THI52" s="1818">
        <f t="shared" ref="THI52" si="15053">-THI51*$C$52</f>
        <v>-3.727751629033811E+77</v>
      </c>
      <c r="THK52" s="1818">
        <f t="shared" ref="THK52" si="15054">-THK51*$C$52</f>
        <v>-3.8209454197596558E+77</v>
      </c>
      <c r="THM52" s="1818">
        <f t="shared" ref="THM52" si="15055">-THM51*$C$52</f>
        <v>-3.9164690552536469E+77</v>
      </c>
      <c r="THO52" s="1818">
        <f t="shared" ref="THO52" si="15056">-THO51*$C$52</f>
        <v>-4.0143807816349879E+77</v>
      </c>
      <c r="THQ52" s="1818">
        <f t="shared" ref="THQ52" si="15057">-THQ51*$C$52</f>
        <v>-4.1147403011758621E+77</v>
      </c>
      <c r="THS52" s="1818">
        <f t="shared" ref="THS52" si="15058">-THS51*$C$52</f>
        <v>-4.2176088087052581E+77</v>
      </c>
      <c r="THU52" s="1818">
        <f t="shared" ref="THU52" si="15059">-THU51*$C$52</f>
        <v>-4.3230490289228889E+77</v>
      </c>
      <c r="THW52" s="1818">
        <f t="shared" ref="THW52" si="15060">-THW51*$C$52</f>
        <v>-4.4311252546459609E+77</v>
      </c>
      <c r="THY52" s="1818">
        <f t="shared" ref="THY52" si="15061">-THY51*$C$52</f>
        <v>-4.5419033860121095E+77</v>
      </c>
      <c r="TIA52" s="1818">
        <f t="shared" ref="TIA52" si="15062">-TIA51*$C$52</f>
        <v>-4.6554509706624118E+77</v>
      </c>
      <c r="TIC52" s="1818">
        <f t="shared" ref="TIC52" si="15063">-TIC51*$C$52</f>
        <v>-4.7718372449289714E+77</v>
      </c>
      <c r="TIE52" s="1818">
        <f t="shared" ref="TIE52" si="15064">-TIE51*$C$52</f>
        <v>-4.8911331760521948E+77</v>
      </c>
      <c r="TIG52" s="1818">
        <f t="shared" ref="TIG52" si="15065">-TIG51*$C$52</f>
        <v>-5.0134115054534992E+77</v>
      </c>
      <c r="TII52" s="1818">
        <f t="shared" ref="TII52" si="15066">-TII51*$C$52</f>
        <v>-5.138746793089836E+77</v>
      </c>
      <c r="TIK52" s="1818">
        <f t="shared" ref="TIK52" si="15067">-TIK51*$C$52</f>
        <v>-5.2672154629170814E+77</v>
      </c>
      <c r="TIM52" s="1818">
        <f t="shared" ref="TIM52" si="15068">-TIM51*$C$52</f>
        <v>-5.3988958494900081E+77</v>
      </c>
      <c r="TIO52" s="1818">
        <f t="shared" ref="TIO52" si="15069">-TIO51*$C$52</f>
        <v>-5.5338682457272578E+77</v>
      </c>
      <c r="TIQ52" s="1818">
        <f t="shared" ref="TIQ52" si="15070">-TIQ51*$C$52</f>
        <v>-5.6722149518704392E+77</v>
      </c>
      <c r="TIS52" s="1818">
        <f t="shared" ref="TIS52" si="15071">-TIS51*$C$52</f>
        <v>-5.8140203256671998E+77</v>
      </c>
      <c r="TIU52" s="1818">
        <f t="shared" ref="TIU52" si="15072">-TIU51*$C$52</f>
        <v>-5.9593708338088796E+77</v>
      </c>
      <c r="TIW52" s="1818">
        <f t="shared" ref="TIW52" si="15073">-TIW51*$C$52</f>
        <v>-6.1083551046541012E+77</v>
      </c>
      <c r="TIY52" s="1818">
        <f t="shared" ref="TIY52" si="15074">-TIY51*$C$52</f>
        <v>-6.2610639822704529E+77</v>
      </c>
      <c r="TJA52" s="1818">
        <f t="shared" ref="TJA52" si="15075">-TJA51*$C$52</f>
        <v>-6.4175905818272138E+77</v>
      </c>
      <c r="TJC52" s="1818">
        <f t="shared" ref="TJC52" si="15076">-TJC51*$C$52</f>
        <v>-6.5780303463728938E+77</v>
      </c>
      <c r="TJE52" s="1818">
        <f t="shared" ref="TJE52" si="15077">-TJE51*$C$52</f>
        <v>-6.7424811050322153E+77</v>
      </c>
      <c r="TJG52" s="1818">
        <f t="shared" ref="TJG52" si="15078">-TJG51*$C$52</f>
        <v>-6.9110431326580203E+77</v>
      </c>
      <c r="TJI52" s="1818">
        <f t="shared" ref="TJI52" si="15079">-TJI51*$C$52</f>
        <v>-7.0838192109744698E+77</v>
      </c>
      <c r="TJK52" s="1818">
        <f t="shared" ref="TJK52" si="15080">-TJK51*$C$52</f>
        <v>-7.2609146912488312E+77</v>
      </c>
      <c r="TJM52" s="1818">
        <f t="shared" ref="TJM52" si="15081">-TJM51*$C$52</f>
        <v>-7.4424375585300511E+77</v>
      </c>
      <c r="TJO52" s="1818">
        <f t="shared" ref="TJO52" si="15082">-TJO51*$C$52</f>
        <v>-7.6284984974933017E+77</v>
      </c>
      <c r="TJQ52" s="1818">
        <f t="shared" ref="TJQ52" si="15083">-TJQ51*$C$52</f>
        <v>-7.8192109599306335E+77</v>
      </c>
      <c r="TJS52" s="1818">
        <f t="shared" ref="TJS52" si="15084">-TJS51*$C$52</f>
        <v>-8.0146912339288987E+77</v>
      </c>
      <c r="TJU52" s="1818">
        <f t="shared" ref="TJU52" si="15085">-TJU51*$C$52</f>
        <v>-8.2150585147771204E+77</v>
      </c>
      <c r="TJW52" s="1818">
        <f t="shared" ref="TJW52" si="15086">-TJW51*$C$52</f>
        <v>-8.420434977646548E+77</v>
      </c>
      <c r="TJY52" s="1818">
        <f t="shared" ref="TJY52" si="15087">-TJY51*$C$52</f>
        <v>-8.6309458520877107E+77</v>
      </c>
      <c r="TKA52" s="1818">
        <f t="shared" ref="TKA52" si="15088">-TKA51*$C$52</f>
        <v>-8.846719498389903E+77</v>
      </c>
      <c r="TKC52" s="1818">
        <f t="shared" ref="TKC52" si="15089">-TKC51*$C$52</f>
        <v>-9.0678874858496502E+77</v>
      </c>
      <c r="TKE52" s="1818">
        <f t="shared" ref="TKE52" si="15090">-TKE51*$C$52</f>
        <v>-9.2945846729958905E+77</v>
      </c>
      <c r="TKG52" s="1818">
        <f t="shared" ref="TKG52" si="15091">-TKG51*$C$52</f>
        <v>-9.5269492898207868E+77</v>
      </c>
      <c r="TKI52" s="1818">
        <f t="shared" ref="TKI52" si="15092">-TKI51*$C$52</f>
        <v>-9.7651230220663051E+77</v>
      </c>
      <c r="TKK52" s="1818">
        <f t="shared" ref="TKK52" si="15093">-TKK51*$C$52</f>
        <v>-1.0009251097617961E+78</v>
      </c>
      <c r="TKM52" s="1818">
        <f t="shared" ref="TKM52" si="15094">-TKM51*$C$52</f>
        <v>-1.0259482375058409E+78</v>
      </c>
      <c r="TKO52" s="1818">
        <f t="shared" ref="TKO52" si="15095">-TKO51*$C$52</f>
        <v>-1.0515969434434868E+78</v>
      </c>
      <c r="TKQ52" s="1818">
        <f t="shared" ref="TKQ52" si="15096">-TKQ51*$C$52</f>
        <v>-1.077886867029574E+78</v>
      </c>
      <c r="TKS52" s="1818">
        <f t="shared" ref="TKS52" si="15097">-TKS51*$C$52</f>
        <v>-1.1048340387053132E+78</v>
      </c>
      <c r="TKU52" s="1818">
        <f t="shared" ref="TKU52" si="15098">-TKU51*$C$52</f>
        <v>-1.1324548896729459E+78</v>
      </c>
      <c r="TKW52" s="1818">
        <f t="shared" ref="TKW52" si="15099">-TKW51*$C$52</f>
        <v>-1.1607662619147694E+78</v>
      </c>
      <c r="TKY52" s="1818">
        <f t="shared" ref="TKY52" si="15100">-TKY51*$C$52</f>
        <v>-1.1897854184626384E+78</v>
      </c>
      <c r="TLA52" s="1818">
        <f t="shared" ref="TLA52" si="15101">-TLA51*$C$52</f>
        <v>-1.2195300539242043E+78</v>
      </c>
      <c r="TLC52" s="1818">
        <f t="shared" ref="TLC52" si="15102">-TLC51*$C$52</f>
        <v>-1.2500183052723093E+78</v>
      </c>
      <c r="TLE52" s="1818">
        <f t="shared" ref="TLE52" si="15103">-TLE51*$C$52</f>
        <v>-1.281268762904117E+78</v>
      </c>
      <c r="TLG52" s="1818">
        <f t="shared" ref="TLG52" si="15104">-TLG51*$C$52</f>
        <v>-1.3133004819767199E+78</v>
      </c>
      <c r="TLI52" s="1818">
        <f t="shared" ref="TLI52" si="15105">-TLI51*$C$52</f>
        <v>-1.3461329940261378E+78</v>
      </c>
      <c r="TLK52" s="1818">
        <f t="shared" ref="TLK52" si="15106">-TLK51*$C$52</f>
        <v>-1.379786318876791E+78</v>
      </c>
      <c r="TLM52" s="1818">
        <f t="shared" ref="TLM52" si="15107">-TLM51*$C$52</f>
        <v>-1.4142809768487106E+78</v>
      </c>
      <c r="TLO52" s="1818">
        <f t="shared" ref="TLO52" si="15108">-TLO51*$C$52</f>
        <v>-1.4496380012699283E+78</v>
      </c>
      <c r="TLQ52" s="1818">
        <f t="shared" ref="TLQ52" si="15109">-TLQ51*$C$52</f>
        <v>-1.4858789513016765E+78</v>
      </c>
      <c r="TLS52" s="1818">
        <f t="shared" ref="TLS52" si="15110">-TLS51*$C$52</f>
        <v>-1.5230259250842182E+78</v>
      </c>
      <c r="TLU52" s="1818">
        <f t="shared" ref="TLU52" si="15111">-TLU51*$C$52</f>
        <v>-1.5611015732113235E+78</v>
      </c>
      <c r="TLW52" s="1818">
        <f t="shared" ref="TLW52" si="15112">-TLW51*$C$52</f>
        <v>-1.6001291125416063E+78</v>
      </c>
      <c r="TLY52" s="1818">
        <f t="shared" ref="TLY52" si="15113">-TLY51*$C$52</f>
        <v>-1.6401323403551463E+78</v>
      </c>
      <c r="TMA52" s="1818">
        <f t="shared" ref="TMA52" si="15114">-TMA51*$C$52</f>
        <v>-1.6811356488640249E+78</v>
      </c>
      <c r="TMC52" s="1818">
        <f t="shared" ref="TMC52" si="15115">-TMC51*$C$52</f>
        <v>-1.7231640400856253E+78</v>
      </c>
      <c r="TME52" s="1818">
        <f t="shared" ref="TME52" si="15116">-TME51*$C$52</f>
        <v>-1.7662431410877658E+78</v>
      </c>
      <c r="TMG52" s="1818">
        <f t="shared" ref="TMG52" si="15117">-TMG51*$C$52</f>
        <v>-1.8103992196149599E+78</v>
      </c>
      <c r="TMI52" s="1818">
        <f t="shared" ref="TMI52" si="15118">-TMI51*$C$52</f>
        <v>-1.8556592001053339E+78</v>
      </c>
      <c r="TMK52" s="1818">
        <f t="shared" ref="TMK52" si="15119">-TMK51*$C$52</f>
        <v>-1.9020506801079669E+78</v>
      </c>
      <c r="TMM52" s="1818">
        <f t="shared" ref="TMM52" si="15120">-TMM51*$C$52</f>
        <v>-1.9496019471106658E+78</v>
      </c>
      <c r="TMO52" s="1818">
        <f t="shared" ref="TMO52" si="15121">-TMO51*$C$52</f>
        <v>-1.9983419957884324E+78</v>
      </c>
      <c r="TMQ52" s="1818">
        <f t="shared" ref="TMQ52" si="15122">-TMQ51*$C$52</f>
        <v>-2.0483005456831429E+78</v>
      </c>
      <c r="TMS52" s="1818">
        <f t="shared" ref="TMS52" si="15123">-TMS51*$C$52</f>
        <v>-2.0995080593252212E+78</v>
      </c>
      <c r="TMU52" s="1818">
        <f t="shared" ref="TMU52" si="15124">-TMU51*$C$52</f>
        <v>-2.1519957608083515E+78</v>
      </c>
      <c r="TMW52" s="1818">
        <f t="shared" ref="TMW52" si="15125">-TMW51*$C$52</f>
        <v>-2.2057956548285603E+78</v>
      </c>
      <c r="TMY52" s="1818">
        <f t="shared" ref="TMY52" si="15126">-TMY51*$C$52</f>
        <v>-2.2609405461992743E+78</v>
      </c>
      <c r="TNA52" s="1818">
        <f t="shared" ref="TNA52" si="15127">-TNA51*$C$52</f>
        <v>-2.317464059854256E+78</v>
      </c>
      <c r="TNC52" s="1818">
        <f t="shared" ref="TNC52" si="15128">-TNC51*$C$52</f>
        <v>-2.3754006613506121E+78</v>
      </c>
      <c r="TNE52" s="1818">
        <f t="shared" ref="TNE52" si="15129">-TNE51*$C$52</f>
        <v>-2.4347856778843774E+78</v>
      </c>
      <c r="TNG52" s="1818">
        <f t="shared" ref="TNG52" si="15130">-TNG51*$C$52</f>
        <v>-2.4956553198314866E+78</v>
      </c>
      <c r="TNI52" s="1818">
        <f t="shared" ref="TNI52" si="15131">-TNI51*$C$52</f>
        <v>-2.5580467028272735E+78</v>
      </c>
      <c r="TNK52" s="1818">
        <f t="shared" ref="TNK52" si="15132">-TNK51*$C$52</f>
        <v>-2.6219978703979551E+78</v>
      </c>
      <c r="TNM52" s="1818">
        <f t="shared" ref="TNM52" si="15133">-TNM51*$C$52</f>
        <v>-2.6875478171579036E+78</v>
      </c>
      <c r="TNO52" s="1818">
        <f t="shared" ref="TNO52" si="15134">-TNO51*$C$52</f>
        <v>-2.7547365125868511E+78</v>
      </c>
      <c r="TNQ52" s="1818">
        <f t="shared" ref="TNQ52" si="15135">-TNQ51*$C$52</f>
        <v>-2.823604925401522E+78</v>
      </c>
      <c r="TNS52" s="1818">
        <f t="shared" ref="TNS52" si="15136">-TNS51*$C$52</f>
        <v>-2.8941950485365598E+78</v>
      </c>
      <c r="TNU52" s="1818">
        <f t="shared" ref="TNU52" si="15137">-TNU51*$C$52</f>
        <v>-2.9665499247499736E+78</v>
      </c>
      <c r="TNW52" s="1818">
        <f t="shared" ref="TNW52" si="15138">-TNW51*$C$52</f>
        <v>-3.0407136728687226E+78</v>
      </c>
      <c r="TNY52" s="1818">
        <f t="shared" ref="TNY52" si="15139">-TNY51*$C$52</f>
        <v>-3.1167315146904405E+78</v>
      </c>
      <c r="TOA52" s="1818">
        <f t="shared" ref="TOA52" si="15140">-TOA51*$C$52</f>
        <v>-3.1946498025577011E+78</v>
      </c>
      <c r="TOC52" s="1818">
        <f t="shared" ref="TOC52" si="15141">-TOC51*$C$52</f>
        <v>-3.2745160476216433E+78</v>
      </c>
      <c r="TOE52" s="1818">
        <f t="shared" ref="TOE52" si="15142">-TOE51*$C$52</f>
        <v>-3.3563789488121839E+78</v>
      </c>
      <c r="TOG52" s="1818">
        <f t="shared" ref="TOG52" si="15143">-TOG51*$C$52</f>
        <v>-3.440288422532488E+78</v>
      </c>
      <c r="TOI52" s="1818">
        <f t="shared" ref="TOI52" si="15144">-TOI51*$C$52</f>
        <v>-3.5262956330958001E+78</v>
      </c>
      <c r="TOK52" s="1818">
        <f t="shared" ref="TOK52" si="15145">-TOK51*$C$52</f>
        <v>-3.6144530239231948E+78</v>
      </c>
      <c r="TOM52" s="1818">
        <f t="shared" ref="TOM52" si="15146">-TOM51*$C$52</f>
        <v>-3.7048143495212742E+78</v>
      </c>
      <c r="TOO52" s="1818">
        <f t="shared" ref="TOO52" si="15147">-TOO51*$C$52</f>
        <v>-3.7974347082593059E+78</v>
      </c>
      <c r="TOQ52" s="1818">
        <f t="shared" ref="TOQ52" si="15148">-TOQ51*$C$52</f>
        <v>-3.8923705759657879E+78</v>
      </c>
      <c r="TOS52" s="1818">
        <f t="shared" ref="TOS52" si="15149">-TOS51*$C$52</f>
        <v>-3.9896798403649321E+78</v>
      </c>
      <c r="TOU52" s="1818">
        <f t="shared" ref="TOU52" si="15150">-TOU51*$C$52</f>
        <v>-4.0894218363740549E+78</v>
      </c>
      <c r="TOW52" s="1818">
        <f t="shared" ref="TOW52" si="15151">-TOW51*$C$52</f>
        <v>-4.1916573822834057E+78</v>
      </c>
      <c r="TOY52" s="1818">
        <f t="shared" ref="TOY52" si="15152">-TOY51*$C$52</f>
        <v>-4.2964488168404908E+78</v>
      </c>
      <c r="TPA52" s="1818">
        <f t="shared" ref="TPA52" si="15153">-TPA51*$C$52</f>
        <v>-4.4038600372615024E+78</v>
      </c>
      <c r="TPC52" s="1818">
        <f t="shared" ref="TPC52" si="15154">-TPC51*$C$52</f>
        <v>-4.5139565381930393E+78</v>
      </c>
      <c r="TPE52" s="1818">
        <f t="shared" ref="TPE52" si="15155">-TPE51*$C$52</f>
        <v>-4.6268054516478647E+78</v>
      </c>
      <c r="TPG52" s="1818">
        <f t="shared" ref="TPG52" si="15156">-TPG51*$C$52</f>
        <v>-4.7424755879390607E+78</v>
      </c>
      <c r="TPI52" s="1818">
        <f t="shared" ref="TPI52" si="15157">-TPI51*$C$52</f>
        <v>-4.8610374776375367E+78</v>
      </c>
      <c r="TPK52" s="1818">
        <f t="shared" ref="TPK52" si="15158">-TPK51*$C$52</f>
        <v>-4.9825634145784746E+78</v>
      </c>
      <c r="TPM52" s="1818">
        <f t="shared" ref="TPM52" si="15159">-TPM51*$C$52</f>
        <v>-5.1071274999429362E+78</v>
      </c>
      <c r="TPO52" s="1818">
        <f t="shared" ref="TPO52" si="15160">-TPO51*$C$52</f>
        <v>-5.2348056874415094E+78</v>
      </c>
      <c r="TPQ52" s="1818">
        <f t="shared" ref="TPQ52" si="15161">-TPQ51*$C$52</f>
        <v>-5.3656758296275467E+78</v>
      </c>
      <c r="TPS52" s="1818">
        <f t="shared" ref="TPS52" si="15162">-TPS51*$C$52</f>
        <v>-5.4998177253682348E+78</v>
      </c>
      <c r="TPU52" s="1818">
        <f t="shared" ref="TPU52" si="15163">-TPU51*$C$52</f>
        <v>-5.6373131685024399E+78</v>
      </c>
      <c r="TPW52" s="1818">
        <f t="shared" ref="TPW52" si="15164">-TPW51*$C$52</f>
        <v>-5.7782459977150001E+78</v>
      </c>
      <c r="TPY52" s="1818">
        <f t="shared" ref="TPY52" si="15165">-TPY51*$C$52</f>
        <v>-5.9227021476578749E+78</v>
      </c>
      <c r="TQA52" s="1818">
        <f t="shared" ref="TQA52" si="15166">-TQA51*$C$52</f>
        <v>-6.0707697013493212E+78</v>
      </c>
      <c r="TQC52" s="1818">
        <f t="shared" ref="TQC52" si="15167">-TQC51*$C$52</f>
        <v>-6.2225389438830534E+78</v>
      </c>
      <c r="TQE52" s="1818">
        <f t="shared" ref="TQE52" si="15168">-TQE51*$C$52</f>
        <v>-6.3781024174801293E+78</v>
      </c>
      <c r="TQG52" s="1818">
        <f t="shared" ref="TQG52" si="15169">-TQG51*$C$52</f>
        <v>-6.5375549779171316E+78</v>
      </c>
      <c r="TQI52" s="1818">
        <f t="shared" ref="TQI52" si="15170">-TQI51*$C$52</f>
        <v>-6.7009938523650597E+78</v>
      </c>
      <c r="TQK52" s="1818">
        <f t="shared" ref="TQK52" si="15171">-TQK51*$C$52</f>
        <v>-6.8685186986741857E+78</v>
      </c>
      <c r="TQM52" s="1818">
        <f t="shared" ref="TQM52" si="15172">-TQM51*$C$52</f>
        <v>-7.0402316661410398E+78</v>
      </c>
      <c r="TQO52" s="1818">
        <f t="shared" ref="TQO52" si="15173">-TQO51*$C$52</f>
        <v>-7.2162374577945649E+78</v>
      </c>
      <c r="TQQ52" s="1818">
        <f t="shared" ref="TQQ52" si="15174">-TQQ51*$C$52</f>
        <v>-7.3966433942394284E+78</v>
      </c>
      <c r="TQS52" s="1818">
        <f t="shared" ref="TQS52" si="15175">-TQS51*$C$52</f>
        <v>-7.5815594790954141E+78</v>
      </c>
      <c r="TQU52" s="1818">
        <f t="shared" ref="TQU52" si="15176">-TQU51*$C$52</f>
        <v>-7.7710984660727984E+78</v>
      </c>
      <c r="TQW52" s="1818">
        <f t="shared" ref="TQW52" si="15177">-TQW51*$C$52</f>
        <v>-7.9653759277246169E+78</v>
      </c>
      <c r="TQY52" s="1818">
        <f t="shared" ref="TQY52" si="15178">-TQY51*$C$52</f>
        <v>-8.1645103259177316E+78</v>
      </c>
      <c r="TRA52" s="1818">
        <f t="shared" ref="TRA52" si="15179">-TRA51*$C$52</f>
        <v>-8.3686230840656739E+78</v>
      </c>
      <c r="TRC52" s="1818">
        <f t="shared" ref="TRC52" si="15180">-TRC51*$C$52</f>
        <v>-8.5778386611673144E+78</v>
      </c>
      <c r="TRE52" s="1818">
        <f t="shared" ref="TRE52" si="15181">-TRE51*$C$52</f>
        <v>-8.7922846276964959E+78</v>
      </c>
      <c r="TRG52" s="1818">
        <f t="shared" ref="TRG52" si="15182">-TRG51*$C$52</f>
        <v>-9.0120917433889078E+78</v>
      </c>
      <c r="TRI52" s="1818">
        <f t="shared" ref="TRI52" si="15183">-TRI51*$C$52</f>
        <v>-9.2373940369736304E+78</v>
      </c>
      <c r="TRK52" s="1818">
        <f t="shared" ref="TRK52" si="15184">-TRK51*$C$52</f>
        <v>-9.468328887897971E+78</v>
      </c>
      <c r="TRM52" s="1818">
        <f t="shared" ref="TRM52" si="15185">-TRM51*$C$52</f>
        <v>-9.7050371100954194E+78</v>
      </c>
      <c r="TRO52" s="1818">
        <f t="shared" ref="TRO52" si="15186">-TRO51*$C$52</f>
        <v>-9.9476630378478043E+78</v>
      </c>
      <c r="TRQ52" s="1818">
        <f t="shared" ref="TRQ52" si="15187">-TRQ51*$C$52</f>
        <v>-1.0196354613793999E+79</v>
      </c>
      <c r="TRS52" s="1818">
        <f t="shared" ref="TRS52" si="15188">-TRS51*$C$52</f>
        <v>-1.0451263479138849E+79</v>
      </c>
      <c r="TRU52" s="1818">
        <f t="shared" ref="TRU52" si="15189">-TRU51*$C$52</f>
        <v>-1.071254506611732E+79</v>
      </c>
      <c r="TRW52" s="1818">
        <f t="shared" ref="TRW52" si="15190">-TRW51*$C$52</f>
        <v>-1.0980358692770251E+79</v>
      </c>
      <c r="TRY52" s="1818">
        <f t="shared" ref="TRY52" si="15191">-TRY51*$C$52</f>
        <v>-1.1254867660089506E+79</v>
      </c>
      <c r="TSA52" s="1818">
        <f t="shared" ref="TSA52" si="15192">-TSA51*$C$52</f>
        <v>-1.1536239351591742E+79</v>
      </c>
      <c r="TSC52" s="1818">
        <f t="shared" ref="TSC52" si="15193">-TSC51*$C$52</f>
        <v>-1.1824645335381536E+79</v>
      </c>
      <c r="TSE52" s="1818">
        <f t="shared" ref="TSE52" si="15194">-TSE51*$C$52</f>
        <v>-1.2120261468766073E+79</v>
      </c>
      <c r="TSG52" s="1818">
        <f t="shared" ref="TSG52" si="15195">-TSG51*$C$52</f>
        <v>-1.2423268005485224E+79</v>
      </c>
      <c r="TSI52" s="1818">
        <f t="shared" ref="TSI52" si="15196">-TSI51*$C$52</f>
        <v>-1.2733849705622354E+79</v>
      </c>
      <c r="TSK52" s="1818">
        <f t="shared" ref="TSK52" si="15197">-TSK51*$C$52</f>
        <v>-1.3052195948262911E+79</v>
      </c>
      <c r="TSM52" s="1818">
        <f t="shared" ref="TSM52" si="15198">-TSM51*$C$52</f>
        <v>-1.3378500846969484E+79</v>
      </c>
      <c r="TSO52" s="1818">
        <f t="shared" ref="TSO52" si="15199">-TSO51*$C$52</f>
        <v>-1.371296336814372E+79</v>
      </c>
      <c r="TSQ52" s="1818">
        <f t="shared" ref="TSQ52" si="15200">-TSQ51*$C$52</f>
        <v>-1.4055787452347311E+79</v>
      </c>
      <c r="TSS52" s="1818">
        <f t="shared" ref="TSS52" si="15201">-TSS51*$C$52</f>
        <v>-1.4407182138655992E+79</v>
      </c>
      <c r="TSU52" s="1818">
        <f t="shared" ref="TSU52" si="15202">-TSU51*$C$52</f>
        <v>-1.4767361692122391E+79</v>
      </c>
      <c r="TSW52" s="1818">
        <f t="shared" ref="TSW52" si="15203">-TSW51*$C$52</f>
        <v>-1.5136545734425451E+79</v>
      </c>
      <c r="TSY52" s="1818">
        <f t="shared" ref="TSY52" si="15204">-TSY51*$C$52</f>
        <v>-1.5514959377786085E+79</v>
      </c>
      <c r="TTA52" s="1818">
        <f t="shared" ref="TTA52" si="15205">-TTA51*$C$52</f>
        <v>-1.5902833362230736E+79</v>
      </c>
      <c r="TTC52" s="1818">
        <f t="shared" ref="TTC52" si="15206">-TTC51*$C$52</f>
        <v>-1.6300404196286502E+79</v>
      </c>
      <c r="TTE52" s="1818">
        <f t="shared" ref="TTE52" si="15207">-TTE51*$C$52</f>
        <v>-1.6707914301193662E+79</v>
      </c>
      <c r="TTG52" s="1818">
        <f t="shared" ref="TTG52" si="15208">-TTG51*$C$52</f>
        <v>-1.7125612158723501E+79</v>
      </c>
      <c r="TTI52" s="1818">
        <f t="shared" ref="TTI52" si="15209">-TTI51*$C$52</f>
        <v>-1.7553752462691588E+79</v>
      </c>
      <c r="TTK52" s="1818">
        <f t="shared" ref="TTK52" si="15210">-TTK51*$C$52</f>
        <v>-1.7992596274258875E+79</v>
      </c>
      <c r="TTM52" s="1818">
        <f t="shared" ref="TTM52" si="15211">-TTM51*$C$52</f>
        <v>-1.8442411181115346E+79</v>
      </c>
      <c r="TTO52" s="1818">
        <f t="shared" ref="TTO52" si="15212">-TTO51*$C$52</f>
        <v>-1.8903471460643229E+79</v>
      </c>
      <c r="TTQ52" s="1818">
        <f t="shared" ref="TTQ52" si="15213">-TTQ51*$C$52</f>
        <v>-1.9376058247159307E+79</v>
      </c>
      <c r="TTS52" s="1818">
        <f t="shared" ref="TTS52" si="15214">-TTS51*$C$52</f>
        <v>-1.9860459703338289E+79</v>
      </c>
      <c r="TTU52" s="1818">
        <f t="shared" ref="TTU52" si="15215">-TTU51*$C$52</f>
        <v>-2.0356971195921743E+79</v>
      </c>
      <c r="TTW52" s="1818">
        <f t="shared" ref="TTW52" si="15216">-TTW51*$C$52</f>
        <v>-2.0865895475819785E+79</v>
      </c>
      <c r="TTY52" s="1818">
        <f t="shared" ref="TTY52" si="15217">-TTY51*$C$52</f>
        <v>-2.1387542862715277E+79</v>
      </c>
      <c r="TUA52" s="1818">
        <f t="shared" ref="TUA52" si="15218">-TUA51*$C$52</f>
        <v>-2.1922231434283157E+79</v>
      </c>
      <c r="TUC52" s="1818">
        <f t="shared" ref="TUC52" si="15219">-TUC51*$C$52</f>
        <v>-2.2470287220140234E+79</v>
      </c>
      <c r="TUE52" s="1818">
        <f t="shared" ref="TUE52" si="15220">-TUE51*$C$52</f>
        <v>-2.3032044400643738E+79</v>
      </c>
      <c r="TUG52" s="1818">
        <f t="shared" ref="TUG52" si="15221">-TUG51*$C$52</f>
        <v>-2.360784551065983E+79</v>
      </c>
      <c r="TUI52" s="1818">
        <f t="shared" ref="TUI52" si="15222">-TUI51*$C$52</f>
        <v>-2.4198041648426325E+79</v>
      </c>
      <c r="TUK52" s="1818">
        <f t="shared" ref="TUK52" si="15223">-TUK51*$C$52</f>
        <v>-2.4802992689636981E+79</v>
      </c>
      <c r="TUM52" s="1818">
        <f t="shared" ref="TUM52" si="15224">-TUM51*$C$52</f>
        <v>-2.5423067506877905E+79</v>
      </c>
      <c r="TUO52" s="1818">
        <f t="shared" ref="TUO52" si="15225">-TUO51*$C$52</f>
        <v>-2.6058644194549849E+79</v>
      </c>
      <c r="TUQ52" s="1818">
        <f t="shared" ref="TUQ52" si="15226">-TUQ51*$C$52</f>
        <v>-2.6710110299413593E+79</v>
      </c>
      <c r="TUS52" s="1818">
        <f t="shared" ref="TUS52" si="15227">-TUS51*$C$52</f>
        <v>-2.737786305689893E+79</v>
      </c>
      <c r="TUU52" s="1818">
        <f t="shared" ref="TUU52" si="15228">-TUU51*$C$52</f>
        <v>-2.8062309633321402E+79</v>
      </c>
      <c r="TUW52" s="1818">
        <f t="shared" ref="TUW52" si="15229">-TUW51*$C$52</f>
        <v>-2.8763867374154434E+79</v>
      </c>
      <c r="TUY52" s="1818">
        <f t="shared" ref="TUY52" si="15230">-TUY51*$C$52</f>
        <v>-2.9482964058508292E+79</v>
      </c>
      <c r="TVA52" s="1818">
        <f t="shared" ref="TVA52" si="15231">-TVA51*$C$52</f>
        <v>-3.0220038159970995E+79</v>
      </c>
      <c r="TVC52" s="1818">
        <f t="shared" ref="TVC52" si="15232">-TVC51*$C$52</f>
        <v>-3.0975539113970267E+79</v>
      </c>
      <c r="TVE52" s="1818">
        <f t="shared" ref="TVE52" si="15233">-TVE51*$C$52</f>
        <v>-3.1749927591819518E+79</v>
      </c>
      <c r="TVG52" s="1818">
        <f t="shared" ref="TVG52" si="15234">-TVG51*$C$52</f>
        <v>-3.2543675781615005E+79</v>
      </c>
      <c r="TVI52" s="1818">
        <f t="shared" ref="TVI52" si="15235">-TVI51*$C$52</f>
        <v>-3.335726767615538E+79</v>
      </c>
      <c r="TVK52" s="1818">
        <f t="shared" ref="TVK52" si="15236">-TVK51*$C$52</f>
        <v>-3.4191199368059259E+79</v>
      </c>
      <c r="TVM52" s="1818">
        <f t="shared" ref="TVM52" si="15237">-TVM51*$C$52</f>
        <v>-3.5045979352260737E+79</v>
      </c>
      <c r="TVO52" s="1818">
        <f t="shared" ref="TVO52" si="15238">-TVO51*$C$52</f>
        <v>-3.5922128836067253E+79</v>
      </c>
      <c r="TVQ52" s="1818">
        <f t="shared" ref="TVQ52" si="15239">-TVQ51*$C$52</f>
        <v>-3.6820182056968932E+79</v>
      </c>
      <c r="TVS52" s="1818">
        <f t="shared" ref="TVS52" si="15240">-TVS51*$C$52</f>
        <v>-3.7740686608393155E+79</v>
      </c>
      <c r="TVU52" s="1818">
        <f t="shared" ref="TVU52" si="15241">-TVU51*$C$52</f>
        <v>-3.8684203773602979E+79</v>
      </c>
      <c r="TVW52" s="1818">
        <f t="shared" ref="TVW52" si="15242">-TVW51*$C$52</f>
        <v>-3.9651308867943049E+79</v>
      </c>
      <c r="TVY52" s="1818">
        <f t="shared" ref="TVY52" si="15243">-TVY51*$C$52</f>
        <v>-4.064259158964162E+79</v>
      </c>
      <c r="TWA52" s="1818">
        <f t="shared" ref="TWA52" si="15244">-TWA51*$C$52</f>
        <v>-4.1658656379382656E+79</v>
      </c>
      <c r="TWC52" s="1818">
        <f t="shared" ref="TWC52" si="15245">-TWC51*$C$52</f>
        <v>-4.2700122788867218E+79</v>
      </c>
      <c r="TWE52" s="1818">
        <f t="shared" ref="TWE52" si="15246">-TWE51*$C$52</f>
        <v>-4.3767625858588897E+79</v>
      </c>
      <c r="TWG52" s="1818">
        <f t="shared" ref="TWG52" si="15247">-TWG51*$C$52</f>
        <v>-4.4861816505053615E+79</v>
      </c>
      <c r="TWI52" s="1818">
        <f t="shared" ref="TWI52" si="15248">-TWI51*$C$52</f>
        <v>-4.5983361917679951E+79</v>
      </c>
      <c r="TWK52" s="1818">
        <f t="shared" ref="TWK52" si="15249">-TWK51*$C$52</f>
        <v>-4.7132945965621947E+79</v>
      </c>
      <c r="TWM52" s="1818">
        <f t="shared" ref="TWM52" si="15250">-TWM51*$C$52</f>
        <v>-4.8311269614762491E+79</v>
      </c>
      <c r="TWO52" s="1818">
        <f t="shared" ref="TWO52" si="15251">-TWO51*$C$52</f>
        <v>-4.9519051355131549E+79</v>
      </c>
      <c r="TWQ52" s="1818">
        <f t="shared" ref="TWQ52" si="15252">-TWQ51*$C$52</f>
        <v>-5.075702763900983E+79</v>
      </c>
      <c r="TWS52" s="1818">
        <f t="shared" ref="TWS52" si="15253">-TWS51*$C$52</f>
        <v>-5.2025953329985069E+79</v>
      </c>
      <c r="TWU52" s="1818">
        <f t="shared" ref="TWU52" si="15254">-TWU51*$C$52</f>
        <v>-5.3326602163234693E+79</v>
      </c>
      <c r="TWW52" s="1818">
        <f t="shared" ref="TWW52" si="15255">-TWW51*$C$52</f>
        <v>-5.4659767217315558E+79</v>
      </c>
      <c r="TWY52" s="1818">
        <f t="shared" ref="TWY52" si="15256">-TWY51*$C$52</f>
        <v>-5.6026261397748439E+79</v>
      </c>
      <c r="TXA52" s="1818">
        <f t="shared" ref="TXA52" si="15257">-TXA51*$C$52</f>
        <v>-5.7426917932692144E+79</v>
      </c>
      <c r="TXC52" s="1818">
        <f t="shared" ref="TXC52" si="15258">-TXC51*$C$52</f>
        <v>-5.8862590881009443E+79</v>
      </c>
      <c r="TXE52" s="1818">
        <f t="shared" ref="TXE52" si="15259">-TXE51*$C$52</f>
        <v>-6.0334155653034671E+79</v>
      </c>
      <c r="TXG52" s="1818">
        <f t="shared" ref="TXG52" si="15260">-TXG51*$C$52</f>
        <v>-6.1842509544360532E+79</v>
      </c>
      <c r="TXI52" s="1818">
        <f t="shared" ref="TXI52" si="15261">-TXI51*$C$52</f>
        <v>-6.3388572282969539E+79</v>
      </c>
      <c r="TXK52" s="1818">
        <f t="shared" ref="TXK52" si="15262">-TXK51*$C$52</f>
        <v>-6.4973286590043767E+79</v>
      </c>
      <c r="TXM52" s="1818">
        <f t="shared" ref="TXM52" si="15263">-TXM51*$C$52</f>
        <v>-6.6597618754794855E+79</v>
      </c>
      <c r="TXO52" s="1818">
        <f t="shared" ref="TXO52" si="15264">-TXO51*$C$52</f>
        <v>-6.8262559223664719E+79</v>
      </c>
      <c r="TXQ52" s="1818">
        <f t="shared" ref="TXQ52" si="15265">-TXQ51*$C$52</f>
        <v>-6.9969123204256327E+79</v>
      </c>
      <c r="TXS52" s="1818">
        <f t="shared" ref="TXS52" si="15266">-TXS51*$C$52</f>
        <v>-7.1718351284362735E+79</v>
      </c>
      <c r="TXU52" s="1818">
        <f t="shared" ref="TXU52" si="15267">-TXU51*$C$52</f>
        <v>-7.3511310066471802E+79</v>
      </c>
      <c r="TXW52" s="1818">
        <f t="shared" ref="TXW52" si="15268">-TXW51*$C$52</f>
        <v>-7.5349092818133591E+79</v>
      </c>
      <c r="TXY52" s="1818">
        <f t="shared" ref="TXY52" si="15269">-TXY51*$C$52</f>
        <v>-7.7232820138586929E+79</v>
      </c>
      <c r="TYA52" s="1818">
        <f t="shared" ref="TYA52" si="15270">-TYA51*$C$52</f>
        <v>-7.9163640642051592E+79</v>
      </c>
      <c r="TYC52" s="1818">
        <f t="shared" ref="TYC52" si="15271">-TYC51*$C$52</f>
        <v>-8.114273165810287E+79</v>
      </c>
      <c r="TYE52" s="1818">
        <f t="shared" ref="TYE52" si="15272">-TYE51*$C$52</f>
        <v>-8.3171299949555431E+79</v>
      </c>
      <c r="TYG52" s="1818">
        <f t="shared" ref="TYG52" si="15273">-TYG51*$C$52</f>
        <v>-8.5250582448294311E+79</v>
      </c>
      <c r="TYI52" s="1818">
        <f t="shared" ref="TYI52" si="15274">-TYI51*$C$52</f>
        <v>-8.7381847009501656E+79</v>
      </c>
      <c r="TYK52" s="1818">
        <f t="shared" ref="TYK52" si="15275">-TYK51*$C$52</f>
        <v>-8.9566393184739194E+79</v>
      </c>
      <c r="TYM52" s="1818">
        <f t="shared" ref="TYM52" si="15276">-TYM51*$C$52</f>
        <v>-9.1805553014357661E+79</v>
      </c>
      <c r="TYO52" s="1818">
        <f t="shared" ref="TYO52" si="15277">-TYO51*$C$52</f>
        <v>-9.4100691839716601E+79</v>
      </c>
      <c r="TYQ52" s="1818">
        <f t="shared" ref="TYQ52" si="15278">-TYQ51*$C$52</f>
        <v>-9.6453209135709502E+79</v>
      </c>
      <c r="TYS52" s="1818">
        <f t="shared" ref="TYS52" si="15279">-TYS51*$C$52</f>
        <v>-9.8864539364102233E+79</v>
      </c>
      <c r="TYU52" s="1818">
        <f t="shared" ref="TYU52" si="15280">-TYU51*$C$52</f>
        <v>-1.0133615284820478E+80</v>
      </c>
      <c r="TYW52" s="1818">
        <f t="shared" ref="TYW52" si="15281">-TYW51*$C$52</f>
        <v>-1.0386955666940989E+80</v>
      </c>
      <c r="TYY52" s="1818">
        <f t="shared" ref="TYY52" si="15282">-TYY51*$C$52</f>
        <v>-1.0646629558614513E+80</v>
      </c>
      <c r="TZA52" s="1818">
        <f t="shared" ref="TZA52" si="15283">-TZA51*$C$52</f>
        <v>-1.0912795297579875E+80</v>
      </c>
      <c r="TZC52" s="1818">
        <f t="shared" ref="TZC52" si="15284">-TZC51*$C$52</f>
        <v>-1.1185615180019371E+80</v>
      </c>
      <c r="TZE52" s="1818">
        <f t="shared" ref="TZE52" si="15285">-TZE51*$C$52</f>
        <v>-1.1465255559519854E+80</v>
      </c>
      <c r="TZG52" s="1818">
        <f t="shared" ref="TZG52" si="15286">-TZG51*$C$52</f>
        <v>-1.1751886948507849E+80</v>
      </c>
      <c r="TZI52" s="1818">
        <f t="shared" ref="TZI52" si="15287">-TZI51*$C$52</f>
        <v>-1.2045684122220543E+80</v>
      </c>
      <c r="TZK52" s="1818">
        <f t="shared" ref="TZK52" si="15288">-TZK51*$C$52</f>
        <v>-1.2346826225276056E+80</v>
      </c>
      <c r="TZM52" s="1818">
        <f t="shared" ref="TZM52" si="15289">-TZM51*$C$52</f>
        <v>-1.2655496880907956E+80</v>
      </c>
      <c r="TZO52" s="1818">
        <f t="shared" ref="TZO52" si="15290">-TZO51*$C$52</f>
        <v>-1.2971884302930654E+80</v>
      </c>
      <c r="TZQ52" s="1818">
        <f t="shared" ref="TZQ52" si="15291">-TZQ51*$C$52</f>
        <v>-1.329618141050392E+80</v>
      </c>
      <c r="TZS52" s="1818">
        <f t="shared" ref="TZS52" si="15292">-TZS51*$C$52</f>
        <v>-1.3628585945766518E+80</v>
      </c>
      <c r="TZU52" s="1818">
        <f t="shared" ref="TZU52" si="15293">-TZU51*$C$52</f>
        <v>-1.3969300594410679E+80</v>
      </c>
      <c r="TZW52" s="1818">
        <f t="shared" ref="TZW52" si="15294">-TZW51*$C$52</f>
        <v>-1.4318533109270945E+80</v>
      </c>
      <c r="TZY52" s="1818">
        <f t="shared" ref="TZY52" si="15295">-TZY51*$C$52</f>
        <v>-1.4676496437002716E+80</v>
      </c>
      <c r="UAA52" s="1818">
        <f t="shared" ref="UAA52" si="15296">-UAA51*$C$52</f>
        <v>-1.5043408847927783E+80</v>
      </c>
      <c r="UAC52" s="1818">
        <f t="shared" ref="UAC52" si="15297">-UAC51*$C$52</f>
        <v>-1.5419494069125975E+80</v>
      </c>
      <c r="UAE52" s="1818">
        <f t="shared" ref="UAE52" si="15298">-UAE51*$C$52</f>
        <v>-1.5804981420854124E+80</v>
      </c>
      <c r="UAG52" s="1818">
        <f t="shared" ref="UAG52" si="15299">-UAG51*$C$52</f>
        <v>-1.6200105956375477E+80</v>
      </c>
      <c r="UAI52" s="1818">
        <f t="shared" ref="UAI52" si="15300">-UAI51*$C$52</f>
        <v>-1.6605108605284863E+80</v>
      </c>
      <c r="UAK52" s="1818">
        <f t="shared" ref="UAK52" si="15301">-UAK51*$C$52</f>
        <v>-1.7020236320416984E+80</v>
      </c>
      <c r="UAM52" s="1818">
        <f t="shared" ref="UAM52" si="15302">-UAM51*$C$52</f>
        <v>-1.7445742228427406E+80</v>
      </c>
      <c r="UAO52" s="1818">
        <f t="shared" ref="UAO52" si="15303">-UAO51*$C$52</f>
        <v>-1.7881885784138088E+80</v>
      </c>
      <c r="UAQ52" s="1818">
        <f t="shared" ref="UAQ52" si="15304">-UAQ51*$C$52</f>
        <v>-1.832893292874154E+80</v>
      </c>
      <c r="UAS52" s="1818">
        <f t="shared" ref="UAS52" si="15305">-UAS51*$C$52</f>
        <v>-1.8787156251960076E+80</v>
      </c>
      <c r="UAU52" s="1818">
        <f t="shared" ref="UAU52" si="15306">-UAU51*$C$52</f>
        <v>-1.9256835158259076E+80</v>
      </c>
      <c r="UAW52" s="1818">
        <f t="shared" ref="UAW52" si="15307">-UAW51*$C$52</f>
        <v>-1.9738256037215553E+80</v>
      </c>
      <c r="UAY52" s="1818">
        <f t="shared" ref="UAY52" si="15308">-UAY51*$C$52</f>
        <v>-2.023171243814594E+80</v>
      </c>
      <c r="UBA52" s="1818">
        <f t="shared" ref="UBA52" si="15309">-UBA51*$C$52</f>
        <v>-2.0737505249099586E+80</v>
      </c>
      <c r="UBC52" s="1818">
        <f t="shared" ref="UBC52" si="15310">-UBC51*$C$52</f>
        <v>-2.1255942880327074E+80</v>
      </c>
      <c r="UBE52" s="1818">
        <f t="shared" ref="UBE52" si="15311">-UBE51*$C$52</f>
        <v>-2.178734145233525E+80</v>
      </c>
      <c r="UBG52" s="1818">
        <f t="shared" ref="UBG52" si="15312">-UBG51*$C$52</f>
        <v>-2.2332024988643629E+80</v>
      </c>
      <c r="UBI52" s="1818">
        <f t="shared" ref="UBI52" si="15313">-UBI51*$C$52</f>
        <v>-2.2890325613359719E+80</v>
      </c>
      <c r="UBK52" s="1818">
        <f t="shared" ref="UBK52" si="15314">-UBK51*$C$52</f>
        <v>-2.3462583753693709E+80</v>
      </c>
      <c r="UBM52" s="1818">
        <f t="shared" ref="UBM52" si="15315">-UBM51*$C$52</f>
        <v>-2.4049148347536052E+80</v>
      </c>
      <c r="UBO52" s="1818">
        <f t="shared" ref="UBO52" si="15316">-UBO51*$C$52</f>
        <v>-2.4650377056224454E+80</v>
      </c>
      <c r="UBQ52" s="1818">
        <f t="shared" ref="UBQ52" si="15317">-UBQ51*$C$52</f>
        <v>-2.5266636482630064E+80</v>
      </c>
      <c r="UBS52" s="1818">
        <f t="shared" ref="UBS52" si="15318">-UBS51*$C$52</f>
        <v>-2.5898302394695811E+80</v>
      </c>
      <c r="UBU52" s="1818">
        <f t="shared" ref="UBU52" si="15319">-UBU51*$C$52</f>
        <v>-2.6545759954563203E+80</v>
      </c>
      <c r="UBW52" s="1818">
        <f t="shared" ref="UBW52" si="15320">-UBW51*$C$52</f>
        <v>-2.7209403953427282E+80</v>
      </c>
      <c r="UBY52" s="1818">
        <f t="shared" ref="UBY52" si="15321">-UBY51*$C$52</f>
        <v>-2.7889639052262961E+80</v>
      </c>
      <c r="UCA52" s="1818">
        <f t="shared" ref="UCA52" si="15322">-UCA51*$C$52</f>
        <v>-2.8586880028569532E+80</v>
      </c>
      <c r="UCC52" s="1818">
        <f t="shared" ref="UCC52" si="15323">-UCC51*$C$52</f>
        <v>-2.9301552029283765E+80</v>
      </c>
      <c r="UCE52" s="1818">
        <f t="shared" ref="UCE52" si="15324">-UCE51*$C$52</f>
        <v>-3.0034090830015856E+80</v>
      </c>
      <c r="UCG52" s="1818">
        <f t="shared" ref="UCG52" si="15325">-UCG51*$C$52</f>
        <v>-3.078494310076625E+80</v>
      </c>
      <c r="UCI52" s="1818">
        <f t="shared" ref="UCI52" si="15326">-UCI51*$C$52</f>
        <v>-3.1554566678285405E+80</v>
      </c>
      <c r="UCK52" s="1818">
        <f t="shared" ref="UCK52" si="15327">-UCK51*$C$52</f>
        <v>-3.2343430845242535E+80</v>
      </c>
      <c r="UCM52" s="1818">
        <f t="shared" ref="UCM52" si="15328">-UCM51*$C$52</f>
        <v>-3.3152016616373594E+80</v>
      </c>
      <c r="UCO52" s="1818">
        <f t="shared" ref="UCO52" si="15329">-UCO51*$C$52</f>
        <v>-3.3980817031782929E+80</v>
      </c>
      <c r="UCQ52" s="1818">
        <f t="shared" ref="UCQ52" si="15330">-UCQ51*$C$52</f>
        <v>-3.4830337457577499E+80</v>
      </c>
      <c r="UCS52" s="1818">
        <f t="shared" ref="UCS52" si="15331">-UCS51*$C$52</f>
        <v>-3.5701095894016936E+80</v>
      </c>
      <c r="UCU52" s="1818">
        <f t="shared" ref="UCU52" si="15332">-UCU51*$C$52</f>
        <v>-3.6593623291367357E+80</v>
      </c>
      <c r="UCW52" s="1818">
        <f t="shared" ref="UCW52" si="15333">-UCW51*$C$52</f>
        <v>-3.750846387365154E+80</v>
      </c>
      <c r="UCY52" s="1818">
        <f t="shared" ref="UCY52" si="15334">-UCY51*$C$52</f>
        <v>-3.8446175470492822E+80</v>
      </c>
      <c r="UDA52" s="1818">
        <f t="shared" ref="UDA52" si="15335">-UDA51*$C$52</f>
        <v>-3.940732985725514E+80</v>
      </c>
      <c r="UDC52" s="1818">
        <f t="shared" ref="UDC52" si="15336">-UDC51*$C$52</f>
        <v>-4.0392513103686516E+80</v>
      </c>
      <c r="UDE52" s="1818">
        <f t="shared" ref="UDE52" si="15337">-UDE51*$C$52</f>
        <v>-4.1402325931278674E+80</v>
      </c>
      <c r="UDG52" s="1818">
        <f t="shared" ref="UDG52" si="15338">-UDG51*$C$52</f>
        <v>-4.2437384079560635E+80</v>
      </c>
      <c r="UDI52" s="1818">
        <f t="shared" ref="UDI52" si="15339">-UDI51*$C$52</f>
        <v>-4.3498318681549645E+80</v>
      </c>
      <c r="UDK52" s="1818">
        <f t="shared" ref="UDK52" si="15340">-UDK51*$C$52</f>
        <v>-4.4585776648588381E+80</v>
      </c>
      <c r="UDM52" s="1818">
        <f t="shared" ref="UDM52" si="15341">-UDM51*$C$52</f>
        <v>-4.5700421064803085E+80</v>
      </c>
      <c r="UDO52" s="1818">
        <f t="shared" ref="UDO52" si="15342">-UDO51*$C$52</f>
        <v>-4.6842931591423157E+80</v>
      </c>
      <c r="UDQ52" s="1818">
        <f t="shared" ref="UDQ52" si="15343">-UDQ51*$C$52</f>
        <v>-4.8014004881208735E+80</v>
      </c>
      <c r="UDS52" s="1818">
        <f t="shared" ref="UDS52" si="15344">-UDS51*$C$52</f>
        <v>-4.9214355003238945E+80</v>
      </c>
      <c r="UDU52" s="1818">
        <f t="shared" ref="UDU52" si="15345">-UDU51*$C$52</f>
        <v>-5.0444713878319918E+80</v>
      </c>
      <c r="UDW52" s="1818">
        <f t="shared" ref="UDW52" si="15346">-UDW51*$C$52</f>
        <v>-5.1705831725277915E+80</v>
      </c>
      <c r="UDY52" s="1818">
        <f t="shared" ref="UDY52" si="15347">-UDY51*$C$52</f>
        <v>-5.2998477518409861E+80</v>
      </c>
      <c r="UEA52" s="1818">
        <f t="shared" ref="UEA52" si="15348">-UEA51*$C$52</f>
        <v>-5.4323439456370107E+80</v>
      </c>
      <c r="UEC52" s="1818">
        <f t="shared" ref="UEC52" si="15349">-UEC51*$C$52</f>
        <v>-5.5681525442779351E+80</v>
      </c>
      <c r="UEE52" s="1818">
        <f t="shared" ref="UEE52" si="15350">-UEE51*$C$52</f>
        <v>-5.7073563578848826E+80</v>
      </c>
      <c r="UEG52" s="1818">
        <f t="shared" ref="UEG52" si="15351">-UEG51*$C$52</f>
        <v>-5.8500402668320047E+80</v>
      </c>
      <c r="UEI52" s="1818">
        <f t="shared" ref="UEI52" si="15352">-UEI51*$C$52</f>
        <v>-5.9962912735028047E+80</v>
      </c>
      <c r="UEK52" s="1818">
        <f t="shared" ref="UEK52" si="15353">-UEK51*$C$52</f>
        <v>-6.1461985553403743E+80</v>
      </c>
      <c r="UEM52" s="1818">
        <f t="shared" ref="UEM52" si="15354">-UEM51*$C$52</f>
        <v>-6.2998535192238828E+80</v>
      </c>
      <c r="UEO52" s="1818">
        <f t="shared" ref="UEO52" si="15355">-UEO51*$C$52</f>
        <v>-6.4573498572044797E+80</v>
      </c>
      <c r="UEQ52" s="1818">
        <f t="shared" ref="UEQ52" si="15356">-UEQ51*$C$52</f>
        <v>-6.6187836036345909E+80</v>
      </c>
      <c r="UES52" s="1818">
        <f t="shared" ref="UES52" si="15357">-UES51*$C$52</f>
        <v>-6.7842531937254556E+80</v>
      </c>
      <c r="UEU52" s="1818">
        <f t="shared" ref="UEU52" si="15358">-UEU51*$C$52</f>
        <v>-6.9538595235685917E+80</v>
      </c>
      <c r="UEW52" s="1818">
        <f t="shared" ref="UEW52" si="15359">-UEW51*$C$52</f>
        <v>-7.1277060116578061E+80</v>
      </c>
      <c r="UEY52" s="1818">
        <f t="shared" ref="UEY52" si="15360">-UEY51*$C$52</f>
        <v>-7.3058986619492511E+80</v>
      </c>
      <c r="UFA52" s="1818">
        <f t="shared" ref="UFA52" si="15361">-UFA51*$C$52</f>
        <v>-7.4885461284979819E+80</v>
      </c>
      <c r="UFC52" s="1818">
        <f t="shared" ref="UFC52" si="15362">-UFC51*$C$52</f>
        <v>-7.6757597817104308E+80</v>
      </c>
      <c r="UFE52" s="1818">
        <f t="shared" ref="UFE52" si="15363">-UFE51*$C$52</f>
        <v>-7.8676537762531909E+80</v>
      </c>
      <c r="UFG52" s="1818">
        <f t="shared" ref="UFG52" si="15364">-UFG51*$C$52</f>
        <v>-8.0643451206595199E+80</v>
      </c>
      <c r="UFI52" s="1818">
        <f t="shared" ref="UFI52" si="15365">-UFI51*$C$52</f>
        <v>-8.265953748676007E+80</v>
      </c>
      <c r="UFK52" s="1818">
        <f t="shared" ref="UFK52" si="15366">-UFK51*$C$52</f>
        <v>-8.4726025923929067E+80</v>
      </c>
      <c r="UFM52" s="1818">
        <f t="shared" ref="UFM52" si="15367">-UFM51*$C$52</f>
        <v>-8.684417657202729E+80</v>
      </c>
      <c r="UFO52" s="1818">
        <f t="shared" ref="UFO52" si="15368">-UFO51*$C$52</f>
        <v>-8.9015280986327964E+80</v>
      </c>
      <c r="UFQ52" s="1818">
        <f t="shared" ref="UFQ52" si="15369">-UFQ51*$C$52</f>
        <v>-9.124066301098616E+80</v>
      </c>
      <c r="UFS52" s="1818">
        <f t="shared" ref="UFS52" si="15370">-UFS51*$C$52</f>
        <v>-9.3521679586260805E+80</v>
      </c>
      <c r="UFU52" s="1818">
        <f t="shared" ref="UFU52" si="15371">-UFU51*$C$52</f>
        <v>-9.5859721575917323E+80</v>
      </c>
      <c r="UFW52" s="1818">
        <f t="shared" ref="UFW52" si="15372">-UFW51*$C$52</f>
        <v>-9.8256214615315248E+80</v>
      </c>
      <c r="UFY52" s="1818">
        <f t="shared" ref="UFY52" si="15373">-UFY51*$C$52</f>
        <v>-1.0071261998069813E+81</v>
      </c>
      <c r="UGA52" s="1818">
        <f t="shared" ref="UGA52" si="15374">-UGA51*$C$52</f>
        <v>-1.0323043548021558E+81</v>
      </c>
      <c r="UGC52" s="1818">
        <f t="shared" ref="UGC52" si="15375">-UGC51*$C$52</f>
        <v>-1.0581119636722097E+81</v>
      </c>
      <c r="UGE52" s="1818">
        <f t="shared" ref="UGE52" si="15376">-UGE51*$C$52</f>
        <v>-1.0845647627640149E+81</v>
      </c>
      <c r="UGG52" s="1818">
        <f t="shared" ref="UGG52" si="15377">-UGG51*$C$52</f>
        <v>-1.1116788818331153E+81</v>
      </c>
      <c r="UGI52" s="1818">
        <f t="shared" ref="UGI52" si="15378">-UGI51*$C$52</f>
        <v>-1.139470853878943E+81</v>
      </c>
      <c r="UGK52" s="1818">
        <f t="shared" ref="UGK52" si="15379">-UGK51*$C$52</f>
        <v>-1.1679576252259165E+81</v>
      </c>
      <c r="UGM52" s="1818">
        <f t="shared" ref="UGM52" si="15380">-UGM51*$C$52</f>
        <v>-1.1971565658565643E+81</v>
      </c>
      <c r="UGO52" s="1818">
        <f t="shared" ref="UGO52" si="15381">-UGO51*$C$52</f>
        <v>-1.2270854800029782E+81</v>
      </c>
      <c r="UGQ52" s="1818">
        <f t="shared" ref="UGQ52" si="15382">-UGQ51*$C$52</f>
        <v>-1.2577626170030525E+81</v>
      </c>
      <c r="UGS52" s="1818">
        <f t="shared" ref="UGS52" si="15383">-UGS51*$C$52</f>
        <v>-1.2892066824281286E+81</v>
      </c>
      <c r="UGU52" s="1818">
        <f t="shared" ref="UGU52" si="15384">-UGU51*$C$52</f>
        <v>-1.3214368494888317E+81</v>
      </c>
      <c r="UGW52" s="1818">
        <f t="shared" ref="UGW52" si="15385">-UGW51*$C$52</f>
        <v>-1.3544727707260524E+81</v>
      </c>
      <c r="UGY52" s="1818">
        <f t="shared" ref="UGY52" si="15386">-UGY51*$C$52</f>
        <v>-1.3883345899942036E+81</v>
      </c>
      <c r="UHA52" s="1818">
        <f t="shared" ref="UHA52" si="15387">-UHA51*$C$52</f>
        <v>-1.4230429547440586E+81</v>
      </c>
      <c r="UHC52" s="1818">
        <f t="shared" ref="UHC52" si="15388">-UHC51*$C$52</f>
        <v>-1.4586190286126599E+81</v>
      </c>
      <c r="UHE52" s="1818">
        <f t="shared" ref="UHE52" si="15389">-UHE51*$C$52</f>
        <v>-1.4950845043279763E+81</v>
      </c>
      <c r="UHG52" s="1818">
        <f t="shared" ref="UHG52" si="15390">-UHG51*$C$52</f>
        <v>-1.5324616169361755E+81</v>
      </c>
      <c r="UHI52" s="1818">
        <f t="shared" ref="UHI52" si="15391">-UHI51*$C$52</f>
        <v>-1.5707731573595797E+81</v>
      </c>
      <c r="UHK52" s="1818">
        <f t="shared" ref="UHK52" si="15392">-UHK51*$C$52</f>
        <v>-1.6100424862935691E+81</v>
      </c>
      <c r="UHM52" s="1818">
        <f t="shared" ref="UHM52" si="15393">-UHM51*$C$52</f>
        <v>-1.6502935484509082E+81</v>
      </c>
      <c r="UHO52" s="1818">
        <f t="shared" ref="UHO52" si="15394">-UHO51*$C$52</f>
        <v>-1.6915508871621807E+81</v>
      </c>
      <c r="UHQ52" s="1818">
        <f t="shared" ref="UHQ52" si="15395">-UHQ51*$C$52</f>
        <v>-1.733839659341235E+81</v>
      </c>
      <c r="UHS52" s="1818">
        <f t="shared" ref="UHS52" si="15396">-UHS51*$C$52</f>
        <v>-1.7771856508247658E+81</v>
      </c>
      <c r="UHU52" s="1818">
        <f t="shared" ref="UHU52" si="15397">-UHU51*$C$52</f>
        <v>-1.8216152920953848E+81</v>
      </c>
      <c r="UHW52" s="1818">
        <f t="shared" ref="UHW52" si="15398">-UHW51*$C$52</f>
        <v>-1.8671556743977692E+81</v>
      </c>
      <c r="UHY52" s="1818">
        <f t="shared" ref="UHY52" si="15399">-UHY51*$C$52</f>
        <v>-1.9138345662577132E+81</v>
      </c>
      <c r="UIA52" s="1818">
        <f t="shared" ref="UIA52" si="15400">-UIA51*$C$52</f>
        <v>-1.9616804304141557E+81</v>
      </c>
      <c r="UIC52" s="1818">
        <f t="shared" ref="UIC52" si="15401">-UIC51*$C$52</f>
        <v>-2.0107224411745094E+81</v>
      </c>
      <c r="UIE52" s="1818">
        <f t="shared" ref="UIE52" si="15402">-UIE51*$C$52</f>
        <v>-2.060990502203872E+81</v>
      </c>
      <c r="UIG52" s="1818">
        <f t="shared" ref="UIG52" si="15403">-UIG51*$C$52</f>
        <v>-2.1125152647589686E+81</v>
      </c>
      <c r="UII52" s="1818">
        <f t="shared" ref="UII52" si="15404">-UII51*$C$52</f>
        <v>-2.1653281463779426E+81</v>
      </c>
      <c r="UIK52" s="1818">
        <f t="shared" ref="UIK52" si="15405">-UIK51*$C$52</f>
        <v>-2.2194613500373909E+81</v>
      </c>
      <c r="UIM52" s="1818">
        <f t="shared" ref="UIM52" si="15406">-UIM51*$C$52</f>
        <v>-2.2749478837883256E+81</v>
      </c>
      <c r="UIO52" s="1818">
        <f t="shared" ref="UIO52" si="15407">-UIO51*$C$52</f>
        <v>-2.3318215808830334E+81</v>
      </c>
      <c r="UIQ52" s="1818">
        <f t="shared" ref="UIQ52" si="15408">-UIQ51*$C$52</f>
        <v>-2.3901171204051092E+81</v>
      </c>
      <c r="UIS52" s="1818">
        <f t="shared" ref="UIS52" si="15409">-UIS51*$C$52</f>
        <v>-2.4498700484152369E+81</v>
      </c>
      <c r="UIU52" s="1818">
        <f t="shared" ref="UIU52" si="15410">-UIU51*$C$52</f>
        <v>-2.5111167996256174E+81</v>
      </c>
      <c r="UIW52" s="1818">
        <f t="shared" ref="UIW52" si="15411">-UIW51*$C$52</f>
        <v>-2.5738947196162576E+81</v>
      </c>
      <c r="UIY52" s="1818">
        <f t="shared" ref="UIY52" si="15412">-UIY51*$C$52</f>
        <v>-2.6382420876066636E+81</v>
      </c>
      <c r="UJA52" s="1818">
        <f t="shared" ref="UJA52" si="15413">-UJA51*$C$52</f>
        <v>-2.7041981397968298E+81</v>
      </c>
      <c r="UJC52" s="1818">
        <f t="shared" ref="UJC52" si="15414">-UJC51*$C$52</f>
        <v>-2.7718030932917505E+81</v>
      </c>
      <c r="UJE52" s="1818">
        <f t="shared" ref="UJE52" si="15415">-UJE51*$C$52</f>
        <v>-2.8410981706240438E+81</v>
      </c>
      <c r="UJG52" s="1818">
        <f t="shared" ref="UJG52" si="15416">-UJG51*$C$52</f>
        <v>-2.9121256248896446E+81</v>
      </c>
      <c r="UJI52" s="1818">
        <f t="shared" ref="UJI52" si="15417">-UJI51*$C$52</f>
        <v>-2.9849287655118853E+81</v>
      </c>
      <c r="UJK52" s="1818">
        <f t="shared" ref="UJK52" si="15418">-UJK51*$C$52</f>
        <v>-3.0595519846496821E+81</v>
      </c>
      <c r="UJM52" s="1818">
        <f t="shared" ref="UJM52" si="15419">-UJM51*$C$52</f>
        <v>-3.1360407842659237E+81</v>
      </c>
      <c r="UJO52" s="1818">
        <f t="shared" ref="UJO52" si="15420">-UJO51*$C$52</f>
        <v>-3.2144418038725716E+81</v>
      </c>
      <c r="UJQ52" s="1818">
        <f t="shared" ref="UJQ52" si="15421">-UJQ51*$C$52</f>
        <v>-3.2948028489693857E+81</v>
      </c>
      <c r="UJS52" s="1818">
        <f t="shared" ref="UJS52" si="15422">-UJS51*$C$52</f>
        <v>-3.3771729201936199E+81</v>
      </c>
      <c r="UJU52" s="1818">
        <f t="shared" ref="UJU52" si="15423">-UJU51*$C$52</f>
        <v>-3.4616022431984601E+81</v>
      </c>
      <c r="UJW52" s="1818">
        <f t="shared" ref="UJW52" si="15424">-UJW51*$C$52</f>
        <v>-3.5481422992784213E+81</v>
      </c>
      <c r="UJY52" s="1818">
        <f t="shared" ref="UJY52" si="15425">-UJY51*$C$52</f>
        <v>-3.6368458567603815E+81</v>
      </c>
      <c r="UKA52" s="1818">
        <f t="shared" ref="UKA52" si="15426">-UKA51*$C$52</f>
        <v>-3.7277670031793908E+81</v>
      </c>
      <c r="UKC52" s="1818">
        <f t="shared" ref="UKC52" si="15427">-UKC51*$C$52</f>
        <v>-3.8209611782588756E+81</v>
      </c>
      <c r="UKE52" s="1818">
        <f t="shared" ref="UKE52" si="15428">-UKE51*$C$52</f>
        <v>-3.9164852077153471E+81</v>
      </c>
      <c r="UKG52" s="1818">
        <f t="shared" ref="UKG52" si="15429">-UKG51*$C$52</f>
        <v>-4.0143973379082304E+81</v>
      </c>
      <c r="UKI52" s="1818">
        <f t="shared" ref="UKI52" si="15430">-UKI51*$C$52</f>
        <v>-4.1147572713559358E+81</v>
      </c>
      <c r="UKK52" s="1818">
        <f t="shared" ref="UKK52" si="15431">-UKK51*$C$52</f>
        <v>-4.2176262031398335E+81</v>
      </c>
      <c r="UKM52" s="1818">
        <f t="shared" ref="UKM52" si="15432">-UKM51*$C$52</f>
        <v>-4.3230668582183288E+81</v>
      </c>
      <c r="UKO52" s="1818">
        <f t="shared" ref="UKO52" si="15433">-UKO51*$C$52</f>
        <v>-4.4311435296737871E+81</v>
      </c>
      <c r="UKQ52" s="1818">
        <f t="shared" ref="UKQ52" si="15434">-UKQ51*$C$52</f>
        <v>-4.5419221179156315E+81</v>
      </c>
      <c r="UKS52" s="1818">
        <f t="shared" ref="UKS52" si="15435">-UKS51*$C$52</f>
        <v>-4.6554701708635221E+81</v>
      </c>
      <c r="UKU52" s="1818">
        <f t="shared" ref="UKU52" si="15436">-UKU51*$C$52</f>
        <v>-4.7718569251351099E+81</v>
      </c>
      <c r="UKW52" s="1818">
        <f t="shared" ref="UKW52" si="15437">-UKW51*$C$52</f>
        <v>-4.8911533482634875E+81</v>
      </c>
      <c r="UKY52" s="1818">
        <f t="shared" ref="UKY52" si="15438">-UKY51*$C$52</f>
        <v>-5.0134321819700743E+81</v>
      </c>
      <c r="ULA52" s="1818">
        <f t="shared" ref="ULA52" si="15439">-ULA51*$C$52</f>
        <v>-5.138767986519326E+81</v>
      </c>
      <c r="ULC52" s="1818">
        <f t="shared" ref="ULC52" si="15440">-ULC51*$C$52</f>
        <v>-5.2672371861823084E+81</v>
      </c>
      <c r="ULE52" s="1818">
        <f t="shared" ref="ULE52" si="15441">-ULE51*$C$52</f>
        <v>-5.3989181158368658E+81</v>
      </c>
      <c r="ULG52" s="1818">
        <f t="shared" ref="ULG52" si="15442">-ULG51*$C$52</f>
        <v>-5.5338910687327868E+81</v>
      </c>
      <c r="ULI52" s="1818">
        <f t="shared" ref="ULI52" si="15443">-ULI51*$C$52</f>
        <v>-5.6722383454511059E+81</v>
      </c>
      <c r="ULK52" s="1818">
        <f t="shared" ref="ULK52" si="15444">-ULK51*$C$52</f>
        <v>-5.8140443040873833E+81</v>
      </c>
      <c r="ULM52" s="1818">
        <f t="shared" ref="ULM52" si="15445">-ULM51*$C$52</f>
        <v>-5.9593954116895673E+81</v>
      </c>
      <c r="ULO52" s="1818">
        <f t="shared" ref="ULO52" si="15446">-ULO51*$C$52</f>
        <v>-6.1083802969818058E+81</v>
      </c>
      <c r="ULQ52" s="1818">
        <f t="shared" ref="ULQ52" si="15447">-ULQ51*$C$52</f>
        <v>-6.2610898044063508E+81</v>
      </c>
      <c r="ULS52" s="1818">
        <f t="shared" ref="ULS52" si="15448">-ULS51*$C$52</f>
        <v>-6.417617049516509E+81</v>
      </c>
      <c r="ULU52" s="1818">
        <f t="shared" ref="ULU52" si="15449">-ULU51*$C$52</f>
        <v>-6.5780574757544211E+81</v>
      </c>
      <c r="ULW52" s="1818">
        <f t="shared" ref="ULW52" si="15450">-ULW51*$C$52</f>
        <v>-6.7425089126482813E+81</v>
      </c>
      <c r="ULY52" s="1818">
        <f t="shared" ref="ULY52" si="15451">-ULY51*$C$52</f>
        <v>-6.9110716354644874E+81</v>
      </c>
      <c r="UMA52" s="1818">
        <f t="shared" ref="UMA52" si="15452">-UMA51*$C$52</f>
        <v>-7.0838484263510987E+81</v>
      </c>
      <c r="UMC52" s="1818">
        <f t="shared" ref="UMC52" si="15453">-UMC51*$C$52</f>
        <v>-7.260944637009876E+81</v>
      </c>
      <c r="UME52" s="1818">
        <f t="shared" ref="UME52" si="15454">-UME51*$C$52</f>
        <v>-7.442468252935122E+81</v>
      </c>
      <c r="UMG52" s="1818">
        <f t="shared" ref="UMG52" si="15455">-UMG51*$C$52</f>
        <v>-7.6285299592584987E+81</v>
      </c>
      <c r="UMI52" s="1818">
        <f t="shared" ref="UMI52" si="15456">-UMI51*$C$52</f>
        <v>-7.8192432082399603E+81</v>
      </c>
      <c r="UMK52" s="1818">
        <f t="shared" ref="UMK52" si="15457">-UMK51*$C$52</f>
        <v>-8.0147242884459592E+81</v>
      </c>
      <c r="UMM52" s="1818">
        <f t="shared" ref="UMM52" si="15458">-UMM51*$C$52</f>
        <v>-8.2150923956571074E+81</v>
      </c>
      <c r="UMO52" s="1818">
        <f t="shared" ref="UMO52" si="15459">-UMO51*$C$52</f>
        <v>-8.4204697055485347E+81</v>
      </c>
      <c r="UMQ52" s="1818">
        <f t="shared" ref="UMQ52" si="15460">-UMQ51*$C$52</f>
        <v>-8.6309814481872466E+81</v>
      </c>
      <c r="UMS52" s="1818">
        <f t="shared" ref="UMS52" si="15461">-UMS51*$C$52</f>
        <v>-8.8467559843919266E+81</v>
      </c>
      <c r="UMU52" s="1818">
        <f t="shared" ref="UMU52" si="15462">-UMU51*$C$52</f>
        <v>-9.0679248840017245E+81</v>
      </c>
      <c r="UMW52" s="1818">
        <f t="shared" ref="UMW52" si="15463">-UMW51*$C$52</f>
        <v>-9.2946230061017662E+81</v>
      </c>
      <c r="UMY52" s="1818">
        <f t="shared" ref="UMY52" si="15464">-UMY51*$C$52</f>
        <v>-9.5269885812543088E+81</v>
      </c>
      <c r="UNA52" s="1818">
        <f t="shared" ref="UNA52" si="15465">-UNA51*$C$52</f>
        <v>-9.7651632957856661E+81</v>
      </c>
      <c r="UNC52" s="1818">
        <f t="shared" ref="UNC52" si="15466">-UNC51*$C$52</f>
        <v>-1.0009292378180306E+82</v>
      </c>
      <c r="UNE52" s="1818">
        <f t="shared" ref="UNE52" si="15467">-UNE51*$C$52</f>
        <v>-1.0259524687634813E+82</v>
      </c>
      <c r="UNG52" s="1818">
        <f t="shared" ref="UNG52" si="15468">-UNG51*$C$52</f>
        <v>-1.0516012804825682E+82</v>
      </c>
      <c r="UNI52" s="1818">
        <f t="shared" ref="UNI52" si="15469">-UNI51*$C$52</f>
        <v>-1.0778913124946323E+82</v>
      </c>
      <c r="UNK52" s="1818">
        <f t="shared" ref="UNK52" si="15470">-UNK51*$C$52</f>
        <v>-1.1048385953069981E+82</v>
      </c>
      <c r="UNM52" s="1818">
        <f t="shared" ref="UNM52" si="15471">-UNM51*$C$52</f>
        <v>-1.1324595601896729E+82</v>
      </c>
      <c r="UNO52" s="1818">
        <f t="shared" ref="UNO52" si="15472">-UNO51*$C$52</f>
        <v>-1.1607710491944147E+82</v>
      </c>
      <c r="UNQ52" s="1818">
        <f t="shared" ref="UNQ52" si="15473">-UNQ51*$C$52</f>
        <v>-1.189790325424275E+82</v>
      </c>
      <c r="UNS52" s="1818">
        <f t="shared" ref="UNS52" si="15474">-UNS51*$C$52</f>
        <v>-1.2195350835598818E+82</v>
      </c>
      <c r="UNU52" s="1818">
        <f t="shared" ref="UNU52" si="15475">-UNU51*$C$52</f>
        <v>-1.2500234606488787E+82</v>
      </c>
      <c r="UNW52" s="1818">
        <f t="shared" ref="UNW52" si="15476">-UNW51*$C$52</f>
        <v>-1.2812740471651006E+82</v>
      </c>
      <c r="UNY52" s="1818">
        <f t="shared" ref="UNY52" si="15477">-UNY51*$C$52</f>
        <v>-1.313305898344228E+82</v>
      </c>
      <c r="UOA52" s="1818">
        <f t="shared" ref="UOA52" si="15478">-UOA51*$C$52</f>
        <v>-1.3461385458028337E+82</v>
      </c>
      <c r="UOC52" s="1818">
        <f t="shared" ref="UOC52" si="15479">-UOC51*$C$52</f>
        <v>-1.3797920094479044E+82</v>
      </c>
      <c r="UOE52" s="1818">
        <f t="shared" ref="UOE52" si="15480">-UOE51*$C$52</f>
        <v>-1.4142868096841019E+82</v>
      </c>
      <c r="UOG52" s="1818">
        <f t="shared" ref="UOG52" si="15481">-UOG51*$C$52</f>
        <v>-1.4496439799262044E+82</v>
      </c>
      <c r="UOI52" s="1818">
        <f t="shared" ref="UOI52" si="15482">-UOI51*$C$52</f>
        <v>-1.4858850794243593E+82</v>
      </c>
      <c r="UOK52" s="1818">
        <f t="shared" ref="UOK52" si="15483">-UOK51*$C$52</f>
        <v>-1.5230322064099683E+82</v>
      </c>
      <c r="UOM52" s="1818">
        <f t="shared" ref="UOM52" si="15484">-UOM51*$C$52</f>
        <v>-1.5611080115702172E+82</v>
      </c>
      <c r="UOO52" s="1818">
        <f t="shared" ref="UOO52" si="15485">-UOO51*$C$52</f>
        <v>-1.6001357118594726E+82</v>
      </c>
      <c r="UOQ52" s="1818">
        <f t="shared" ref="UOQ52" si="15486">-UOQ51*$C$52</f>
        <v>-1.6401391046559594E+82</v>
      </c>
      <c r="UOS52" s="1818">
        <f t="shared" ref="UOS52" si="15487">-UOS51*$C$52</f>
        <v>-1.6811425822723581E+82</v>
      </c>
      <c r="UOU52" s="1818">
        <f t="shared" ref="UOU52" si="15488">-UOU51*$C$52</f>
        <v>-1.723171146829167E+82</v>
      </c>
      <c r="UOW52" s="1818">
        <f t="shared" ref="UOW52" si="15489">-UOW51*$C$52</f>
        <v>-1.7662504254998958E+82</v>
      </c>
      <c r="UOY52" s="1818">
        <f t="shared" ref="UOY52" si="15490">-UOY51*$C$52</f>
        <v>-1.810406686137393E+82</v>
      </c>
      <c r="UPA52" s="1818">
        <f t="shared" ref="UPA52" si="15491">-UPA51*$C$52</f>
        <v>-1.8556668532908278E+82</v>
      </c>
      <c r="UPC52" s="1818">
        <f t="shared" ref="UPC52" si="15492">-UPC51*$C$52</f>
        <v>-1.9020585246230984E+82</v>
      </c>
      <c r="UPE52" s="1818">
        <f t="shared" ref="UPE52" si="15493">-UPE51*$C$52</f>
        <v>-1.9496099877386756E+82</v>
      </c>
      <c r="UPG52" s="1818">
        <f t="shared" ref="UPG52" si="15494">-UPG51*$C$52</f>
        <v>-1.9983502374321423E+82</v>
      </c>
      <c r="UPI52" s="1818">
        <f t="shared" ref="UPI52" si="15495">-UPI51*$C$52</f>
        <v>-2.0483089933679458E+82</v>
      </c>
      <c r="UPK52" s="1818">
        <f t="shared" ref="UPK52" si="15496">-UPK51*$C$52</f>
        <v>-2.0995167182021441E+82</v>
      </c>
      <c r="UPM52" s="1818">
        <f t="shared" ref="UPM52" si="15497">-UPM51*$C$52</f>
        <v>-2.1520046361571976E+82</v>
      </c>
      <c r="UPO52" s="1818">
        <f t="shared" ref="UPO52" si="15498">-UPO51*$C$52</f>
        <v>-2.2058047520611274E+82</v>
      </c>
      <c r="UPQ52" s="1818">
        <f t="shared" ref="UPQ52" si="15499">-UPQ51*$C$52</f>
        <v>-2.2609498708626554E+82</v>
      </c>
      <c r="UPS52" s="1818">
        <f t="shared" ref="UPS52" si="15500">-UPS51*$C$52</f>
        <v>-2.3174736176342215E+82</v>
      </c>
      <c r="UPU52" s="1818">
        <f t="shared" ref="UPU52" si="15501">-UPU51*$C$52</f>
        <v>-2.3754104580750768E+82</v>
      </c>
      <c r="UPW52" s="1818">
        <f t="shared" ref="UPW52" si="15502">-UPW51*$C$52</f>
        <v>-2.4347957195269534E+82</v>
      </c>
      <c r="UPY52" s="1818">
        <f t="shared" ref="UPY52" si="15503">-UPY51*$C$52</f>
        <v>-2.495665612515127E+82</v>
      </c>
      <c r="UQA52" s="1818">
        <f t="shared" ref="UQA52" si="15504">-UQA51*$C$52</f>
        <v>-2.5580572528280049E+82</v>
      </c>
      <c r="UQC52" s="1818">
        <f t="shared" ref="UQC52" si="15505">-UQC51*$C$52</f>
        <v>-2.6220086841487046E+82</v>
      </c>
      <c r="UQE52" s="1818">
        <f t="shared" ref="UQE52" si="15506">-UQE51*$C$52</f>
        <v>-2.6875589012524218E+82</v>
      </c>
      <c r="UQG52" s="1818">
        <f t="shared" ref="UQG52" si="15507">-UQG51*$C$52</f>
        <v>-2.7547478737837323E+82</v>
      </c>
      <c r="UQI52" s="1818">
        <f t="shared" ref="UQI52" si="15508">-UQI51*$C$52</f>
        <v>-2.8236165706283255E+82</v>
      </c>
      <c r="UQK52" s="1818">
        <f t="shared" ref="UQK52" si="15509">-UQK51*$C$52</f>
        <v>-2.8942069848940332E+82</v>
      </c>
      <c r="UQM52" s="1818">
        <f t="shared" ref="UQM52" si="15510">-UQM51*$C$52</f>
        <v>-2.9665621595163838E+82</v>
      </c>
      <c r="UQO52" s="1818">
        <f t="shared" ref="UQO52" si="15511">-UQO51*$C$52</f>
        <v>-3.0407262135042932E+82</v>
      </c>
      <c r="UQQ52" s="1818">
        <f t="shared" ref="UQQ52" si="15512">-UQQ51*$C$52</f>
        <v>-3.1167443688419005E+82</v>
      </c>
      <c r="UQS52" s="1818">
        <f t="shared" ref="UQS52" si="15513">-UQS51*$C$52</f>
        <v>-3.1946629780629476E+82</v>
      </c>
      <c r="UQU52" s="1818">
        <f t="shared" ref="UQU52" si="15514">-UQU51*$C$52</f>
        <v>-3.2745295525145208E+82</v>
      </c>
      <c r="UQW52" s="1818">
        <f t="shared" ref="UQW52" si="15515">-UQW51*$C$52</f>
        <v>-3.3563927913273832E+82</v>
      </c>
      <c r="UQY52" s="1818">
        <f t="shared" ref="UQY52" si="15516">-UQY51*$C$52</f>
        <v>-3.4403026111105674E+82</v>
      </c>
      <c r="URA52" s="1818">
        <f t="shared" ref="URA52" si="15517">-URA51*$C$52</f>
        <v>-3.5263101763883315E+82</v>
      </c>
      <c r="URC52" s="1818">
        <f t="shared" ref="URC52" si="15518">-URC51*$C$52</f>
        <v>-3.6144679307980395E+82</v>
      </c>
      <c r="URE52" s="1818">
        <f t="shared" ref="URE52" si="15519">-URE51*$C$52</f>
        <v>-3.7048296290679903E+82</v>
      </c>
      <c r="URG52" s="1818">
        <f t="shared" ref="URG52" si="15520">-URG51*$C$52</f>
        <v>-3.7974503697946895E+82</v>
      </c>
      <c r="URI52" s="1818">
        <f t="shared" ref="URI52" si="15521">-URI51*$C$52</f>
        <v>-3.8923866290395561E+82</v>
      </c>
      <c r="URK52" s="1818">
        <f t="shared" ref="URK52" si="15522">-URK51*$C$52</f>
        <v>-3.9896962947655444E+82</v>
      </c>
      <c r="URM52" s="1818">
        <f t="shared" ref="URM52" si="15523">-URM51*$C$52</f>
        <v>-4.0894387021346825E+82</v>
      </c>
      <c r="URO52" s="1818">
        <f t="shared" ref="URO52" si="15524">-URO51*$C$52</f>
        <v>-4.1916746696880492E+82</v>
      </c>
      <c r="URQ52" s="1818">
        <f t="shared" ref="URQ52" si="15525">-URQ51*$C$52</f>
        <v>-4.2964665364302499E+82</v>
      </c>
      <c r="URS52" s="1818">
        <f t="shared" ref="URS52" si="15526">-URS51*$C$52</f>
        <v>-4.4038781998410057E+82</v>
      </c>
      <c r="URU52" s="1818">
        <f t="shared" ref="URU52" si="15527">-URU51*$C$52</f>
        <v>-4.5139751548370301E+82</v>
      </c>
      <c r="URW52" s="1818">
        <f t="shared" ref="URW52" si="15528">-URW51*$C$52</f>
        <v>-4.6268245337079558E+82</v>
      </c>
      <c r="URY52" s="1818">
        <f t="shared" ref="URY52" si="15529">-URY51*$C$52</f>
        <v>-4.7424951470506539E+82</v>
      </c>
      <c r="USA52" s="1818">
        <f t="shared" ref="USA52" si="15530">-USA51*$C$52</f>
        <v>-4.8610575257269201E+82</v>
      </c>
      <c r="USC52" s="1818">
        <f t="shared" ref="USC52" si="15531">-USC51*$C$52</f>
        <v>-4.9825839638700926E+82</v>
      </c>
      <c r="USE52" s="1818">
        <f t="shared" ref="USE52" si="15532">-USE51*$C$52</f>
        <v>-5.1071485629668445E+82</v>
      </c>
      <c r="USG52" s="1818">
        <f t="shared" ref="USG52" si="15533">-USG51*$C$52</f>
        <v>-5.2348272770410153E+82</v>
      </c>
      <c r="USI52" s="1818">
        <f t="shared" ref="USI52" si="15534">-USI51*$C$52</f>
        <v>-5.3656979589670406E+82</v>
      </c>
      <c r="USK52" s="1818">
        <f t="shared" ref="USK52" si="15535">-USK51*$C$52</f>
        <v>-5.499840407941216E+82</v>
      </c>
      <c r="USM52" s="1818">
        <f t="shared" ref="USM52" si="15536">-USM51*$C$52</f>
        <v>-5.6373364181397459E+82</v>
      </c>
      <c r="USO52" s="1818">
        <f t="shared" ref="USO52" si="15537">-USO51*$C$52</f>
        <v>-5.7782698285932392E+82</v>
      </c>
      <c r="USQ52" s="1818">
        <f t="shared" ref="USQ52" si="15538">-USQ51*$C$52</f>
        <v>-5.9227265743080696E+82</v>
      </c>
      <c r="USS52" s="1818">
        <f t="shared" ref="USS52" si="15539">-USS51*$C$52</f>
        <v>-6.0707947386657711E+82</v>
      </c>
      <c r="USU52" s="1818">
        <f t="shared" ref="USU52" si="15540">-USU51*$C$52</f>
        <v>-6.2225646071324146E+82</v>
      </c>
      <c r="USW52" s="1818">
        <f t="shared" ref="USW52" si="15541">-USW51*$C$52</f>
        <v>-6.3781287223107249E+82</v>
      </c>
      <c r="USY52" s="1818">
        <f t="shared" ref="USY52" si="15542">-USY51*$C$52</f>
        <v>-6.5375819403684927E+82</v>
      </c>
      <c r="UTA52" s="1818">
        <f t="shared" ref="UTA52" si="15543">-UTA51*$C$52</f>
        <v>-6.7010214888777049E+82</v>
      </c>
      <c r="UTC52" s="1818">
        <f t="shared" ref="UTC52" si="15544">-UTC51*$C$52</f>
        <v>-6.8685470260996464E+82</v>
      </c>
      <c r="UTE52" s="1818">
        <f t="shared" ref="UTE52" si="15545">-UTE51*$C$52</f>
        <v>-7.0402607017521375E+82</v>
      </c>
      <c r="UTG52" s="1818">
        <f t="shared" ref="UTG52" si="15546">-UTG51*$C$52</f>
        <v>-7.2162672192959398E+82</v>
      </c>
      <c r="UTI52" s="1818">
        <f t="shared" ref="UTI52" si="15547">-UTI51*$C$52</f>
        <v>-7.3966738997783375E+82</v>
      </c>
      <c r="UTK52" s="1818">
        <f t="shared" ref="UTK52" si="15548">-UTK51*$C$52</f>
        <v>-7.5815907472727951E+82</v>
      </c>
      <c r="UTM52" s="1818">
        <f t="shared" ref="UTM52" si="15549">-UTM51*$C$52</f>
        <v>-7.7711305159546144E+82</v>
      </c>
      <c r="UTO52" s="1818">
        <f t="shared" ref="UTO52" si="15550">-UTO51*$C$52</f>
        <v>-7.9654087788534786E+82</v>
      </c>
      <c r="UTQ52" s="1818">
        <f t="shared" ref="UTQ52" si="15551">-UTQ51*$C$52</f>
        <v>-8.1645439983248148E+82</v>
      </c>
      <c r="UTS52" s="1818">
        <f t="shared" ref="UTS52" si="15552">-UTS51*$C$52</f>
        <v>-8.3686575982829347E+82</v>
      </c>
      <c r="UTU52" s="1818">
        <f t="shared" ref="UTU52" si="15553">-UTU51*$C$52</f>
        <v>-8.5778740382400075E+82</v>
      </c>
      <c r="UTW52" s="1818">
        <f t="shared" ref="UTW52" si="15554">-UTW51*$C$52</f>
        <v>-8.7923208891960064E+82</v>
      </c>
      <c r="UTY52" s="1818">
        <f t="shared" ref="UTY52" si="15555">-UTY51*$C$52</f>
        <v>-9.0121289114259057E+82</v>
      </c>
      <c r="UUA52" s="1818">
        <f t="shared" ref="UUA52" si="15556">-UUA51*$C$52</f>
        <v>-9.2374321342115527E+82</v>
      </c>
      <c r="UUC52" s="1818">
        <f t="shared" ref="UUC52" si="15557">-UUC51*$C$52</f>
        <v>-9.4683679375668407E+82</v>
      </c>
      <c r="UUE52" s="1818">
        <f t="shared" ref="UUE52" si="15558">-UUE51*$C$52</f>
        <v>-9.705077136006011E+82</v>
      </c>
      <c r="UUG52" s="1818">
        <f t="shared" ref="UUG52" si="15559">-UUG51*$C$52</f>
        <v>-9.9477040644061602E+82</v>
      </c>
      <c r="UUI52" s="1818">
        <f t="shared" ref="UUI52" si="15560">-UUI51*$C$52</f>
        <v>-1.0196396666016313E+83</v>
      </c>
      <c r="UUK52" s="1818">
        <f t="shared" ref="UUK52" si="15561">-UUK51*$C$52</f>
        <v>-1.0451306582666719E+83</v>
      </c>
      <c r="UUM52" s="1818">
        <f t="shared" ref="UUM52" si="15562">-UUM51*$C$52</f>
        <v>-1.0712589247233386E+83</v>
      </c>
      <c r="UUO52" s="1818">
        <f t="shared" ref="UUO52" si="15563">-UUO51*$C$52</f>
        <v>-1.098040397841422E+83</v>
      </c>
      <c r="UUQ52" s="1818">
        <f t="shared" ref="UUQ52" si="15564">-UUQ51*$C$52</f>
        <v>-1.1254914077874575E+83</v>
      </c>
      <c r="UUS52" s="1818">
        <f t="shared" ref="UUS52" si="15565">-UUS51*$C$52</f>
        <v>-1.1536286929821438E+83</v>
      </c>
      <c r="UUU52" s="1818">
        <f t="shared" ref="UUU52" si="15566">-UUU51*$C$52</f>
        <v>-1.1824694103066972E+83</v>
      </c>
      <c r="UUW52" s="1818">
        <f t="shared" ref="UUW52" si="15567">-UUW51*$C$52</f>
        <v>-1.2120311455643646E+83</v>
      </c>
      <c r="UUY52" s="1818">
        <f t="shared" ref="UUY52" si="15568">-UUY51*$C$52</f>
        <v>-1.2423319242034737E+83</v>
      </c>
      <c r="UVA52" s="1818">
        <f t="shared" ref="UVA52" si="15569">-UVA51*$C$52</f>
        <v>-1.2733902223085604E+83</v>
      </c>
      <c r="UVC52" s="1818">
        <f t="shared" ref="UVC52" si="15570">-UVC51*$C$52</f>
        <v>-1.3052249778662743E+83</v>
      </c>
      <c r="UVE52" s="1818">
        <f t="shared" ref="UVE52" si="15571">-UVE51*$C$52</f>
        <v>-1.3378556023129312E+83</v>
      </c>
      <c r="UVG52" s="1818">
        <f t="shared" ref="UVG52" si="15572">-UVG51*$C$52</f>
        <v>-1.3713019923707542E+83</v>
      </c>
      <c r="UVI52" s="1818">
        <f t="shared" ref="UVI52" si="15573">-UVI51*$C$52</f>
        <v>-1.4055845421800228E+83</v>
      </c>
      <c r="UVK52" s="1818">
        <f t="shared" ref="UVK52" si="15574">-UVK51*$C$52</f>
        <v>-1.4407241557345232E+83</v>
      </c>
      <c r="UVM52" s="1818">
        <f t="shared" ref="UVM52" si="15575">-UVM51*$C$52</f>
        <v>-1.4767422596278861E+83</v>
      </c>
      <c r="UVO52" s="1818">
        <f t="shared" ref="UVO52" si="15576">-UVO51*$C$52</f>
        <v>-1.513660816118583E+83</v>
      </c>
      <c r="UVQ52" s="1818">
        <f t="shared" ref="UVQ52" si="15577">-UVQ51*$C$52</f>
        <v>-1.5515023365215474E+83</v>
      </c>
      <c r="UVS52" s="1818">
        <f t="shared" ref="UVS52" si="15578">-UVS51*$C$52</f>
        <v>-1.5902898949345859E+83</v>
      </c>
      <c r="UVU52" s="1818">
        <f t="shared" ref="UVU52" si="15579">-UVU51*$C$52</f>
        <v>-1.6300471423079504E+83</v>
      </c>
      <c r="UVW52" s="1818">
        <f t="shared" ref="UVW52" si="15580">-UVW51*$C$52</f>
        <v>-1.670798320865649E+83</v>
      </c>
      <c r="UVY52" s="1818">
        <f t="shared" ref="UVY52" si="15581">-UVY51*$C$52</f>
        <v>-1.7125682788872899E+83</v>
      </c>
      <c r="UWA52" s="1818">
        <f t="shared" ref="UWA52" si="15582">-UWA51*$C$52</f>
        <v>-1.755382485859472E+83</v>
      </c>
      <c r="UWC52" s="1818">
        <f t="shared" ref="UWC52" si="15583">-UWC51*$C$52</f>
        <v>-1.7992670480059587E+83</v>
      </c>
      <c r="UWE52" s="1818">
        <f t="shared" ref="UWE52" si="15584">-UWE51*$C$52</f>
        <v>-1.8442487242061075E+83</v>
      </c>
      <c r="UWG52" s="1818">
        <f t="shared" ref="UWG52" si="15585">-UWG51*$C$52</f>
        <v>-1.8903549423112599E+83</v>
      </c>
      <c r="UWI52" s="1818">
        <f t="shared" ref="UWI52" si="15586">-UWI51*$C$52</f>
        <v>-1.9376138158690414E+83</v>
      </c>
      <c r="UWK52" s="1818">
        <f t="shared" ref="UWK52" si="15587">-UWK51*$C$52</f>
        <v>-1.9860541612657673E+83</v>
      </c>
      <c r="UWM52" s="1818">
        <f t="shared" ref="UWM52" si="15588">-UWM51*$C$52</f>
        <v>-2.0357055152974114E+83</v>
      </c>
      <c r="UWO52" s="1818">
        <f t="shared" ref="UWO52" si="15589">-UWO51*$C$52</f>
        <v>-2.0865981531798465E+83</v>
      </c>
      <c r="UWQ52" s="1818">
        <f t="shared" ref="UWQ52" si="15590">-UWQ51*$C$52</f>
        <v>-2.1387631070093426E+83</v>
      </c>
      <c r="UWS52" s="1818">
        <f t="shared" ref="UWS52" si="15591">-UWS51*$C$52</f>
        <v>-2.1922321846845759E+83</v>
      </c>
      <c r="UWU52" s="1818">
        <f t="shared" ref="UWU52" si="15592">-UWU51*$C$52</f>
        <v>-2.2470379893016901E+83</v>
      </c>
      <c r="UWW52" s="1818">
        <f t="shared" ref="UWW52" si="15593">-UWW51*$C$52</f>
        <v>-2.303213939034232E+83</v>
      </c>
      <c r="UWY52" s="1818">
        <f t="shared" ref="UWY52" si="15594">-UWY51*$C$52</f>
        <v>-2.3607942875100877E+83</v>
      </c>
      <c r="UXA52" s="1818">
        <f t="shared" ref="UXA52" si="15595">-UXA51*$C$52</f>
        <v>-2.4198141446978397E+83</v>
      </c>
      <c r="UXC52" s="1818">
        <f t="shared" ref="UXC52" si="15596">-UXC51*$C$52</f>
        <v>-2.4803094983152857E+83</v>
      </c>
      <c r="UXE52" s="1818">
        <f t="shared" ref="UXE52" si="15597">-UXE51*$C$52</f>
        <v>-2.5423172357731675E+83</v>
      </c>
      <c r="UXG52" s="1818">
        <f t="shared" ref="UXG52" si="15598">-UXG51*$C$52</f>
        <v>-2.6058751666674967E+83</v>
      </c>
      <c r="UXI52" s="1818">
        <f t="shared" ref="UXI52" si="15599">-UXI51*$C$52</f>
        <v>-2.6710220458341838E+83</v>
      </c>
      <c r="UXK52" s="1818">
        <f t="shared" ref="UXK52" si="15600">-UXK51*$C$52</f>
        <v>-2.7377975969800383E+83</v>
      </c>
      <c r="UXM52" s="1818">
        <f t="shared" ref="UXM52" si="15601">-UXM51*$C$52</f>
        <v>-2.8062425369045392E+83</v>
      </c>
      <c r="UXO52" s="1818">
        <f t="shared" ref="UXO52" si="15602">-UXO51*$C$52</f>
        <v>-2.8763986003271525E+83</v>
      </c>
      <c r="UXQ52" s="1818">
        <f t="shared" ref="UXQ52" si="15603">-UXQ51*$C$52</f>
        <v>-2.9483085653353313E+83</v>
      </c>
      <c r="UXS52" s="1818">
        <f t="shared" ref="UXS52" si="15604">-UXS51*$C$52</f>
        <v>-3.0220162794687142E+83</v>
      </c>
      <c r="UXU52" s="1818">
        <f t="shared" ref="UXU52" si="15605">-UXU51*$C$52</f>
        <v>-3.0975666864554316E+83</v>
      </c>
      <c r="UXW52" s="1818">
        <f t="shared" ref="UXW52" si="15606">-UXW51*$C$52</f>
        <v>-3.1750058536168169E+83</v>
      </c>
      <c r="UXY52" s="1818">
        <f t="shared" ref="UXY52" si="15607">-UXY51*$C$52</f>
        <v>-3.2543809999572369E+83</v>
      </c>
      <c r="UYA52" s="1818">
        <f t="shared" ref="UYA52" si="15608">-UYA51*$C$52</f>
        <v>-3.3357405249561674E+83</v>
      </c>
      <c r="UYC52" s="1818">
        <f t="shared" ref="UYC52" si="15609">-UYC51*$C$52</f>
        <v>-3.4191340380800712E+83</v>
      </c>
      <c r="UYE52" s="1818">
        <f t="shared" ref="UYE52" si="15610">-UYE51*$C$52</f>
        <v>-3.5046123890320727E+83</v>
      </c>
      <c r="UYG52" s="1818">
        <f t="shared" ref="UYG52" si="15611">-UYG51*$C$52</f>
        <v>-3.5922276987578741E+83</v>
      </c>
      <c r="UYI52" s="1818">
        <f t="shared" ref="UYI52" si="15612">-UYI51*$C$52</f>
        <v>-3.6820333912268207E+83</v>
      </c>
      <c r="UYK52" s="1818">
        <f t="shared" ref="UYK52" si="15613">-UYK51*$C$52</f>
        <v>-3.7740842260074911E+83</v>
      </c>
      <c r="UYM52" s="1818">
        <f t="shared" ref="UYM52" si="15614">-UYM51*$C$52</f>
        <v>-3.8684363316576778E+83</v>
      </c>
      <c r="UYO52" s="1818">
        <f t="shared" ref="UYO52" si="15615">-UYO51*$C$52</f>
        <v>-3.9651472399491193E+83</v>
      </c>
      <c r="UYQ52" s="1818">
        <f t="shared" ref="UYQ52" si="15616">-UYQ51*$C$52</f>
        <v>-4.064275920947847E+83</v>
      </c>
      <c r="UYS52" s="1818">
        <f t="shared" ref="UYS52" si="15617">-UYS51*$C$52</f>
        <v>-4.1658828189715428E+83</v>
      </c>
      <c r="UYU52" s="1818">
        <f t="shared" ref="UYU52" si="15618">-UYU51*$C$52</f>
        <v>-4.2700298894458309E+83</v>
      </c>
      <c r="UYW52" s="1818">
        <f t="shared" ref="UYW52" si="15619">-UYW51*$C$52</f>
        <v>-4.3767806366819761E+83</v>
      </c>
      <c r="UYY52" s="1818">
        <f t="shared" ref="UYY52" si="15620">-UYY51*$C$52</f>
        <v>-4.486200152599025E+83</v>
      </c>
      <c r="UZA52" s="1818">
        <f t="shared" ref="UZA52" si="15621">-UZA51*$C$52</f>
        <v>-4.5983551564140004E+83</v>
      </c>
      <c r="UZC52" s="1818">
        <f t="shared" ref="UZC52" si="15622">-UZC51*$C$52</f>
        <v>-4.7133140353243502E+83</v>
      </c>
      <c r="UZE52" s="1818">
        <f t="shared" ref="UZE52" si="15623">-UZE51*$C$52</f>
        <v>-4.8311468862074588E+83</v>
      </c>
      <c r="UZG52" s="1818">
        <f t="shared" ref="UZG52" si="15624">-UZG51*$C$52</f>
        <v>-4.9519255583626444E+83</v>
      </c>
      <c r="UZI52" s="1818">
        <f t="shared" ref="UZI52" si="15625">-UZI51*$C$52</f>
        <v>-5.0757236973217105E+83</v>
      </c>
      <c r="UZK52" s="1818">
        <f t="shared" ref="UZK52" si="15626">-UZK51*$C$52</f>
        <v>-5.2026167897547528E+83</v>
      </c>
      <c r="UZM52" s="1818">
        <f t="shared" ref="UZM52" si="15627">-UZM51*$C$52</f>
        <v>-5.3326822094986207E+83</v>
      </c>
      <c r="UZO52" s="1818">
        <f t="shared" ref="UZO52" si="15628">-UZO51*$C$52</f>
        <v>-5.4659992647360857E+83</v>
      </c>
      <c r="UZQ52" s="1818">
        <f t="shared" ref="UZQ52" si="15629">-UZQ51*$C$52</f>
        <v>-5.6026492463544878E+83</v>
      </c>
      <c r="UZS52" s="1818">
        <f t="shared" ref="UZS52" si="15630">-UZS51*$C$52</f>
        <v>-5.7427154775133495E+83</v>
      </c>
      <c r="UZU52" s="1818">
        <f t="shared" ref="UZU52" si="15631">-UZU51*$C$52</f>
        <v>-5.8862833644511829E+83</v>
      </c>
      <c r="UZW52" s="1818">
        <f t="shared" ref="UZW52" si="15632">-UZW51*$C$52</f>
        <v>-6.0334404485624623E+83</v>
      </c>
      <c r="UZY52" s="1818">
        <f t="shared" ref="UZY52" si="15633">-UZY51*$C$52</f>
        <v>-6.1842764597765234E+83</v>
      </c>
      <c r="VAA52" s="1818">
        <f t="shared" ref="VAA52" si="15634">-VAA51*$C$52</f>
        <v>-6.3388833712709357E+83</v>
      </c>
      <c r="VAC52" s="1818">
        <f t="shared" ref="VAC52" si="15635">-VAC51*$C$52</f>
        <v>-6.4973554555527087E+83</v>
      </c>
      <c r="VAE52" s="1818">
        <f t="shared" ref="VAE52" si="15636">-VAE51*$C$52</f>
        <v>-6.6597893419415263E+83</v>
      </c>
      <c r="VAG52" s="1818">
        <f t="shared" ref="VAG52" si="15637">-VAG51*$C$52</f>
        <v>-6.8262840754900642E+83</v>
      </c>
      <c r="VAI52" s="1818">
        <f t="shared" ref="VAI52" si="15638">-VAI51*$C$52</f>
        <v>-6.9969411773773148E+83</v>
      </c>
      <c r="VAK52" s="1818">
        <f t="shared" ref="VAK52" si="15639">-VAK51*$C$52</f>
        <v>-7.171864706811747E+83</v>
      </c>
      <c r="VAM52" s="1818">
        <f t="shared" ref="VAM52" si="15640">-VAM51*$C$52</f>
        <v>-7.3511613244820395E+83</v>
      </c>
      <c r="VAO52" s="1818">
        <f t="shared" ref="VAO52" si="15641">-VAO51*$C$52</f>
        <v>-7.5349403575940897E+83</v>
      </c>
      <c r="VAQ52" s="1818">
        <f t="shared" ref="VAQ52" si="15642">-VAQ51*$C$52</f>
        <v>-7.7233138665339409E+83</v>
      </c>
      <c r="VAS52" s="1818">
        <f t="shared" ref="VAS52" si="15643">-VAS51*$C$52</f>
        <v>-7.9163967131972893E+83</v>
      </c>
      <c r="VAU52" s="1818">
        <f t="shared" ref="VAU52" si="15644">-VAU51*$C$52</f>
        <v>-8.1143066310272208E+83</v>
      </c>
      <c r="VAW52" s="1818">
        <f t="shared" ref="VAW52" si="15645">-VAW51*$C$52</f>
        <v>-8.3171642968029004E+83</v>
      </c>
      <c r="VAY52" s="1818">
        <f t="shared" ref="VAY52" si="15646">-VAY51*$C$52</f>
        <v>-8.5250934042229722E+83</v>
      </c>
      <c r="VBA52" s="1818">
        <f t="shared" ref="VBA52" si="15647">-VBA51*$C$52</f>
        <v>-8.7382207393285456E+83</v>
      </c>
      <c r="VBC52" s="1818">
        <f t="shared" ref="VBC52" si="15648">-VBC51*$C$52</f>
        <v>-8.9566762578117588E+83</v>
      </c>
      <c r="VBE52" s="1818">
        <f t="shared" ref="VBE52" si="15649">-VBE51*$C$52</f>
        <v>-9.1805931642570516E+83</v>
      </c>
      <c r="VBG52" s="1818">
        <f t="shared" ref="VBG52" si="15650">-VBG51*$C$52</f>
        <v>-9.4101079933634766E+83</v>
      </c>
      <c r="VBI52" s="1818">
        <f t="shared" ref="VBI52" si="15651">-VBI51*$C$52</f>
        <v>-9.6453606931975622E+83</v>
      </c>
      <c r="VBK52" s="1818">
        <f t="shared" ref="VBK52" si="15652">-VBK51*$C$52</f>
        <v>-9.8864947105275009E+83</v>
      </c>
      <c r="VBM52" s="1818">
        <f t="shared" ref="VBM52" si="15653">-VBM51*$C$52</f>
        <v>-1.0133657078290688E+84</v>
      </c>
      <c r="VBO52" s="1818">
        <f t="shared" ref="VBO52" si="15654">-VBO51*$C$52</f>
        <v>-1.0386998505247955E+84</v>
      </c>
      <c r="VBQ52" s="1818">
        <f t="shared" ref="VBQ52" si="15655">-VBQ51*$C$52</f>
        <v>-1.0646673467879154E+84</v>
      </c>
      <c r="VBS52" s="1818">
        <f t="shared" ref="VBS52" si="15656">-VBS51*$C$52</f>
        <v>-1.0912840304576133E+84</v>
      </c>
      <c r="VBU52" s="1818">
        <f t="shared" ref="VBU52" si="15657">-VBU51*$C$52</f>
        <v>-1.1185661312190535E+84</v>
      </c>
      <c r="VBW52" s="1818">
        <f t="shared" ref="VBW52" si="15658">-VBW51*$C$52</f>
        <v>-1.1465302844995296E+84</v>
      </c>
      <c r="VBY52" s="1818">
        <f t="shared" ref="VBY52" si="15659">-VBY51*$C$52</f>
        <v>-1.1751935416120178E+84</v>
      </c>
      <c r="VCA52" s="1818">
        <f t="shared" ref="VCA52" si="15660">-VCA51*$C$52</f>
        <v>-1.2045733801523182E+84</v>
      </c>
      <c r="VCC52" s="1818">
        <f t="shared" ref="VCC52" si="15661">-VCC51*$C$52</f>
        <v>-1.234687714656126E+84</v>
      </c>
      <c r="VCE52" s="1818">
        <f t="shared" ref="VCE52" si="15662">-VCE51*$C$52</f>
        <v>-1.265554907522529E+84</v>
      </c>
      <c r="VCG52" s="1818">
        <f t="shared" ref="VCG52" si="15663">-VCG51*$C$52</f>
        <v>-1.2971937802105921E+84</v>
      </c>
      <c r="VCI52" s="1818">
        <f t="shared" ref="VCI52" si="15664">-VCI51*$C$52</f>
        <v>-1.3296236247158569E+84</v>
      </c>
      <c r="VCK52" s="1818">
        <f t="shared" ref="VCK52" si="15665">-VCK51*$C$52</f>
        <v>-1.3628642153337531E+84</v>
      </c>
      <c r="VCM52" s="1818">
        <f t="shared" ref="VCM52" si="15666">-VCM51*$C$52</f>
        <v>-1.3969358207170967E+84</v>
      </c>
      <c r="VCO52" s="1818">
        <f t="shared" ref="VCO52" si="15667">-VCO51*$C$52</f>
        <v>-1.431859216235024E+84</v>
      </c>
      <c r="VCQ52" s="1818">
        <f t="shared" ref="VCQ52" si="15668">-VCQ51*$C$52</f>
        <v>-1.4676556966408995E+84</v>
      </c>
      <c r="VCS52" s="1818">
        <f t="shared" ref="VCS52" si="15669">-VCS51*$C$52</f>
        <v>-1.5043470890569219E+84</v>
      </c>
      <c r="VCU52" s="1818">
        <f t="shared" ref="VCU52" si="15670">-VCU51*$C$52</f>
        <v>-1.5419557662833448E+84</v>
      </c>
      <c r="VCW52" s="1818">
        <f t="shared" ref="VCW52" si="15671">-VCW51*$C$52</f>
        <v>-1.5805046604404283E+84</v>
      </c>
      <c r="VCY52" s="1818">
        <f t="shared" ref="VCY52" si="15672">-VCY51*$C$52</f>
        <v>-1.6200172769514389E+84</v>
      </c>
      <c r="VDA52" s="1818">
        <f t="shared" ref="VDA52" si="15673">-VDA51*$C$52</f>
        <v>-1.6605177088752246E+84</v>
      </c>
      <c r="VDC52" s="1818">
        <f t="shared" ref="VDC52" si="15674">-VDC51*$C$52</f>
        <v>-1.702030651597105E+84</v>
      </c>
      <c r="VDE52" s="1818">
        <f t="shared" ref="VDE52" si="15675">-VDE51*$C$52</f>
        <v>-1.7445814178870324E+84</v>
      </c>
      <c r="VDG52" s="1818">
        <f t="shared" ref="VDG52" si="15676">-VDG51*$C$52</f>
        <v>-1.788195953334208E+84</v>
      </c>
      <c r="VDI52" s="1818">
        <f t="shared" ref="VDI52" si="15677">-VDI51*$C$52</f>
        <v>-1.832900852167563E+84</v>
      </c>
      <c r="VDK52" s="1818">
        <f t="shared" ref="VDK52" si="15678">-VDK51*$C$52</f>
        <v>-1.878723373471752E+84</v>
      </c>
      <c r="VDM52" s="1818">
        <f t="shared" ref="VDM52" si="15679">-VDM51*$C$52</f>
        <v>-1.9256914578085457E+84</v>
      </c>
      <c r="VDO52" s="1818">
        <f t="shared" ref="VDO52" si="15680">-VDO51*$C$52</f>
        <v>-1.973833744253759E+84</v>
      </c>
      <c r="VDQ52" s="1818">
        <f t="shared" ref="VDQ52" si="15681">-VDQ51*$C$52</f>
        <v>-2.0231795878601029E+84</v>
      </c>
      <c r="VDS52" s="1818">
        <f t="shared" ref="VDS52" si="15682">-VDS51*$C$52</f>
        <v>-2.0737590775566053E+84</v>
      </c>
      <c r="VDU52" s="1818">
        <f t="shared" ref="VDU52" si="15683">-VDU51*$C$52</f>
        <v>-2.1256030544955202E+84</v>
      </c>
      <c r="VDW52" s="1818">
        <f t="shared" ref="VDW52" si="15684">-VDW51*$C$52</f>
        <v>-2.178743130857908E+84</v>
      </c>
      <c r="VDY52" s="1818">
        <f t="shared" ref="VDY52" si="15685">-VDY51*$C$52</f>
        <v>-2.2332117091293556E+84</v>
      </c>
      <c r="VEA52" s="1818">
        <f t="shared" ref="VEA52" si="15686">-VEA51*$C$52</f>
        <v>-2.2890420018575892E+84</v>
      </c>
      <c r="VEC52" s="1818">
        <f t="shared" ref="VEC52" si="15687">-VEC51*$C$52</f>
        <v>-2.3462680519040288E+84</v>
      </c>
      <c r="VEE52" s="1818">
        <f t="shared" ref="VEE52" si="15688">-VEE51*$C$52</f>
        <v>-2.4049247532016292E+84</v>
      </c>
      <c r="VEG52" s="1818">
        <f t="shared" ref="VEG52" si="15689">-VEG51*$C$52</f>
        <v>-2.4650478720316699E+84</v>
      </c>
      <c r="VEI52" s="1818">
        <f t="shared" ref="VEI52" si="15690">-VEI51*$C$52</f>
        <v>-2.5266740688324615E+84</v>
      </c>
      <c r="VEK52" s="1818">
        <f t="shared" ref="VEK52" si="15691">-VEK51*$C$52</f>
        <v>-2.5898409205532728E+84</v>
      </c>
      <c r="VEM52" s="1818">
        <f t="shared" ref="VEM52" si="15692">-VEM51*$C$52</f>
        <v>-2.6545869435671042E+84</v>
      </c>
      <c r="VEO52" s="1818">
        <f t="shared" ref="VEO52" si="15693">-VEO51*$C$52</f>
        <v>-2.7209516171562814E+84</v>
      </c>
      <c r="VEQ52" s="1818">
        <f t="shared" ref="VEQ52" si="15694">-VEQ51*$C$52</f>
        <v>-2.7889754075851881E+84</v>
      </c>
      <c r="VES52" s="1818">
        <f t="shared" ref="VES52" si="15695">-VES51*$C$52</f>
        <v>-2.8586997927748174E+84</v>
      </c>
      <c r="VEU52" s="1818">
        <f t="shared" ref="VEU52" si="15696">-VEU51*$C$52</f>
        <v>-2.9301672875941874E+84</v>
      </c>
      <c r="VEW52" s="1818">
        <f t="shared" ref="VEW52" si="15697">-VEW51*$C$52</f>
        <v>-3.003421469784042E+84</v>
      </c>
      <c r="VEY52" s="1818">
        <f t="shared" ref="VEY52" si="15698">-VEY51*$C$52</f>
        <v>-3.0785070065286427E+84</v>
      </c>
      <c r="VFA52" s="1818">
        <f t="shared" ref="VFA52" si="15699">-VFA51*$C$52</f>
        <v>-3.1554696816918586E+84</v>
      </c>
      <c r="VFC52" s="1818">
        <f t="shared" ref="VFC52" si="15700">-VFC51*$C$52</f>
        <v>-3.2343564237341549E+84</v>
      </c>
      <c r="VFE52" s="1818">
        <f t="shared" ref="VFE52" si="15701">-VFE51*$C$52</f>
        <v>-3.3152153343275087E+84</v>
      </c>
      <c r="VFG52" s="1818">
        <f t="shared" ref="VFG52" si="15702">-VFG51*$C$52</f>
        <v>-3.398095717685696E+84</v>
      </c>
      <c r="VFI52" s="1818">
        <f t="shared" ref="VFI52" si="15703">-VFI51*$C$52</f>
        <v>-3.4830481106278381E+84</v>
      </c>
      <c r="VFK52" s="1818">
        <f t="shared" ref="VFK52" si="15704">-VFK51*$C$52</f>
        <v>-3.5701243133935339E+84</v>
      </c>
      <c r="VFM52" s="1818">
        <f t="shared" ref="VFM52" si="15705">-VFM51*$C$52</f>
        <v>-3.6593774212283719E+84</v>
      </c>
      <c r="VFO52" s="1818">
        <f t="shared" ref="VFO52" si="15706">-VFO51*$C$52</f>
        <v>-3.7508618567590807E+84</v>
      </c>
      <c r="VFQ52" s="1818">
        <f t="shared" ref="VFQ52" si="15707">-VFQ51*$C$52</f>
        <v>-3.8446334031780574E+84</v>
      </c>
      <c r="VFS52" s="1818">
        <f t="shared" ref="VFS52" si="15708">-VFS51*$C$52</f>
        <v>-3.9407492382575082E+84</v>
      </c>
      <c r="VFU52" s="1818">
        <f t="shared" ref="VFU52" si="15709">-VFU51*$C$52</f>
        <v>-4.0392679692139454E+84</v>
      </c>
      <c r="VFW52" s="1818">
        <f t="shared" ref="VFW52" si="15710">-VFW51*$C$52</f>
        <v>-4.1402496684442932E+84</v>
      </c>
      <c r="VFY52" s="1818">
        <f t="shared" ref="VFY52" si="15711">-VFY51*$C$52</f>
        <v>-4.2437559101554E+84</v>
      </c>
      <c r="VGA52" s="1818">
        <f t="shared" ref="VGA52" si="15712">-VGA51*$C$52</f>
        <v>-4.3498498079092844E+84</v>
      </c>
      <c r="VGC52" s="1818">
        <f t="shared" ref="VGC52" si="15713">-VGC51*$C$52</f>
        <v>-4.4585960531070165E+84</v>
      </c>
      <c r="VGE52" s="1818">
        <f t="shared" ref="VGE52" si="15714">-VGE51*$C$52</f>
        <v>-4.5700609544346912E+84</v>
      </c>
      <c r="VGG52" s="1818">
        <f t="shared" ref="VGG52" si="15715">-VGG51*$C$52</f>
        <v>-4.6843124782955579E+84</v>
      </c>
      <c r="VGI52" s="1818">
        <f t="shared" ref="VGI52" si="15716">-VGI51*$C$52</f>
        <v>-4.8014202902529464E+84</v>
      </c>
      <c r="VGK52" s="1818">
        <f t="shared" ref="VGK52" si="15717">-VGK51*$C$52</f>
        <v>-4.9214557975092695E+84</v>
      </c>
      <c r="VGM52" s="1818">
        <f t="shared" ref="VGM52" si="15718">-VGM51*$C$52</f>
        <v>-5.0444921924470009E+84</v>
      </c>
      <c r="VGO52" s="1818">
        <f t="shared" ref="VGO52" si="15719">-VGO51*$C$52</f>
        <v>-5.1706044972581756E+84</v>
      </c>
      <c r="VGQ52" s="1818">
        <f t="shared" ref="VGQ52" si="15720">-VGQ51*$C$52</f>
        <v>-5.2998696096896299E+84</v>
      </c>
      <c r="VGS52" s="1818">
        <f t="shared" ref="VGS52" si="15721">-VGS51*$C$52</f>
        <v>-5.4323663499318699E+84</v>
      </c>
      <c r="VGU52" s="1818">
        <f t="shared" ref="VGU52" si="15722">-VGU51*$C$52</f>
        <v>-5.5681755086801659E+84</v>
      </c>
      <c r="VGW52" s="1818">
        <f t="shared" ref="VGW52" si="15723">-VGW51*$C$52</f>
        <v>-5.7073798963971694E+84</v>
      </c>
      <c r="VGY52" s="1818">
        <f t="shared" ref="VGY52" si="15724">-VGY51*$C$52</f>
        <v>-5.8500643938070977E+84</v>
      </c>
      <c r="VHA52" s="1818">
        <f t="shared" ref="VHA52" si="15725">-VHA51*$C$52</f>
        <v>-5.9963160036522746E+84</v>
      </c>
      <c r="VHC52" s="1818">
        <f t="shared" ref="VHC52" si="15726">-VHC51*$C$52</f>
        <v>-6.1462239037435809E+84</v>
      </c>
      <c r="VHE52" s="1818">
        <f t="shared" ref="VHE52" si="15727">-VHE51*$C$52</f>
        <v>-6.2998795013371702E+84</v>
      </c>
      <c r="VHG52" s="1818">
        <f t="shared" ref="VHG52" si="15728">-VHG51*$C$52</f>
        <v>-6.457376488870599E+84</v>
      </c>
      <c r="VHI52" s="1818">
        <f t="shared" ref="VHI52" si="15729">-VHI51*$C$52</f>
        <v>-6.6188109010923636E+84</v>
      </c>
      <c r="VHK52" s="1818">
        <f t="shared" ref="VHK52" si="15730">-VHK51*$C$52</f>
        <v>-6.7842811736196723E+84</v>
      </c>
      <c r="VHM52" s="1818">
        <f t="shared" ref="VHM52" si="15731">-VHM51*$C$52</f>
        <v>-6.9538882029601634E+84</v>
      </c>
      <c r="VHO52" s="1818">
        <f t="shared" ref="VHO52" si="15732">-VHO51*$C$52</f>
        <v>-7.1277354080341666E+84</v>
      </c>
      <c r="VHQ52" s="1818">
        <f t="shared" ref="VHQ52" si="15733">-VHQ51*$C$52</f>
        <v>-7.3059287932350202E+84</v>
      </c>
      <c r="VHS52" s="1818">
        <f t="shared" ref="VHS52" si="15734">-VHS51*$C$52</f>
        <v>-7.4885770130658954E+84</v>
      </c>
      <c r="VHU52" s="1818">
        <f t="shared" ref="VHU52" si="15735">-VHU51*$C$52</f>
        <v>-7.6757914383925419E+84</v>
      </c>
      <c r="VHW52" s="1818">
        <f t="shared" ref="VHW52" si="15736">-VHW51*$C$52</f>
        <v>-7.8676862243523551E+84</v>
      </c>
      <c r="VHY52" s="1818">
        <f t="shared" ref="VHY52" si="15737">-VHY51*$C$52</f>
        <v>-8.0643783799611637E+84</v>
      </c>
      <c r="VIA52" s="1818">
        <f t="shared" ref="VIA52" si="15738">-VIA51*$C$52</f>
        <v>-8.2659878394601913E+84</v>
      </c>
      <c r="VIC52" s="1818">
        <f t="shared" ref="VIC52" si="15739">-VIC51*$C$52</f>
        <v>-8.472637535446696E+84</v>
      </c>
      <c r="VIE52" s="1818">
        <f t="shared" ref="VIE52" si="15740">-VIE51*$C$52</f>
        <v>-8.6844534738328625E+84</v>
      </c>
      <c r="VIG52" s="1818">
        <f t="shared" ref="VIG52" si="15741">-VIG51*$C$52</f>
        <v>-8.9015648106786831E+84</v>
      </c>
      <c r="VII52" s="1818">
        <f t="shared" ref="VII52" si="15742">-VII51*$C$52</f>
        <v>-9.1241039309456488E+84</v>
      </c>
      <c r="VIK52" s="1818">
        <f t="shared" ref="VIK52" si="15743">-VIK51*$C$52</f>
        <v>-9.3522065292192898E+84</v>
      </c>
      <c r="VIM52" s="1818">
        <f t="shared" ref="VIM52" si="15744">-VIM51*$C$52</f>
        <v>-9.5860116924497715E+84</v>
      </c>
      <c r="VIO52" s="1818">
        <f t="shared" ref="VIO52" si="15745">-VIO51*$C$52</f>
        <v>-9.8256619847610157E+84</v>
      </c>
      <c r="VIQ52" s="1818">
        <f t="shared" ref="VIQ52" si="15746">-VIQ51*$C$52</f>
        <v>-1.0071303534380041E+85</v>
      </c>
      <c r="VIS52" s="1818">
        <f t="shared" ref="VIS52" si="15747">-VIS51*$C$52</f>
        <v>-1.0323086122739541E+85</v>
      </c>
      <c r="VIU52" s="1818">
        <f t="shared" ref="VIU52" si="15748">-VIU51*$C$52</f>
        <v>-1.058116327580803E+85</v>
      </c>
      <c r="VIW52" s="1818">
        <f t="shared" ref="VIW52" si="15749">-VIW51*$C$52</f>
        <v>-1.0845692357703229E+85</v>
      </c>
      <c r="VIY52" s="1818">
        <f t="shared" ref="VIY52" si="15750">-VIY51*$C$52</f>
        <v>-1.1116834666645809E+85</v>
      </c>
      <c r="VJA52" s="1818">
        <f t="shared" ref="VJA52" si="15751">-VJA51*$C$52</f>
        <v>-1.1394755533311953E+85</v>
      </c>
      <c r="VJC52" s="1818">
        <f t="shared" ref="VJC52" si="15752">-VJC51*$C$52</f>
        <v>-1.167962442164475E+85</v>
      </c>
      <c r="VJE52" s="1818">
        <f t="shared" ref="VJE52" si="15753">-VJE51*$C$52</f>
        <v>-1.1971615032185867E+85</v>
      </c>
      <c r="VJG52" s="1818">
        <f t="shared" ref="VJG52" si="15754">-VJG51*$C$52</f>
        <v>-1.2270905407990513E+85</v>
      </c>
      <c r="VJI52" s="1818">
        <f t="shared" ref="VJI52" si="15755">-VJI51*$C$52</f>
        <v>-1.2577678043190274E+85</v>
      </c>
      <c r="VJK52" s="1818">
        <f t="shared" ref="VJK52" si="15756">-VJK51*$C$52</f>
        <v>-1.2892119994270029E+85</v>
      </c>
      <c r="VJM52" s="1818">
        <f t="shared" ref="VJM52" si="15757">-VJM51*$C$52</f>
        <v>-1.3214422994126779E+85</v>
      </c>
      <c r="VJO52" s="1818">
        <f t="shared" ref="VJO52" si="15758">-VJO51*$C$52</f>
        <v>-1.3544783568979947E+85</v>
      </c>
      <c r="VJQ52" s="1818">
        <f t="shared" ref="VJQ52" si="15759">-VJQ51*$C$52</f>
        <v>-1.3883403158204444E+85</v>
      </c>
      <c r="VJS52" s="1818">
        <f t="shared" ref="VJS52" si="15760">-VJS51*$C$52</f>
        <v>-1.4230488237159553E+85</v>
      </c>
      <c r="VJU52" s="1818">
        <f t="shared" ref="VJU52" si="15761">-VJU51*$C$52</f>
        <v>-1.4586250443088541E+85</v>
      </c>
      <c r="VJW52" s="1818">
        <f t="shared" ref="VJW52" si="15762">-VJW51*$C$52</f>
        <v>-1.4950906704165753E+85</v>
      </c>
      <c r="VJY52" s="1818">
        <f t="shared" ref="VJY52" si="15763">-VJY51*$C$52</f>
        <v>-1.5324679371769895E+85</v>
      </c>
      <c r="VKA52" s="1818">
        <f t="shared" ref="VKA52" si="15764">-VKA51*$C$52</f>
        <v>-1.570779635606414E+85</v>
      </c>
      <c r="VKC52" s="1818">
        <f t="shared" ref="VKC52" si="15765">-VKC51*$C$52</f>
        <v>-1.6100491264965742E+85</v>
      </c>
      <c r="VKE52" s="1818">
        <f t="shared" ref="VKE52" si="15766">-VKE51*$C$52</f>
        <v>-1.6503003546589886E+85</v>
      </c>
      <c r="VKG52" s="1818">
        <f t="shared" ref="VKG52" si="15767">-VKG51*$C$52</f>
        <v>-1.6915578635254631E+85</v>
      </c>
      <c r="VKI52" s="1818">
        <f t="shared" ref="VKI52" si="15768">-VKI51*$C$52</f>
        <v>-1.7338468101135994E+85</v>
      </c>
      <c r="VKK52" s="1818">
        <f t="shared" ref="VKK52" si="15769">-VKK51*$C$52</f>
        <v>-1.7771929803664393E+85</v>
      </c>
      <c r="VKM52" s="1818">
        <f t="shared" ref="VKM52" si="15770">-VKM51*$C$52</f>
        <v>-1.8216228048756001E+85</v>
      </c>
      <c r="VKO52" s="1818">
        <f t="shared" ref="VKO52" si="15771">-VKO51*$C$52</f>
        <v>-1.8671633749974898E+85</v>
      </c>
      <c r="VKQ52" s="1818">
        <f t="shared" ref="VKQ52" si="15772">-VKQ51*$C$52</f>
        <v>-1.9138424593724267E+85</v>
      </c>
      <c r="VKS52" s="1818">
        <f t="shared" ref="VKS52" si="15773">-VKS51*$C$52</f>
        <v>-1.9616885208567373E+85</v>
      </c>
      <c r="VKU52" s="1818">
        <f t="shared" ref="VKU52" si="15774">-VKU51*$C$52</f>
        <v>-2.0107307338781554E+85</v>
      </c>
      <c r="VKW52" s="1818">
        <f t="shared" ref="VKW52" si="15775">-VKW51*$C$52</f>
        <v>-2.0609990022251092E+85</v>
      </c>
      <c r="VKY52" s="1818">
        <f t="shared" ref="VKY52" si="15776">-VKY51*$C$52</f>
        <v>-2.1125239772807368E+85</v>
      </c>
      <c r="VLA52" s="1818">
        <f t="shared" ref="VLA52" si="15777">-VLA51*$C$52</f>
        <v>-2.165337076712755E+85</v>
      </c>
      <c r="VLC52" s="1818">
        <f t="shared" ref="VLC52" si="15778">-VLC51*$C$52</f>
        <v>-2.2194705036305736E+85</v>
      </c>
      <c r="VLE52" s="1818">
        <f t="shared" ref="VLE52" si="15779">-VLE51*$C$52</f>
        <v>-2.2749572662213376E+85</v>
      </c>
      <c r="VLG52" s="1818">
        <f t="shared" ref="VLG52" si="15780">-VLG51*$C$52</f>
        <v>-2.3318311978768707E+85</v>
      </c>
      <c r="VLI52" s="1818">
        <f t="shared" ref="VLI52" si="15781">-VLI51*$C$52</f>
        <v>-2.3901269778237921E+85</v>
      </c>
      <c r="VLK52" s="1818">
        <f t="shared" ref="VLK52" si="15782">-VLK51*$C$52</f>
        <v>-2.4498801522693866E+85</v>
      </c>
      <c r="VLM52" s="1818">
        <f t="shared" ref="VLM52" si="15783">-VLM51*$C$52</f>
        <v>-2.5111271560761211E+85</v>
      </c>
      <c r="VLO52" s="1818">
        <f t="shared" ref="VLO52" si="15784">-VLO51*$C$52</f>
        <v>-2.573905334978024E+85</v>
      </c>
      <c r="VLQ52" s="1818">
        <f t="shared" ref="VLQ52" si="15785">-VLQ51*$C$52</f>
        <v>-2.6382529683524744E+85</v>
      </c>
      <c r="VLS52" s="1818">
        <f t="shared" ref="VLS52" si="15786">-VLS51*$C$52</f>
        <v>-2.704209292561286E+85</v>
      </c>
      <c r="VLU52" s="1818">
        <f t="shared" ref="VLU52" si="15787">-VLU51*$C$52</f>
        <v>-2.7718145248753177E+85</v>
      </c>
      <c r="VLW52" s="1818">
        <f t="shared" ref="VLW52" si="15788">-VLW51*$C$52</f>
        <v>-2.8411098879972006E+85</v>
      </c>
      <c r="VLY52" s="1818">
        <f t="shared" ref="VLY52" si="15789">-VLY51*$C$52</f>
        <v>-2.9121376351971304E+85</v>
      </c>
      <c r="VMA52" s="1818">
        <f t="shared" ref="VMA52" si="15790">-VMA51*$C$52</f>
        <v>-2.9849410760770585E+85</v>
      </c>
      <c r="VMC52" s="1818">
        <f t="shared" ref="VMC52" si="15791">-VMC51*$C$52</f>
        <v>-3.0595646029789846E+85</v>
      </c>
      <c r="VME52" s="1818">
        <f t="shared" ref="VME52" si="15792">-VME51*$C$52</f>
        <v>-3.1360537180534587E+85</v>
      </c>
      <c r="VMG52" s="1818">
        <f t="shared" ref="VMG52" si="15793">-VMG51*$C$52</f>
        <v>-3.2144550610047947E+85</v>
      </c>
      <c r="VMI52" s="1818">
        <f t="shared" ref="VMI52" si="15794">-VMI51*$C$52</f>
        <v>-3.2948164375299145E+85</v>
      </c>
      <c r="VMK52" s="1818">
        <f t="shared" ref="VMK52" si="15795">-VMK51*$C$52</f>
        <v>-3.3771868484681623E+85</v>
      </c>
      <c r="VMM52" s="1818">
        <f t="shared" ref="VMM52" si="15796">-VMM51*$C$52</f>
        <v>-3.4616165196798661E+85</v>
      </c>
      <c r="VMO52" s="1818">
        <f t="shared" ref="VMO52" si="15797">-VMO51*$C$52</f>
        <v>-3.5481569326718624E+85</v>
      </c>
      <c r="VMQ52" s="1818">
        <f t="shared" ref="VMQ52" si="15798">-VMQ51*$C$52</f>
        <v>-3.6368608559886588E+85</v>
      </c>
      <c r="VMS52" s="1818">
        <f t="shared" ref="VMS52" si="15799">-VMS51*$C$52</f>
        <v>-3.7277823773883751E+85</v>
      </c>
      <c r="VMU52" s="1818">
        <f t="shared" ref="VMU52" si="15800">-VMU51*$C$52</f>
        <v>-3.8209769368230843E+85</v>
      </c>
      <c r="VMW52" s="1818">
        <f t="shared" ref="VMW52" si="15801">-VMW51*$C$52</f>
        <v>-3.9165013602436609E+85</v>
      </c>
      <c r="VMY52" s="1818">
        <f t="shared" ref="VMY52" si="15802">-VMY51*$C$52</f>
        <v>-4.0144138942497521E+85</v>
      </c>
      <c r="VNA52" s="1818">
        <f t="shared" ref="VNA52" si="15803">-VNA51*$C$52</f>
        <v>-4.1147742416059952E+85</v>
      </c>
      <c r="VNC52" s="1818">
        <f t="shared" ref="VNC52" si="15804">-VNC51*$C$52</f>
        <v>-4.2176435976461445E+85</v>
      </c>
      <c r="VNE52" s="1818">
        <f t="shared" ref="VNE52" si="15805">-VNE51*$C$52</f>
        <v>-4.3230846875872978E+85</v>
      </c>
      <c r="VNG52" s="1818">
        <f t="shared" ref="VNG52" si="15806">-VNG51*$C$52</f>
        <v>-4.4311618047769798E+85</v>
      </c>
      <c r="VNI52" s="1818">
        <f t="shared" ref="VNI52" si="15807">-VNI51*$C$52</f>
        <v>-4.5419408498964038E+85</v>
      </c>
      <c r="VNK52" s="1818">
        <f t="shared" ref="VNK52" si="15808">-VNK51*$C$52</f>
        <v>-4.6554893711438138E+85</v>
      </c>
      <c r="VNM52" s="1818">
        <f t="shared" ref="VNM52" si="15809">-VNM51*$C$52</f>
        <v>-4.7718766054224087E+85</v>
      </c>
      <c r="VNO52" s="1818">
        <f t="shared" ref="VNO52" si="15810">-VNO51*$C$52</f>
        <v>-4.8911735205579687E+85</v>
      </c>
      <c r="VNQ52" s="1818">
        <f t="shared" ref="VNQ52" si="15811">-VNQ51*$C$52</f>
        <v>-5.0134528585719173E+85</v>
      </c>
      <c r="VNS52" s="1818">
        <f t="shared" ref="VNS52" si="15812">-VNS51*$C$52</f>
        <v>-5.1387891800362147E+85</v>
      </c>
      <c r="VNU52" s="1818">
        <f t="shared" ref="VNU52" si="15813">-VNU51*$C$52</f>
        <v>-5.2672589095371193E+85</v>
      </c>
      <c r="VNW52" s="1818">
        <f t="shared" ref="VNW52" si="15814">-VNW51*$C$52</f>
        <v>-5.3989403822755469E+85</v>
      </c>
      <c r="VNY52" s="1818">
        <f t="shared" ref="VNY52" si="15815">-VNY51*$C$52</f>
        <v>-5.5339138918324352E+85</v>
      </c>
      <c r="VOA52" s="1818">
        <f t="shared" ref="VOA52" si="15816">-VOA51*$C$52</f>
        <v>-5.6722617391282454E+85</v>
      </c>
      <c r="VOC52" s="1818">
        <f t="shared" ref="VOC52" si="15817">-VOC51*$C$52</f>
        <v>-5.8140682826064512E+85</v>
      </c>
      <c r="VOE52" s="1818">
        <f t="shared" ref="VOE52" si="15818">-VOE51*$C$52</f>
        <v>-5.959419989671612E+85</v>
      </c>
      <c r="VOG52" s="1818">
        <f t="shared" ref="VOG52" si="15819">-VOG51*$C$52</f>
        <v>-6.1084054894134018E+85</v>
      </c>
      <c r="VOI52" s="1818">
        <f t="shared" ref="VOI52" si="15820">-VOI51*$C$52</f>
        <v>-6.2611156266487363E+85</v>
      </c>
      <c r="VOK52" s="1818">
        <f t="shared" ref="VOK52" si="15821">-VOK51*$C$52</f>
        <v>-6.4176435173149548E+85</v>
      </c>
      <c r="VOM52" s="1818">
        <f t="shared" ref="VOM52" si="15822">-VOM51*$C$52</f>
        <v>-6.5780846052478276E+85</v>
      </c>
      <c r="VOO52" s="1818">
        <f t="shared" ref="VOO52" si="15823">-VOO51*$C$52</f>
        <v>-6.7425367203790224E+85</v>
      </c>
      <c r="VOQ52" s="1818">
        <f t="shared" ref="VOQ52" si="15824">-VOQ51*$C$52</f>
        <v>-6.9111001383884974E+85</v>
      </c>
      <c r="VOS52" s="1818">
        <f t="shared" ref="VOS52" si="15825">-VOS51*$C$52</f>
        <v>-7.0838776418482095E+85</v>
      </c>
      <c r="VOU52" s="1818">
        <f t="shared" ref="VOU52" si="15826">-VOU51*$C$52</f>
        <v>-7.2609745828944144E+85</v>
      </c>
      <c r="VOW52" s="1818">
        <f t="shared" ref="VOW52" si="15827">-VOW51*$C$52</f>
        <v>-7.4424989474667735E+85</v>
      </c>
      <c r="VOY52" s="1818">
        <f t="shared" ref="VOY52" si="15828">-VOY51*$C$52</f>
        <v>-7.6285614211534423E+85</v>
      </c>
      <c r="VPA52" s="1818">
        <f t="shared" ref="VPA52" si="15829">-VPA51*$C$52</f>
        <v>-7.8192754566822775E+85</v>
      </c>
      <c r="VPC52" s="1818">
        <f t="shared" ref="VPC52" si="15830">-VPC51*$C$52</f>
        <v>-8.0147573430993334E+85</v>
      </c>
      <c r="VPE52" s="1818">
        <f t="shared" ref="VPE52" si="15831">-VPE51*$C$52</f>
        <v>-8.2151262766768156E+85</v>
      </c>
      <c r="VPG52" s="1818">
        <f t="shared" ref="VPG52" si="15832">-VPG51*$C$52</f>
        <v>-8.4205044335937351E+85</v>
      </c>
      <c r="VPI52" s="1818">
        <f t="shared" ref="VPI52" si="15833">-VPI51*$C$52</f>
        <v>-8.6310170444335775E+85</v>
      </c>
      <c r="VPK52" s="1818">
        <f t="shared" ref="VPK52" si="15834">-VPK51*$C$52</f>
        <v>-8.8467924705444158E+85</v>
      </c>
      <c r="VPM52" s="1818">
        <f t="shared" ref="VPM52" si="15835">-VPM51*$C$52</f>
        <v>-9.0679622823080255E+85</v>
      </c>
      <c r="VPO52" s="1818">
        <f t="shared" ref="VPO52" si="15836">-VPO51*$C$52</f>
        <v>-9.2946613393657247E+85</v>
      </c>
      <c r="VPQ52" s="1818">
        <f t="shared" ref="VPQ52" si="15837">-VPQ51*$C$52</f>
        <v>-9.5270278728498674E+85</v>
      </c>
      <c r="VPS52" s="1818">
        <f t="shared" ref="VPS52" si="15838">-VPS51*$C$52</f>
        <v>-9.7652035696711127E+85</v>
      </c>
      <c r="VPU52" s="1818">
        <f t="shared" ref="VPU52" si="15839">-VPU51*$C$52</f>
        <v>-1.000933365891289E+86</v>
      </c>
      <c r="VPW52" s="1818">
        <f t="shared" ref="VPW52" si="15840">-VPW51*$C$52</f>
        <v>-1.0259567000385711E+86</v>
      </c>
      <c r="VPY52" s="1818">
        <f t="shared" ref="VPY52" si="15841">-VPY51*$C$52</f>
        <v>-1.0516056175395353E+86</v>
      </c>
      <c r="VQA52" s="1818">
        <f t="shared" ref="VQA52" si="15842">-VQA51*$C$52</f>
        <v>-1.0778957579780236E+86</v>
      </c>
      <c r="VQC52" s="1818">
        <f t="shared" ref="VQC52" si="15843">-VQC51*$C$52</f>
        <v>-1.1048431519274741E+86</v>
      </c>
      <c r="VQE52" s="1818">
        <f t="shared" ref="VQE52" si="15844">-VQE51*$C$52</f>
        <v>-1.1324642307256608E+86</v>
      </c>
      <c r="VQG52" s="1818">
        <f t="shared" ref="VQG52" si="15845">-VQG51*$C$52</f>
        <v>-1.1607758364938022E+86</v>
      </c>
      <c r="VQI52" s="1818">
        <f t="shared" ref="VQI52" si="15846">-VQI51*$C$52</f>
        <v>-1.1897952324061471E+86</v>
      </c>
      <c r="VQK52" s="1818">
        <f t="shared" ref="VQK52" si="15847">-VQK51*$C$52</f>
        <v>-1.2195401132163006E+86</v>
      </c>
      <c r="VQM52" s="1818">
        <f t="shared" ref="VQM52" si="15848">-VQM51*$C$52</f>
        <v>-1.250028616046708E+86</v>
      </c>
      <c r="VQO52" s="1818">
        <f t="shared" ref="VQO52" si="15849">-VQO51*$C$52</f>
        <v>-1.2812793314478754E+86</v>
      </c>
      <c r="VQQ52" s="1818">
        <f t="shared" ref="VQQ52" si="15850">-VQQ51*$C$52</f>
        <v>-1.3133113147340723E+86</v>
      </c>
      <c r="VQS52" s="1818">
        <f t="shared" ref="VQS52" si="15851">-VQS51*$C$52</f>
        <v>-1.346144097602424E+86</v>
      </c>
      <c r="VQU52" s="1818">
        <f t="shared" ref="VQU52" si="15852">-VQU51*$C$52</f>
        <v>-1.3797977000424845E+86</v>
      </c>
      <c r="VQW52" s="1818">
        <f t="shared" ref="VQW52" si="15853">-VQW51*$C$52</f>
        <v>-1.4142926425435465E+86</v>
      </c>
      <c r="VQY52" s="1818">
        <f t="shared" ref="VQY52" si="15854">-VQY51*$C$52</f>
        <v>-1.4496499586071351E+86</v>
      </c>
      <c r="VRA52" s="1818">
        <f t="shared" ref="VRA52" si="15855">-VRA51*$C$52</f>
        <v>-1.4858912075723133E+86</v>
      </c>
      <c r="VRC52" s="1818">
        <f t="shared" ref="VRC52" si="15856">-VRC51*$C$52</f>
        <v>-1.523038487761621E+86</v>
      </c>
      <c r="VRE52" s="1818">
        <f t="shared" ref="VRE52" si="15857">-VRE51*$C$52</f>
        <v>-1.5611144499556613E+86</v>
      </c>
      <c r="VRG52" s="1818">
        <f t="shared" ref="VRG52" si="15858">-VRG51*$C$52</f>
        <v>-1.6001423112045527E+86</v>
      </c>
      <c r="VRI52" s="1818">
        <f t="shared" ref="VRI52" si="15859">-VRI51*$C$52</f>
        <v>-1.6401458689846662E+86</v>
      </c>
      <c r="VRK52" s="1818">
        <f t="shared" ref="VRK52" si="15860">-VRK51*$C$52</f>
        <v>-1.6811495157092826E+86</v>
      </c>
      <c r="VRM52" s="1818">
        <f t="shared" ref="VRM52" si="15861">-VRM51*$C$52</f>
        <v>-1.7231782536020147E+86</v>
      </c>
      <c r="VRO52" s="1818">
        <f t="shared" ref="VRO52" si="15862">-VRO51*$C$52</f>
        <v>-1.766257709942065E+86</v>
      </c>
      <c r="VRQ52" s="1818">
        <f t="shared" ref="VRQ52" si="15863">-VRQ51*$C$52</f>
        <v>-1.8104141526906165E+86</v>
      </c>
      <c r="VRS52" s="1818">
        <f t="shared" ref="VRS52" si="15864">-VRS51*$C$52</f>
        <v>-1.8556745065078816E+86</v>
      </c>
      <c r="VRU52" s="1818">
        <f t="shared" ref="VRU52" si="15865">-VRU51*$C$52</f>
        <v>-1.9020663691705784E+86</v>
      </c>
      <c r="VRW52" s="1818">
        <f t="shared" ref="VRW52" si="15866">-VRW51*$C$52</f>
        <v>-1.9496180283998426E+86</v>
      </c>
      <c r="VRY52" s="1818">
        <f t="shared" ref="VRY52" si="15867">-VRY51*$C$52</f>
        <v>-1.9983584791098385E+86</v>
      </c>
      <c r="VSA52" s="1818">
        <f t="shared" ref="VSA52" si="15868">-VSA51*$C$52</f>
        <v>-2.0483174410875844E+86</v>
      </c>
      <c r="VSC52" s="1818">
        <f t="shared" ref="VSC52" si="15869">-VSC51*$C$52</f>
        <v>-2.0995253771147737E+86</v>
      </c>
      <c r="VSE52" s="1818">
        <f t="shared" ref="VSE52" si="15870">-VSE51*$C$52</f>
        <v>-2.152013511542643E+86</v>
      </c>
      <c r="VSG52" s="1818">
        <f t="shared" ref="VSG52" si="15871">-VSG51*$C$52</f>
        <v>-2.205813849331209E+86</v>
      </c>
      <c r="VSI52" s="1818">
        <f t="shared" ref="VSI52" si="15872">-VSI51*$C$52</f>
        <v>-2.2609591955644891E+86</v>
      </c>
      <c r="VSK52" s="1818">
        <f t="shared" ref="VSK52" si="15873">-VSK51*$C$52</f>
        <v>-2.317483175453601E+86</v>
      </c>
      <c r="VSM52" s="1818">
        <f t="shared" ref="VSM52" si="15874">-VSM51*$C$52</f>
        <v>-2.3754202548399409E+86</v>
      </c>
      <c r="VSO52" s="1818">
        <f t="shared" ref="VSO52" si="15875">-VSO51*$C$52</f>
        <v>-2.4348057612109392E+86</v>
      </c>
      <c r="VSQ52" s="1818">
        <f t="shared" ref="VSQ52" si="15876">-VSQ51*$C$52</f>
        <v>-2.4956759052412125E+86</v>
      </c>
      <c r="VSS52" s="1818">
        <f t="shared" ref="VSS52" si="15877">-VSS51*$C$52</f>
        <v>-2.5580678028722424E+86</v>
      </c>
      <c r="VSU52" s="1818">
        <f t="shared" ref="VSU52" si="15878">-VSU51*$C$52</f>
        <v>-2.622019497944048E+86</v>
      </c>
      <c r="VSW52" s="1818">
        <f t="shared" ref="VSW52" si="15879">-VSW51*$C$52</f>
        <v>-2.6875699853926491E+86</v>
      </c>
      <c r="VSY52" s="1818">
        <f t="shared" ref="VSY52" si="15880">-VSY51*$C$52</f>
        <v>-2.7547592350274652E+86</v>
      </c>
      <c r="VTA52" s="1818">
        <f t="shared" ref="VTA52" si="15881">-VTA51*$C$52</f>
        <v>-2.8236282159031516E+86</v>
      </c>
      <c r="VTC52" s="1818">
        <f t="shared" ref="VTC52" si="15882">-VTC51*$C$52</f>
        <v>-2.8942189213007299E+86</v>
      </c>
      <c r="VTE52" s="1818">
        <f t="shared" ref="VTE52" si="15883">-VTE51*$C$52</f>
        <v>-2.9665743943332481E+86</v>
      </c>
      <c r="VTG52" s="1818">
        <f t="shared" ref="VTG52" si="15884">-VTG51*$C$52</f>
        <v>-3.0407387541915792E+86</v>
      </c>
      <c r="VTI52" s="1818">
        <f t="shared" ref="VTI52" si="15885">-VTI51*$C$52</f>
        <v>-3.1167572230463685E+86</v>
      </c>
      <c r="VTK52" s="1818">
        <f t="shared" ref="VTK52" si="15886">-VTK51*$C$52</f>
        <v>-3.1946761536225276E+86</v>
      </c>
      <c r="VTM52" s="1818">
        <f t="shared" ref="VTM52" si="15887">-VTM51*$C$52</f>
        <v>-3.2745430574630904E+86</v>
      </c>
      <c r="VTO52" s="1818">
        <f t="shared" ref="VTO52" si="15888">-VTO51*$C$52</f>
        <v>-3.3564066338996672E+86</v>
      </c>
      <c r="VTQ52" s="1818">
        <f t="shared" ref="VTQ52" si="15889">-VTQ51*$C$52</f>
        <v>-3.4403167997471583E+86</v>
      </c>
      <c r="VTS52" s="1818">
        <f t="shared" ref="VTS52" si="15890">-VTS51*$C$52</f>
        <v>-3.5263247197408367E+86</v>
      </c>
      <c r="VTU52" s="1818">
        <f t="shared" ref="VTU52" si="15891">-VTU51*$C$52</f>
        <v>-3.6144828377343572E+86</v>
      </c>
      <c r="VTW52" s="1818">
        <f t="shared" ref="VTW52" si="15892">-VTW51*$C$52</f>
        <v>-3.7048449086777161E+86</v>
      </c>
      <c r="VTY52" s="1818">
        <f t="shared" ref="VTY52" si="15893">-VTY51*$C$52</f>
        <v>-3.7974660313946588E+86</v>
      </c>
      <c r="VUA52" s="1818">
        <f t="shared" ref="VUA52" si="15894">-VUA51*$C$52</f>
        <v>-3.892402682179525E+86</v>
      </c>
      <c r="VUC52" s="1818">
        <f t="shared" ref="VUC52" si="15895">-VUC51*$C$52</f>
        <v>-3.9897127492340128E+86</v>
      </c>
      <c r="VUE52" s="1818">
        <f t="shared" ref="VUE52" si="15896">-VUE51*$C$52</f>
        <v>-4.089455567964863E+86</v>
      </c>
      <c r="VUG52" s="1818">
        <f t="shared" ref="VUG52" si="15897">-VUG51*$C$52</f>
        <v>-4.1916919571639839E+86</v>
      </c>
      <c r="VUI52" s="1818">
        <f t="shared" ref="VUI52" si="15898">-VUI51*$C$52</f>
        <v>-4.2964842560930833E+86</v>
      </c>
      <c r="VUK52" s="1818">
        <f t="shared" ref="VUK52" si="15899">-VUK51*$C$52</f>
        <v>-4.4038963624954101E+86</v>
      </c>
      <c r="VUM52" s="1818">
        <f t="shared" ref="VUM52" si="15900">-VUM51*$C$52</f>
        <v>-4.513993771557795E+86</v>
      </c>
      <c r="VUO52" s="1818">
        <f t="shared" ref="VUO52" si="15901">-VUO51*$C$52</f>
        <v>-4.6268436158467393E+86</v>
      </c>
      <c r="VUQ52" s="1818">
        <f t="shared" ref="VUQ52" si="15902">-VUQ51*$C$52</f>
        <v>-4.7425147062429076E+86</v>
      </c>
      <c r="VUS52" s="1818">
        <f t="shared" ref="VUS52" si="15903">-VUS51*$C$52</f>
        <v>-4.86107757389898E+86</v>
      </c>
      <c r="VUU52" s="1818">
        <f t="shared" ref="VUU52" si="15904">-VUU51*$C$52</f>
        <v>-4.9826045132464542E+86</v>
      </c>
      <c r="VUW52" s="1818">
        <f t="shared" ref="VUW52" si="15905">-VUW51*$C$52</f>
        <v>-5.1071696260776148E+86</v>
      </c>
      <c r="VUY52" s="1818">
        <f t="shared" ref="VUY52" si="15906">-VUY51*$C$52</f>
        <v>-5.2348488667295544E+86</v>
      </c>
      <c r="VVA52" s="1818">
        <f t="shared" ref="VVA52" si="15907">-VVA51*$C$52</f>
        <v>-5.3657200883977928E+86</v>
      </c>
      <c r="VVC52" s="1818">
        <f t="shared" ref="VVC52" si="15908">-VVC51*$C$52</f>
        <v>-5.4998630906077373E+86</v>
      </c>
      <c r="VVE52" s="1818">
        <f t="shared" ref="VVE52" si="15909">-VVE51*$C$52</f>
        <v>-5.6373596678729305E+86</v>
      </c>
      <c r="VVG52" s="1818">
        <f t="shared" ref="VVG52" si="15910">-VVG51*$C$52</f>
        <v>-5.7782936595697537E+86</v>
      </c>
      <c r="VVI52" s="1818">
        <f t="shared" ref="VVI52" si="15911">-VVI51*$C$52</f>
        <v>-5.9227510010589974E+86</v>
      </c>
      <c r="VVK52" s="1818">
        <f t="shared" ref="VVK52" si="15912">-VVK51*$C$52</f>
        <v>-6.0708197760854714E+86</v>
      </c>
      <c r="VVM52" s="1818">
        <f t="shared" ref="VVM52" si="15913">-VVM51*$C$52</f>
        <v>-6.2225902704876075E+86</v>
      </c>
      <c r="VVO52" s="1818">
        <f t="shared" ref="VVO52" si="15914">-VVO51*$C$52</f>
        <v>-6.3781550272497974E+86</v>
      </c>
      <c r="VVQ52" s="1818">
        <f t="shared" ref="VVQ52" si="15915">-VVQ51*$C$52</f>
        <v>-6.5376089029310418E+86</v>
      </c>
      <c r="VVS52" s="1818">
        <f t="shared" ref="VVS52" si="15916">-VVS51*$C$52</f>
        <v>-6.701049125504317E+86</v>
      </c>
      <c r="VVU52" s="1818">
        <f t="shared" ref="VVU52" si="15917">-VVU51*$C$52</f>
        <v>-6.8685753536419242E+86</v>
      </c>
      <c r="VVW52" s="1818">
        <f t="shared" ref="VVW52" si="15918">-VVW51*$C$52</f>
        <v>-7.0402897374829713E+86</v>
      </c>
      <c r="VVY52" s="1818">
        <f t="shared" ref="VVY52" si="15919">-VVY51*$C$52</f>
        <v>-7.2162969809200451E+86</v>
      </c>
      <c r="VWA52" s="1818">
        <f t="shared" ref="VWA52" si="15920">-VWA51*$C$52</f>
        <v>-7.3967044054430451E+86</v>
      </c>
      <c r="VWC52" s="1818">
        <f t="shared" ref="VWC52" si="15921">-VWC51*$C$52</f>
        <v>-7.5816220155791203E+86</v>
      </c>
      <c r="VWE52" s="1818">
        <f t="shared" ref="VWE52" si="15922">-VWE51*$C$52</f>
        <v>-7.7711625659685976E+86</v>
      </c>
      <c r="VWG52" s="1818">
        <f t="shared" ref="VWG52" si="15923">-VWG51*$C$52</f>
        <v>-7.9654416301178116E+86</v>
      </c>
      <c r="VWI52" s="1818">
        <f t="shared" ref="VWI52" si="15924">-VWI51*$C$52</f>
        <v>-8.1645776708707557E+86</v>
      </c>
      <c r="VWK52" s="1818">
        <f t="shared" ref="VWK52" si="15925">-VWK51*$C$52</f>
        <v>-8.3686921126425234E+86</v>
      </c>
      <c r="VWM52" s="1818">
        <f t="shared" ref="VWM52" si="15926">-VWM51*$C$52</f>
        <v>-8.5779094154585859E+86</v>
      </c>
      <c r="VWO52" s="1818">
        <f t="shared" ref="VWO52" si="15927">-VWO51*$C$52</f>
        <v>-8.79235715084505E+86</v>
      </c>
      <c r="VWQ52" s="1818">
        <f t="shared" ref="VWQ52" si="15928">-VWQ51*$C$52</f>
        <v>-9.0121660796161753E+86</v>
      </c>
      <c r="VWS52" s="1818">
        <f t="shared" ref="VWS52" si="15929">-VWS51*$C$52</f>
        <v>-9.2374702316065787E+86</v>
      </c>
      <c r="VWU52" s="1818">
        <f t="shared" ref="VWU52" si="15930">-VWU51*$C$52</f>
        <v>-9.4684069873967425E+86</v>
      </c>
      <c r="VWW52" s="1818">
        <f t="shared" ref="VWW52" si="15931">-VWW51*$C$52</f>
        <v>-9.7051171620816607E+86</v>
      </c>
      <c r="VWY52" s="1818">
        <f t="shared" ref="VWY52" si="15932">-VWY51*$C$52</f>
        <v>-9.9477450911337006E+86</v>
      </c>
      <c r="VXA52" s="1818">
        <f t="shared" ref="VXA52" si="15933">-VXA51*$C$52</f>
        <v>-1.0196438718412042E+87</v>
      </c>
      <c r="VXC52" s="1818">
        <f t="shared" ref="VXC52" si="15934">-VXC51*$C$52</f>
        <v>-1.0451349686372342E+87</v>
      </c>
      <c r="VXE52" s="1818">
        <f t="shared" ref="VXE52" si="15935">-VXE51*$C$52</f>
        <v>-1.071263342853165E+87</v>
      </c>
      <c r="VXG52" s="1818">
        <f t="shared" ref="VXG52" si="15936">-VXG51*$C$52</f>
        <v>-1.0980449264244941E+87</v>
      </c>
      <c r="VXI52" s="1818">
        <f t="shared" ref="VXI52" si="15937">-VXI51*$C$52</f>
        <v>-1.1254960495851064E+87</v>
      </c>
      <c r="VXK52" s="1818">
        <f t="shared" ref="VXK52" si="15938">-VXK51*$C$52</f>
        <v>-1.1536334508247339E+87</v>
      </c>
      <c r="VXM52" s="1818">
        <f t="shared" ref="VXM52" si="15939">-VXM51*$C$52</f>
        <v>-1.1824742870953522E+87</v>
      </c>
      <c r="VXO52" s="1818">
        <f t="shared" ref="VXO52" si="15940">-VXO51*$C$52</f>
        <v>-1.2120361442727358E+87</v>
      </c>
      <c r="VXQ52" s="1818">
        <f t="shared" ref="VXQ52" si="15941">-VXQ51*$C$52</f>
        <v>-1.2423370478795541E+87</v>
      </c>
      <c r="VXS52" s="1818">
        <f t="shared" ref="VXS52" si="15942">-VXS51*$C$52</f>
        <v>-1.2733954740765428E+87</v>
      </c>
      <c r="VXU52" s="1818">
        <f t="shared" ref="VXU52" si="15943">-VXU51*$C$52</f>
        <v>-1.3052303609284563E+87</v>
      </c>
      <c r="VXW52" s="1818">
        <f t="shared" ref="VXW52" si="15944">-VXW51*$C$52</f>
        <v>-1.3378611199516675E+87</v>
      </c>
      <c r="VXY52" s="1818">
        <f t="shared" ref="VXY52" si="15945">-VXY51*$C$52</f>
        <v>-1.371307647950459E+87</v>
      </c>
      <c r="VYA52" s="1818">
        <f t="shared" ref="VYA52" si="15946">-VYA51*$C$52</f>
        <v>-1.4055903391492204E+87</v>
      </c>
      <c r="VYC52" s="1818">
        <f t="shared" ref="VYC52" si="15947">-VYC51*$C$52</f>
        <v>-1.4407300976279507E+87</v>
      </c>
      <c r="VYE52" s="1818">
        <f t="shared" ref="VYE52" si="15948">-VYE51*$C$52</f>
        <v>-1.4767483500686494E+87</v>
      </c>
      <c r="VYG52" s="1818">
        <f t="shared" ref="VYG52" si="15949">-VYG51*$C$52</f>
        <v>-1.5136670588203654E+87</v>
      </c>
      <c r="VYI52" s="1818">
        <f t="shared" ref="VYI52" si="15950">-VYI51*$C$52</f>
        <v>-1.5515087352908745E+87</v>
      </c>
      <c r="VYK52" s="1818">
        <f t="shared" ref="VYK52" si="15951">-VYK51*$C$52</f>
        <v>-1.5902964536731462E+87</v>
      </c>
      <c r="VYM52" s="1818">
        <f t="shared" ref="VYM52" si="15952">-VYM51*$C$52</f>
        <v>-1.6300538650149747E+87</v>
      </c>
      <c r="VYO52" s="1818">
        <f t="shared" ref="VYO52" si="15953">-VYO51*$C$52</f>
        <v>-1.6708052116403488E+87</v>
      </c>
      <c r="VYQ52" s="1818">
        <f t="shared" ref="VYQ52" si="15954">-VYQ51*$C$52</f>
        <v>-1.7125753419313573E+87</v>
      </c>
      <c r="VYS52" s="1818">
        <f t="shared" ref="VYS52" si="15955">-VYS51*$C$52</f>
        <v>-1.7553897254796411E+87</v>
      </c>
      <c r="VYU52" s="1818">
        <f t="shared" ref="VYU52" si="15956">-VYU51*$C$52</f>
        <v>-1.7992744686166319E+87</v>
      </c>
      <c r="VYW52" s="1818">
        <f t="shared" ref="VYW52" si="15957">-VYW51*$C$52</f>
        <v>-1.8442563303320476E+87</v>
      </c>
      <c r="VYY52" s="1818">
        <f t="shared" ref="VYY52" si="15958">-VYY51*$C$52</f>
        <v>-1.8903627385903487E+87</v>
      </c>
      <c r="VZA52" s="1818">
        <f t="shared" ref="VZA52" si="15959">-VZA51*$C$52</f>
        <v>-1.9376218070551073E+87</v>
      </c>
      <c r="VZC52" s="1818">
        <f t="shared" ref="VZC52" si="15960">-VZC51*$C$52</f>
        <v>-1.9860623522314848E+87</v>
      </c>
      <c r="VZE52" s="1818">
        <f t="shared" ref="VZE52" si="15961">-VZE51*$C$52</f>
        <v>-2.0357139110372716E+87</v>
      </c>
      <c r="VZG52" s="1818">
        <f t="shared" ref="VZG52" si="15962">-VZG51*$C$52</f>
        <v>-2.0866067588132032E+87</v>
      </c>
      <c r="VZI52" s="1818">
        <f t="shared" ref="VZI52" si="15963">-VZI51*$C$52</f>
        <v>-2.138771927783533E+87</v>
      </c>
      <c r="VZK52" s="1818">
        <f t="shared" ref="VZK52" si="15964">-VZK51*$C$52</f>
        <v>-2.1922412259781213E+87</v>
      </c>
      <c r="VZM52" s="1818">
        <f t="shared" ref="VZM52" si="15965">-VZM51*$C$52</f>
        <v>-2.2470472566275739E+87</v>
      </c>
      <c r="VZO52" s="1818">
        <f t="shared" ref="VZO52" si="15966">-VZO51*$C$52</f>
        <v>-2.3032234380432633E+87</v>
      </c>
      <c r="VZQ52" s="1818">
        <f t="shared" ref="VZQ52" si="15967">-VZQ51*$C$52</f>
        <v>-2.3608040239943448E+87</v>
      </c>
      <c r="VZS52" s="1818">
        <f t="shared" ref="VZS52" si="15968">-VZS51*$C$52</f>
        <v>-2.419824124594203E+87</v>
      </c>
      <c r="VZU52" s="1818">
        <f t="shared" ref="VZU52" si="15969">-VZU51*$C$52</f>
        <v>-2.480319727709058E+87</v>
      </c>
      <c r="VZW52" s="1818">
        <f t="shared" ref="VZW52" si="15970">-VZW51*$C$52</f>
        <v>-2.5423277209017842E+87</v>
      </c>
      <c r="VZY52" s="1818">
        <f t="shared" ref="VZY52" si="15971">-VZY51*$C$52</f>
        <v>-2.6058859139243284E+87</v>
      </c>
      <c r="WAA52" s="1818">
        <f t="shared" ref="WAA52" si="15972">-WAA51*$C$52</f>
        <v>-2.6710330617724366E+87</v>
      </c>
      <c r="WAC52" s="1818">
        <f t="shared" ref="WAC52" si="15973">-WAC51*$C$52</f>
        <v>-2.7378088883167473E+87</v>
      </c>
      <c r="WAE52" s="1818">
        <f t="shared" ref="WAE52" si="15974">-WAE51*$C$52</f>
        <v>-2.8062541105246657E+87</v>
      </c>
      <c r="WAG52" s="1818">
        <f t="shared" ref="WAG52" si="15975">-WAG51*$C$52</f>
        <v>-2.8764104632877821E+87</v>
      </c>
      <c r="WAI52" s="1818">
        <f t="shared" ref="WAI52" si="15976">-WAI51*$C$52</f>
        <v>-2.9483207248699763E+87</v>
      </c>
      <c r="WAK52" s="1818">
        <f t="shared" ref="WAK52" si="15977">-WAK51*$C$52</f>
        <v>-3.0220287429917255E+87</v>
      </c>
      <c r="WAM52" s="1818">
        <f t="shared" ref="WAM52" si="15978">-WAM51*$C$52</f>
        <v>-3.0975794615665183E+87</v>
      </c>
      <c r="WAO52" s="1818">
        <f t="shared" ref="WAO52" si="15979">-WAO51*$C$52</f>
        <v>-3.1750189481056812E+87</v>
      </c>
      <c r="WAQ52" s="1818">
        <f t="shared" ref="WAQ52" si="15980">-WAQ51*$C$52</f>
        <v>-3.2543944218083228E+87</v>
      </c>
      <c r="WAS52" s="1818">
        <f t="shared" ref="WAS52" si="15981">-WAS51*$C$52</f>
        <v>-3.3357542823535305E+87</v>
      </c>
      <c r="WAU52" s="1818">
        <f t="shared" ref="WAU52" si="15982">-WAU51*$C$52</f>
        <v>-3.4191481394123684E+87</v>
      </c>
      <c r="WAW52" s="1818">
        <f t="shared" ref="WAW52" si="15983">-WAW51*$C$52</f>
        <v>-3.5046268428976773E+87</v>
      </c>
      <c r="WAY52" s="1818">
        <f t="shared" ref="WAY52" si="15984">-WAY51*$C$52</f>
        <v>-3.5922425139701189E+87</v>
      </c>
      <c r="WBA52" s="1818">
        <f t="shared" ref="WBA52" si="15985">-WBA51*$C$52</f>
        <v>-3.6820485768193718E+87</v>
      </c>
      <c r="WBC52" s="1818">
        <f t="shared" ref="WBC52" si="15986">-WBC51*$C$52</f>
        <v>-3.7740997912398557E+87</v>
      </c>
      <c r="WBE52" s="1818">
        <f t="shared" ref="WBE52" si="15987">-WBE51*$C$52</f>
        <v>-3.8684522860208517E+87</v>
      </c>
      <c r="WBG52" s="1818">
        <f t="shared" ref="WBG52" si="15988">-WBG51*$C$52</f>
        <v>-3.9651635931713726E+87</v>
      </c>
      <c r="WBI52" s="1818">
        <f t="shared" ref="WBI52" si="15989">-WBI51*$C$52</f>
        <v>-4.0642926830006569E+87</v>
      </c>
      <c r="WBK52" s="1818">
        <f t="shared" ref="WBK52" si="15990">-WBK51*$C$52</f>
        <v>-4.1659000000756731E+87</v>
      </c>
      <c r="WBM52" s="1818">
        <f t="shared" ref="WBM52" si="15991">-WBM51*$C$52</f>
        <v>-4.2700475000775644E+87</v>
      </c>
      <c r="WBO52" s="1818">
        <f t="shared" ref="WBO52" si="15992">-WBO51*$C$52</f>
        <v>-4.3767986875795033E+87</v>
      </c>
      <c r="WBQ52" s="1818">
        <f t="shared" ref="WBQ52" si="15993">-WBQ51*$C$52</f>
        <v>-4.4862186547689904E+87</v>
      </c>
      <c r="WBS52" s="1818">
        <f t="shared" ref="WBS52" si="15994">-WBS51*$C$52</f>
        <v>-4.598374121138215E+87</v>
      </c>
      <c r="WBU52" s="1818">
        <f t="shared" ref="WBU52" si="15995">-WBU51*$C$52</f>
        <v>-4.7133334741666698E+87</v>
      </c>
      <c r="WBW52" s="1818">
        <f t="shared" ref="WBW52" si="15996">-WBW51*$C$52</f>
        <v>-4.8311668110208362E+87</v>
      </c>
      <c r="WBY52" s="1818">
        <f t="shared" ref="WBY52" si="15997">-WBY51*$C$52</f>
        <v>-4.9519459812963567E+87</v>
      </c>
      <c r="WCA52" s="1818">
        <f t="shared" ref="WCA52" si="15998">-WCA51*$C$52</f>
        <v>-5.0757446308287652E+87</v>
      </c>
      <c r="WCC52" s="1818">
        <f t="shared" ref="WCC52" si="15999">-WCC51*$C$52</f>
        <v>-5.2026382465994843E+87</v>
      </c>
      <c r="WCE52" s="1818">
        <f t="shared" ref="WCE52" si="16000">-WCE51*$C$52</f>
        <v>-5.3327042027644712E+87</v>
      </c>
      <c r="WCG52" s="1818">
        <f t="shared" ref="WCG52" si="16001">-WCG51*$C$52</f>
        <v>-5.4660218078335823E+87</v>
      </c>
      <c r="WCI52" s="1818">
        <f t="shared" ref="WCI52" si="16002">-WCI51*$C$52</f>
        <v>-5.6026723530294214E+87</v>
      </c>
      <c r="WCK52" s="1818">
        <f t="shared" ref="WCK52" si="16003">-WCK51*$C$52</f>
        <v>-5.7427391618551567E+87</v>
      </c>
      <c r="WCM52" s="1818">
        <f t="shared" ref="WCM52" si="16004">-WCM51*$C$52</f>
        <v>-5.8863076409015356E+87</v>
      </c>
      <c r="WCO52" s="1818">
        <f t="shared" ref="WCO52" si="16005">-WCO51*$C$52</f>
        <v>-6.0334653319240732E+87</v>
      </c>
      <c r="WCQ52" s="1818">
        <f t="shared" ref="WCQ52" si="16006">-WCQ51*$C$52</f>
        <v>-6.1843019652221745E+87</v>
      </c>
      <c r="WCS52" s="1818">
        <f t="shared" ref="WCS52" si="16007">-WCS51*$C$52</f>
        <v>-6.3389095143527286E+87</v>
      </c>
      <c r="WCU52" s="1818">
        <f t="shared" ref="WCU52" si="16008">-WCU51*$C$52</f>
        <v>-6.4973822522115466E+87</v>
      </c>
      <c r="WCW52" s="1818">
        <f t="shared" ref="WCW52" si="16009">-WCW51*$C$52</f>
        <v>-6.6598168085168346E+87</v>
      </c>
      <c r="WCY52" s="1818">
        <f t="shared" ref="WCY52" si="16010">-WCY51*$C$52</f>
        <v>-6.8263122287297553E+87</v>
      </c>
      <c r="WDA52" s="1818">
        <f t="shared" ref="WDA52" si="16011">-WDA51*$C$52</f>
        <v>-6.9969700344479984E+87</v>
      </c>
      <c r="WDC52" s="1818">
        <f t="shared" ref="WDC52" si="16012">-WDC51*$C$52</f>
        <v>-7.1718942853091979E+87</v>
      </c>
      <c r="WDE52" s="1818">
        <f t="shared" ref="WDE52" si="16013">-WDE51*$C$52</f>
        <v>-7.351191642441927E+87</v>
      </c>
      <c r="WDG52" s="1818">
        <f t="shared" ref="WDG52" si="16014">-WDG51*$C$52</f>
        <v>-7.5349714335029744E+87</v>
      </c>
      <c r="WDI52" s="1818">
        <f t="shared" ref="WDI52" si="16015">-WDI51*$C$52</f>
        <v>-7.7233457193405482E+87</v>
      </c>
      <c r="WDK52" s="1818">
        <f t="shared" ref="WDK52" si="16016">-WDK51*$C$52</f>
        <v>-7.9164293623240616E+87</v>
      </c>
      <c r="WDM52" s="1818">
        <f t="shared" ref="WDM52" si="16017">-WDM51*$C$52</f>
        <v>-8.1143400963821619E+87</v>
      </c>
      <c r="WDO52" s="1818">
        <f t="shared" ref="WDO52" si="16018">-WDO51*$C$52</f>
        <v>-8.3171985987917145E+87</v>
      </c>
      <c r="WDQ52" s="1818">
        <f t="shared" ref="WDQ52" si="16019">-WDQ51*$C$52</f>
        <v>-8.525128563761506E+87</v>
      </c>
      <c r="WDS52" s="1818">
        <f t="shared" ref="WDS52" si="16020">-WDS51*$C$52</f>
        <v>-8.7382567778555431E+87</v>
      </c>
      <c r="WDU52" s="1818">
        <f t="shared" ref="WDU52" si="16021">-WDU51*$C$52</f>
        <v>-8.956713197301931E+87</v>
      </c>
      <c r="WDW52" s="1818">
        <f t="shared" ref="WDW52" si="16022">-WDW51*$C$52</f>
        <v>-9.1806310272344785E+87</v>
      </c>
      <c r="WDY52" s="1818">
        <f t="shared" ref="WDY52" si="16023">-WDY51*$C$52</f>
        <v>-9.4101468029153393E+87</v>
      </c>
      <c r="WEA52" s="1818">
        <f t="shared" ref="WEA52" si="16024">-WEA51*$C$52</f>
        <v>-9.6454004729882222E+87</v>
      </c>
      <c r="WEC52" s="1818">
        <f t="shared" ref="WEC52" si="16025">-WEC51*$C$52</f>
        <v>-9.8865354848129276E+87</v>
      </c>
      <c r="WEE52" s="1818">
        <f t="shared" ref="WEE52" si="16026">-WEE51*$C$52</f>
        <v>-1.013369887193325E+88</v>
      </c>
      <c r="WEG52" s="1818">
        <f t="shared" ref="WEG52" si="16027">-WEG51*$C$52</f>
        <v>-1.0387041343731581E+88</v>
      </c>
      <c r="WEI52" s="1818">
        <f t="shared" ref="WEI52" si="16028">-WEI51*$C$52</f>
        <v>-1.0646717377324868E+88</v>
      </c>
      <c r="WEK52" s="1818">
        <f t="shared" ref="WEK52" si="16029">-WEK51*$C$52</f>
        <v>-1.0912885311757989E+88</v>
      </c>
      <c r="WEM52" s="1818">
        <f t="shared" ref="WEM52" si="16030">-WEM51*$C$52</f>
        <v>-1.1185707444551937E+88</v>
      </c>
      <c r="WEO52" s="1818">
        <f t="shared" ref="WEO52" si="16031">-WEO51*$C$52</f>
        <v>-1.1465350130665734E+88</v>
      </c>
      <c r="WEQ52" s="1818">
        <f t="shared" ref="WEQ52" si="16032">-WEQ51*$C$52</f>
        <v>-1.1751983883932376E+88</v>
      </c>
      <c r="WES52" s="1818">
        <f t="shared" ref="WES52" si="16033">-WES51*$C$52</f>
        <v>-1.2045783481030683E+88</v>
      </c>
      <c r="WEU52" s="1818">
        <f t="shared" ref="WEU52" si="16034">-WEU51*$C$52</f>
        <v>-1.2346928068056449E+88</v>
      </c>
      <c r="WEW52" s="1818">
        <f t="shared" ref="WEW52" si="16035">-WEW51*$C$52</f>
        <v>-1.2655601269757859E+88</v>
      </c>
      <c r="WEY52" s="1818">
        <f t="shared" ref="WEY52" si="16036">-WEY51*$C$52</f>
        <v>-1.2971991301501804E+88</v>
      </c>
      <c r="WFA52" s="1818">
        <f t="shared" ref="WFA52" si="16037">-WFA51*$C$52</f>
        <v>-1.3296291084039349E+88</v>
      </c>
      <c r="WFC52" s="1818">
        <f t="shared" ref="WFC52" si="16038">-WFC51*$C$52</f>
        <v>-1.3628698361140331E+88</v>
      </c>
      <c r="WFE52" s="1818">
        <f t="shared" ref="WFE52" si="16039">-WFE51*$C$52</f>
        <v>-1.3969415820168839E+88</v>
      </c>
      <c r="WFG52" s="1818">
        <f t="shared" ref="WFG52" si="16040">-WFG51*$C$52</f>
        <v>-1.4318651215673058E+88</v>
      </c>
      <c r="WFI52" s="1818">
        <f t="shared" ref="WFI52" si="16041">-WFI51*$C$52</f>
        <v>-1.4676617496064883E+88</v>
      </c>
      <c r="WFK52" s="1818">
        <f t="shared" ref="WFK52" si="16042">-WFK51*$C$52</f>
        <v>-1.5043532933466504E+88</v>
      </c>
      <c r="WFM52" s="1818">
        <f t="shared" ref="WFM52" si="16043">-WFM51*$C$52</f>
        <v>-1.5419621256803165E+88</v>
      </c>
      <c r="WFO52" s="1818">
        <f t="shared" ref="WFO52" si="16044">-WFO51*$C$52</f>
        <v>-1.5805111788223243E+88</v>
      </c>
      <c r="WFQ52" s="1818">
        <f t="shared" ref="WFQ52" si="16045">-WFQ51*$C$52</f>
        <v>-1.6200239582928823E+88</v>
      </c>
      <c r="WFS52" s="1818">
        <f t="shared" ref="WFS52" si="16046">-WFS51*$C$52</f>
        <v>-1.6605245572502041E+88</v>
      </c>
      <c r="WFU52" s="1818">
        <f t="shared" ref="WFU52" si="16047">-WFU51*$C$52</f>
        <v>-1.7020376711814589E+88</v>
      </c>
      <c r="WFW52" s="1818">
        <f t="shared" ref="WFW52" si="16048">-WFW51*$C$52</f>
        <v>-1.7445886129609954E+88</v>
      </c>
      <c r="WFY52" s="1818">
        <f t="shared" ref="WFY52" si="16049">-WFY51*$C$52</f>
        <v>-1.7882033282850199E+88</v>
      </c>
      <c r="WGA52" s="1818">
        <f t="shared" ref="WGA52" si="16050">-WGA51*$C$52</f>
        <v>-1.8329084114921451E+88</v>
      </c>
      <c r="WGC52" s="1818">
        <f t="shared" ref="WGC52" si="16051">-WGC51*$C$52</f>
        <v>-1.8787311217794487E+88</v>
      </c>
      <c r="WGE52" s="1818">
        <f t="shared" ref="WGE52" si="16052">-WGE51*$C$52</f>
        <v>-1.9256993998239347E+88</v>
      </c>
      <c r="WGG52" s="1818">
        <f t="shared" ref="WGG52" si="16053">-WGG51*$C$52</f>
        <v>-1.9738418848195327E+88</v>
      </c>
      <c r="WGI52" s="1818">
        <f t="shared" ref="WGI52" si="16054">-WGI51*$C$52</f>
        <v>-2.0231879319400209E+88</v>
      </c>
      <c r="WGK52" s="1818">
        <f t="shared" ref="WGK52" si="16055">-WGK51*$C$52</f>
        <v>-2.0737676302385213E+88</v>
      </c>
      <c r="WGM52" s="1818">
        <f t="shared" ref="WGM52" si="16056">-WGM51*$C$52</f>
        <v>-2.1256118209944843E+88</v>
      </c>
      <c r="WGO52" s="1818">
        <f t="shared" ref="WGO52" si="16057">-WGO51*$C$52</f>
        <v>-2.1787521165193463E+88</v>
      </c>
      <c r="WGQ52" s="1818">
        <f t="shared" ref="WGQ52" si="16058">-WGQ51*$C$52</f>
        <v>-2.2332209194323298E+88</v>
      </c>
      <c r="WGS52" s="1818">
        <f t="shared" ref="WGS52" si="16059">-WGS51*$C$52</f>
        <v>-2.2890514424181377E+88</v>
      </c>
      <c r="WGU52" s="1818">
        <f t="shared" ref="WGU52" si="16060">-WGU51*$C$52</f>
        <v>-2.3462777284785909E+88</v>
      </c>
      <c r="WGW52" s="1818">
        <f t="shared" ref="WGW52" si="16061">-WGW51*$C$52</f>
        <v>-2.4049346716905555E+88</v>
      </c>
      <c r="WGY52" s="1818">
        <f t="shared" ref="WGY52" si="16062">-WGY51*$C$52</f>
        <v>-2.4650580384828193E+88</v>
      </c>
      <c r="WHA52" s="1818">
        <f t="shared" ref="WHA52" si="16063">-WHA51*$C$52</f>
        <v>-2.5266844894448898E+88</v>
      </c>
      <c r="WHC52" s="1818">
        <f t="shared" ref="WHC52" si="16064">-WHC51*$C$52</f>
        <v>-2.589851601681012E+88</v>
      </c>
      <c r="WHE52" s="1818">
        <f t="shared" ref="WHE52" si="16065">-WHE51*$C$52</f>
        <v>-2.654597891723037E+88</v>
      </c>
      <c r="WHG52" s="1818">
        <f t="shared" ref="WHG52" si="16066">-WHG51*$C$52</f>
        <v>-2.7209628390161128E+88</v>
      </c>
      <c r="WHI52" s="1818">
        <f t="shared" ref="WHI52" si="16067">-WHI51*$C$52</f>
        <v>-2.7889869099915154E+88</v>
      </c>
      <c r="WHK52" s="1818">
        <f t="shared" ref="WHK52" si="16068">-WHK51*$C$52</f>
        <v>-2.858711582741303E+88</v>
      </c>
      <c r="WHM52" s="1818">
        <f t="shared" ref="WHM52" si="16069">-WHM51*$C$52</f>
        <v>-2.9301793723098353E+88</v>
      </c>
      <c r="WHO52" s="1818">
        <f t="shared" ref="WHO52" si="16070">-WHO51*$C$52</f>
        <v>-3.0034338566175808E+88</v>
      </c>
      <c r="WHQ52" s="1818">
        <f t="shared" ref="WHQ52" si="16071">-WHQ51*$C$52</f>
        <v>-3.07851970303302E+88</v>
      </c>
      <c r="WHS52" s="1818">
        <f t="shared" ref="WHS52" si="16072">-WHS51*$C$52</f>
        <v>-3.1554826956088453E+88</v>
      </c>
      <c r="WHU52" s="1818">
        <f t="shared" ref="WHU52" si="16073">-WHU51*$C$52</f>
        <v>-3.2343697629990658E+88</v>
      </c>
      <c r="WHW52" s="1818">
        <f t="shared" ref="WHW52" si="16074">-WHW51*$C$52</f>
        <v>-3.3152290070740422E+88</v>
      </c>
      <c r="WHY52" s="1818">
        <f t="shared" ref="WHY52" si="16075">-WHY51*$C$52</f>
        <v>-3.3981097322508933E+88</v>
      </c>
      <c r="WIA52" s="1818">
        <f t="shared" ref="WIA52" si="16076">-WIA51*$C$52</f>
        <v>-3.4830624755571656E+88</v>
      </c>
      <c r="WIC52" s="1818">
        <f t="shared" ref="WIC52" si="16077">-WIC51*$C$52</f>
        <v>-3.5701390374460947E+88</v>
      </c>
      <c r="WIE52" s="1818">
        <f t="shared" ref="WIE52" si="16078">-WIE51*$C$52</f>
        <v>-3.6593925133822469E+88</v>
      </c>
      <c r="WIG52" s="1818">
        <f t="shared" ref="WIG52" si="16079">-WIG51*$C$52</f>
        <v>-3.7508773262168025E+88</v>
      </c>
      <c r="WII52" s="1818">
        <f t="shared" ref="WII52" si="16080">-WII51*$C$52</f>
        <v>-3.8446492593722223E+88</v>
      </c>
      <c r="WIK52" s="1818">
        <f t="shared" ref="WIK52" si="16081">-WIK51*$C$52</f>
        <v>-3.9407654908565277E+88</v>
      </c>
      <c r="WIM52" s="1818">
        <f t="shared" ref="WIM52" si="16082">-WIM51*$C$52</f>
        <v>-4.0392846281279402E+88</v>
      </c>
      <c r="WIO52" s="1818">
        <f t="shared" ref="WIO52" si="16083">-WIO51*$C$52</f>
        <v>-4.140266743831138E+88</v>
      </c>
      <c r="WIQ52" s="1818">
        <f t="shared" ref="WIQ52" si="16084">-WIQ51*$C$52</f>
        <v>-4.243773412426916E+88</v>
      </c>
      <c r="WIS52" s="1818">
        <f t="shared" ref="WIS52" si="16085">-WIS51*$C$52</f>
        <v>-4.3498677477375889E+88</v>
      </c>
      <c r="WIU52" s="1818">
        <f t="shared" ref="WIU52" si="16086">-WIU51*$C$52</f>
        <v>-4.4586144414310285E+88</v>
      </c>
      <c r="WIW52" s="1818">
        <f t="shared" ref="WIW52" si="16087">-WIW51*$C$52</f>
        <v>-4.5700798024668037E+88</v>
      </c>
      <c r="WIY52" s="1818">
        <f t="shared" ref="WIY52" si="16088">-WIY51*$C$52</f>
        <v>-4.6843317975284735E+88</v>
      </c>
      <c r="WJA52" s="1818">
        <f t="shared" ref="WJA52" si="16089">-WJA51*$C$52</f>
        <v>-4.8014400924666851E+88</v>
      </c>
      <c r="WJC52" s="1818">
        <f t="shared" ref="WJC52" si="16090">-WJC51*$C$52</f>
        <v>-4.921476094778352E+88</v>
      </c>
      <c r="WJE52" s="1818">
        <f t="shared" ref="WJE52" si="16091">-WJE51*$C$52</f>
        <v>-5.0445129971478107E+88</v>
      </c>
      <c r="WJG52" s="1818">
        <f t="shared" ref="WJG52" si="16092">-WJG51*$C$52</f>
        <v>-5.1706258220765052E+88</v>
      </c>
      <c r="WJI52" s="1818">
        <f t="shared" ref="WJI52" si="16093">-WJI51*$C$52</f>
        <v>-5.2998914676284175E+88</v>
      </c>
      <c r="WJK52" s="1818">
        <f t="shared" ref="WJK52" si="16094">-WJK51*$C$52</f>
        <v>-5.4323887543191276E+88</v>
      </c>
      <c r="WJM52" s="1818">
        <f t="shared" ref="WJM52" si="16095">-WJM51*$C$52</f>
        <v>-5.5681984731771053E+88</v>
      </c>
      <c r="WJO52" s="1818">
        <f t="shared" ref="WJO52" si="16096">-WJO51*$C$52</f>
        <v>-5.7074034350065326E+88</v>
      </c>
      <c r="WJQ52" s="1818">
        <f t="shared" ref="WJQ52" si="16097">-WJQ51*$C$52</f>
        <v>-5.8500885208816957E+88</v>
      </c>
      <c r="WJS52" s="1818">
        <f t="shared" ref="WJS52" si="16098">-WJS51*$C$52</f>
        <v>-5.9963407339037378E+88</v>
      </c>
      <c r="WJU52" s="1818">
        <f t="shared" ref="WJU52" si="16099">-WJU51*$C$52</f>
        <v>-6.1462492522513308E+88</v>
      </c>
      <c r="WJW52" s="1818">
        <f t="shared" ref="WJW52" si="16100">-WJW51*$C$52</f>
        <v>-6.2999054835576133E+88</v>
      </c>
      <c r="WJY52" s="1818">
        <f t="shared" ref="WJY52" si="16101">-WJY51*$C$52</f>
        <v>-6.4574031206465527E+88</v>
      </c>
      <c r="WKA52" s="1818">
        <f t="shared" ref="WKA52" si="16102">-WKA51*$C$52</f>
        <v>-6.6188381986627156E+88</v>
      </c>
      <c r="WKC52" s="1818">
        <f t="shared" ref="WKC52" si="16103">-WKC51*$C$52</f>
        <v>-6.7843091536292833E+88</v>
      </c>
      <c r="WKE52" s="1818">
        <f t="shared" ref="WKE52" si="16104">-WKE51*$C$52</f>
        <v>-6.9539168824700145E+88</v>
      </c>
      <c r="WKG52" s="1818">
        <f t="shared" ref="WKG52" si="16105">-WKG51*$C$52</f>
        <v>-7.1277648045317648E+88</v>
      </c>
      <c r="WKI52" s="1818">
        <f t="shared" ref="WKI52" si="16106">-WKI51*$C$52</f>
        <v>-7.3059589246450582E+88</v>
      </c>
      <c r="WKK52" s="1818">
        <f t="shared" ref="WKK52" si="16107">-WKK51*$C$52</f>
        <v>-7.488607897761184E+88</v>
      </c>
      <c r="WKM52" s="1818">
        <f t="shared" ref="WKM52" si="16108">-WKM51*$C$52</f>
        <v>-7.6758230952052125E+88</v>
      </c>
      <c r="WKO52" s="1818">
        <f t="shared" ref="WKO52" si="16109">-WKO51*$C$52</f>
        <v>-7.8677186725853423E+88</v>
      </c>
      <c r="WKQ52" s="1818">
        <f t="shared" ref="WKQ52" si="16110">-WKQ51*$C$52</f>
        <v>-8.0644116393999753E+88</v>
      </c>
      <c r="WKS52" s="1818">
        <f t="shared" ref="WKS52" si="16111">-WKS51*$C$52</f>
        <v>-8.2660219303849739E+88</v>
      </c>
      <c r="WKU52" s="1818">
        <f t="shared" ref="WKU52" si="16112">-WKU51*$C$52</f>
        <v>-8.4726724786445978E+88</v>
      </c>
      <c r="WKW52" s="1818">
        <f t="shared" ref="WKW52" si="16113">-WKW51*$C$52</f>
        <v>-8.6844892906107112E+88</v>
      </c>
      <c r="WKY52" s="1818">
        <f t="shared" ref="WKY52" si="16114">-WKY51*$C$52</f>
        <v>-8.9016015228759784E+88</v>
      </c>
      <c r="WLA52" s="1818">
        <f t="shared" ref="WLA52" si="16115">-WLA51*$C$52</f>
        <v>-9.1241415609478777E+88</v>
      </c>
      <c r="WLC52" s="1818">
        <f t="shared" ref="WLC52" si="16116">-WLC51*$C$52</f>
        <v>-9.352245099971574E+88</v>
      </c>
      <c r="WLE52" s="1818">
        <f t="shared" ref="WLE52" si="16117">-WLE51*$C$52</f>
        <v>-9.586051227470862E+88</v>
      </c>
      <c r="WLG52" s="1818">
        <f t="shared" ref="WLG52" si="16118">-WLG51*$C$52</f>
        <v>-9.8257025081576326E+88</v>
      </c>
      <c r="WLI52" s="1818">
        <f t="shared" ref="WLI52" si="16119">-WLI51*$C$52</f>
        <v>-1.0071345070861572E+89</v>
      </c>
      <c r="WLK52" s="1818">
        <f t="shared" ref="WLK52" si="16120">-WLK51*$C$52</f>
        <v>-1.0323128697633111E+89</v>
      </c>
      <c r="WLM52" s="1818">
        <f t="shared" ref="WLM52" si="16121">-WLM51*$C$52</f>
        <v>-1.0581206915073938E+89</v>
      </c>
      <c r="WLO52" s="1818">
        <f t="shared" ref="WLO52" si="16122">-WLO51*$C$52</f>
        <v>-1.0845737087950786E+89</v>
      </c>
      <c r="WLQ52" s="1818">
        <f t="shared" ref="WLQ52" si="16123">-WLQ51*$C$52</f>
        <v>-1.1116880515149554E+89</v>
      </c>
      <c r="WLS52" s="1818">
        <f t="shared" ref="WLS52" si="16124">-WLS51*$C$52</f>
        <v>-1.1394802528028292E+89</v>
      </c>
      <c r="WLU52" s="1818">
        <f t="shared" ref="WLU52" si="16125">-WLU51*$C$52</f>
        <v>-1.1679672591228998E+89</v>
      </c>
      <c r="WLW52" s="1818">
        <f t="shared" ref="WLW52" si="16126">-WLW51*$C$52</f>
        <v>-1.1971664406009722E+89</v>
      </c>
      <c r="WLY52" s="1818">
        <f t="shared" ref="WLY52" si="16127">-WLY51*$C$52</f>
        <v>-1.2270956016159964E+89</v>
      </c>
      <c r="WMA52" s="1818">
        <f t="shared" ref="WMA52" si="16128">-WMA51*$C$52</f>
        <v>-1.2577729916563963E+89</v>
      </c>
      <c r="WMC52" s="1818">
        <f t="shared" ref="WMC52" si="16129">-WMC51*$C$52</f>
        <v>-1.2892173164478062E+89</v>
      </c>
      <c r="WME52" s="1818">
        <f t="shared" ref="WME52" si="16130">-WME51*$C$52</f>
        <v>-1.3214477493590012E+89</v>
      </c>
      <c r="WMG52" s="1818">
        <f t="shared" ref="WMG52" si="16131">-WMG51*$C$52</f>
        <v>-1.354483943092976E+89</v>
      </c>
      <c r="WMI52" s="1818">
        <f t="shared" ref="WMI52" si="16132">-WMI51*$C$52</f>
        <v>-1.3883460416703002E+89</v>
      </c>
      <c r="WMK52" s="1818">
        <f t="shared" ref="WMK52" si="16133">-WMK51*$C$52</f>
        <v>-1.4230546927120577E+89</v>
      </c>
      <c r="WMM52" s="1818">
        <f t="shared" ref="WMM52" si="16134">-WMM51*$C$52</f>
        <v>-1.458631060029859E+89</v>
      </c>
      <c r="WMO52" s="1818">
        <f t="shared" ref="WMO52" si="16135">-WMO51*$C$52</f>
        <v>-1.4950968365306052E+89</v>
      </c>
      <c r="WMQ52" s="1818">
        <f t="shared" ref="WMQ52" si="16136">-WMQ51*$C$52</f>
        <v>-1.5324742574438701E+89</v>
      </c>
      <c r="WMS52" s="1818">
        <f t="shared" ref="WMS52" si="16137">-WMS51*$C$52</f>
        <v>-1.5707861138799667E+89</v>
      </c>
      <c r="WMU52" s="1818">
        <f t="shared" ref="WMU52" si="16138">-WMU51*$C$52</f>
        <v>-1.6100557667269658E+89</v>
      </c>
      <c r="WMW52" s="1818">
        <f t="shared" ref="WMW52" si="16139">-WMW51*$C$52</f>
        <v>-1.6503071608951398E+89</v>
      </c>
      <c r="WMY52" s="1818">
        <f t="shared" ref="WMY52" si="16140">-WMY51*$C$52</f>
        <v>-1.6915648399175181E+89</v>
      </c>
      <c r="WNA52" s="1818">
        <f t="shared" ref="WNA52" si="16141">-WNA51*$C$52</f>
        <v>-1.733853960915456E+89</v>
      </c>
      <c r="WNC52" s="1818">
        <f t="shared" ref="WNC52" si="16142">-WNC51*$C$52</f>
        <v>-1.7772003099383424E+89</v>
      </c>
      <c r="WNE52" s="1818">
        <f t="shared" ref="WNE52" si="16143">-WNE51*$C$52</f>
        <v>-1.8216303176868007E+89</v>
      </c>
      <c r="WNG52" s="1818">
        <f t="shared" ref="WNG52" si="16144">-WNG51*$C$52</f>
        <v>-1.8671710756289706E+89</v>
      </c>
      <c r="WNI52" s="1818">
        <f t="shared" ref="WNI52" si="16145">-WNI51*$C$52</f>
        <v>-1.9138503525196946E+89</v>
      </c>
      <c r="WNK52" s="1818">
        <f t="shared" ref="WNK52" si="16146">-WNK51*$C$52</f>
        <v>-1.9616966113326867E+89</v>
      </c>
      <c r="WNM52" s="1818">
        <f t="shared" ref="WNM52" si="16147">-WNM51*$C$52</f>
        <v>-2.0107390266160038E+89</v>
      </c>
      <c r="WNO52" s="1818">
        <f t="shared" ref="WNO52" si="16148">-WNO51*$C$52</f>
        <v>-2.0610075022814038E+89</v>
      </c>
      <c r="WNQ52" s="1818">
        <f t="shared" ref="WNQ52" si="16149">-WNQ51*$C$52</f>
        <v>-2.1125326898384386E+89</v>
      </c>
      <c r="WNS52" s="1818">
        <f t="shared" ref="WNS52" si="16150">-WNS51*$C$52</f>
        <v>-2.1653460070843993E+89</v>
      </c>
      <c r="WNU52" s="1818">
        <f t="shared" ref="WNU52" si="16151">-WNU51*$C$52</f>
        <v>-2.2194796572615091E+89</v>
      </c>
      <c r="WNW52" s="1818">
        <f t="shared" ref="WNW52" si="16152">-WNW51*$C$52</f>
        <v>-2.2749666486930466E+89</v>
      </c>
      <c r="WNY52" s="1818">
        <f t="shared" ref="WNY52" si="16153">-WNY51*$C$52</f>
        <v>-2.3318408149103727E+89</v>
      </c>
      <c r="WOA52" s="1818">
        <f t="shared" ref="WOA52" si="16154">-WOA51*$C$52</f>
        <v>-2.3901368352831317E+89</v>
      </c>
      <c r="WOC52" s="1818">
        <f t="shared" ref="WOC52" si="16155">-WOC51*$C$52</f>
        <v>-2.4498902561652096E+89</v>
      </c>
      <c r="WOE52" s="1818">
        <f t="shared" ref="WOE52" si="16156">-WOE51*$C$52</f>
        <v>-2.5111375125693396E+89</v>
      </c>
      <c r="WOG52" s="1818">
        <f t="shared" ref="WOG52" si="16157">-WOG51*$C$52</f>
        <v>-2.5739159503835726E+89</v>
      </c>
      <c r="WOI52" s="1818">
        <f t="shared" ref="WOI52" si="16158">-WOI51*$C$52</f>
        <v>-2.6382638491431618E+89</v>
      </c>
      <c r="WOK52" s="1818">
        <f t="shared" ref="WOK52" si="16159">-WOK51*$C$52</f>
        <v>-2.7042204453717405E+89</v>
      </c>
      <c r="WOM52" s="1818">
        <f t="shared" ref="WOM52" si="16160">-WOM51*$C$52</f>
        <v>-2.771825956506034E+89</v>
      </c>
      <c r="WOO52" s="1818">
        <f t="shared" ref="WOO52" si="16161">-WOO51*$C$52</f>
        <v>-2.8411216054186845E+89</v>
      </c>
      <c r="WOQ52" s="1818">
        <f t="shared" ref="WOQ52" si="16162">-WOQ51*$C$52</f>
        <v>-2.9121496455541514E+89</v>
      </c>
      <c r="WOS52" s="1818">
        <f t="shared" ref="WOS52" si="16163">-WOS51*$C$52</f>
        <v>-2.9849533866930048E+89</v>
      </c>
      <c r="WOU52" s="1818">
        <f t="shared" ref="WOU52" si="16164">-WOU51*$C$52</f>
        <v>-3.0595772213603295E+89</v>
      </c>
      <c r="WOW52" s="1818">
        <f t="shared" ref="WOW52" si="16165">-WOW51*$C$52</f>
        <v>-3.1360666518943377E+89</v>
      </c>
      <c r="WOY52" s="1818">
        <f t="shared" ref="WOY52" si="16166">-WOY51*$C$52</f>
        <v>-3.2144683181916959E+89</v>
      </c>
      <c r="WPA52" s="1818">
        <f t="shared" ref="WPA52" si="16167">-WPA51*$C$52</f>
        <v>-3.2948300261464878E+89</v>
      </c>
      <c r="WPC52" s="1818">
        <f t="shared" ref="WPC52" si="16168">-WPC51*$C$52</f>
        <v>-3.3772007768001494E+89</v>
      </c>
      <c r="WPE52" s="1818">
        <f t="shared" ref="WPE52" si="16169">-WPE51*$C$52</f>
        <v>-3.4616307962201526E+89</v>
      </c>
      <c r="WPG52" s="1818">
        <f t="shared" ref="WPG52" si="16170">-WPG51*$C$52</f>
        <v>-3.548171566125656E+89</v>
      </c>
      <c r="WPI52" s="1818">
        <f t="shared" ref="WPI52" si="16171">-WPI51*$C$52</f>
        <v>-3.6368758552787971E+89</v>
      </c>
      <c r="WPK52" s="1818">
        <f t="shared" ref="WPK52" si="16172">-WPK51*$C$52</f>
        <v>-3.7277977516607666E+89</v>
      </c>
      <c r="WPM52" s="1818">
        <f t="shared" ref="WPM52" si="16173">-WPM51*$C$52</f>
        <v>-3.8209926954522854E+89</v>
      </c>
      <c r="WPO52" s="1818">
        <f t="shared" ref="WPO52" si="16174">-WPO51*$C$52</f>
        <v>-3.9165175128385924E+89</v>
      </c>
      <c r="WPQ52" s="1818">
        <f t="shared" ref="WPQ52" si="16175">-WPQ51*$C$52</f>
        <v>-4.0144304506595571E+89</v>
      </c>
      <c r="WPS52" s="1818">
        <f t="shared" ref="WPS52" si="16176">-WPS51*$C$52</f>
        <v>-4.1147912119260458E+89</v>
      </c>
      <c r="WPU52" s="1818">
        <f t="shared" ref="WPU52" si="16177">-WPU51*$C$52</f>
        <v>-4.2176609922241969E+89</v>
      </c>
      <c r="WPW52" s="1818">
        <f t="shared" ref="WPW52" si="16178">-WPW51*$C$52</f>
        <v>-4.3231025170298014E+89</v>
      </c>
      <c r="WPY52" s="1818">
        <f t="shared" ref="WPY52" si="16179">-WPY51*$C$52</f>
        <v>-4.431180079955546E+89</v>
      </c>
      <c r="WQA52" s="1818">
        <f t="shared" ref="WQA52" si="16180">-WQA51*$C$52</f>
        <v>-4.5419595819544343E+89</v>
      </c>
      <c r="WQC52" s="1818">
        <f t="shared" ref="WQC52" si="16181">-WQC51*$C$52</f>
        <v>-4.6555085715032945E+89</v>
      </c>
      <c r="WQE52" s="1818">
        <f t="shared" ref="WQE52" si="16182">-WQE51*$C$52</f>
        <v>-4.7718962857908765E+89</v>
      </c>
      <c r="WQG52" s="1818">
        <f t="shared" ref="WQG52" si="16183">-WQG51*$C$52</f>
        <v>-4.8911936929356478E+89</v>
      </c>
      <c r="WQI52" s="1818">
        <f t="shared" ref="WQI52" si="16184">-WQI51*$C$52</f>
        <v>-5.0134735352590388E+89</v>
      </c>
      <c r="WQK52" s="1818">
        <f t="shared" ref="WQK52" si="16185">-WQK51*$C$52</f>
        <v>-5.1388103736405143E+89</v>
      </c>
      <c r="WQM52" s="1818">
        <f t="shared" ref="WQM52" si="16186">-WQM51*$C$52</f>
        <v>-5.2672806329815272E+89</v>
      </c>
      <c r="WQO52" s="1818">
        <f t="shared" ref="WQO52" si="16187">-WQO51*$C$52</f>
        <v>-5.398962648806065E+89</v>
      </c>
      <c r="WQQ52" s="1818">
        <f t="shared" ref="WQQ52" si="16188">-WQQ51*$C$52</f>
        <v>-5.5339367150262157E+89</v>
      </c>
      <c r="WQS52" s="1818">
        <f t="shared" ref="WQS52" si="16189">-WQS51*$C$52</f>
        <v>-5.6722851329018704E+89</v>
      </c>
      <c r="WQU52" s="1818">
        <f t="shared" ref="WQU52" si="16190">-WQU51*$C$52</f>
        <v>-5.8140922612244161E+89</v>
      </c>
      <c r="WQW52" s="1818">
        <f t="shared" ref="WQW52" si="16191">-WQW51*$C$52</f>
        <v>-5.9594445677550255E+89</v>
      </c>
      <c r="WQY52" s="1818">
        <f t="shared" ref="WQY52" si="16192">-WQY51*$C$52</f>
        <v>-6.1084306819489007E+89</v>
      </c>
      <c r="WRA52" s="1818">
        <f t="shared" ref="WRA52" si="16193">-WRA51*$C$52</f>
        <v>-6.2611414489976229E+89</v>
      </c>
      <c r="WRC52" s="1818">
        <f t="shared" ref="WRC52" si="16194">-WRC51*$C$52</f>
        <v>-6.4176699852225632E+89</v>
      </c>
      <c r="WRE52" s="1818">
        <f t="shared" ref="WRE52" si="16195">-WRE51*$C$52</f>
        <v>-6.5781117348531267E+89</v>
      </c>
      <c r="WRG52" s="1818">
        <f t="shared" ref="WRG52" si="16196">-WRG51*$C$52</f>
        <v>-6.7425645282244549E+89</v>
      </c>
      <c r="WRI52" s="1818">
        <f t="shared" ref="WRI52" si="16197">-WRI51*$C$52</f>
        <v>-6.9111286414300652E+89</v>
      </c>
      <c r="WRK52" s="1818">
        <f t="shared" ref="WRK52" si="16198">-WRK51*$C$52</f>
        <v>-7.0839068574658166E+89</v>
      </c>
      <c r="WRM52" s="1818">
        <f t="shared" ref="WRM52" si="16199">-WRM51*$C$52</f>
        <v>-7.2610045289024617E+89</v>
      </c>
      <c r="WRO52" s="1818">
        <f t="shared" ref="WRO52" si="16200">-WRO51*$C$52</f>
        <v>-7.4425296421250223E+89</v>
      </c>
      <c r="WRQ52" s="1818">
        <f t="shared" ref="WRQ52" si="16201">-WRQ51*$C$52</f>
        <v>-7.628592883178147E+89</v>
      </c>
      <c r="WRS52" s="1818">
        <f t="shared" ref="WRS52" si="16202">-WRS51*$C$52</f>
        <v>-7.8193077052576004E+89</v>
      </c>
      <c r="WRU52" s="1818">
        <f t="shared" ref="WRU52" si="16203">-WRU51*$C$52</f>
        <v>-8.0147903978890397E+89</v>
      </c>
      <c r="WRW52" s="1818">
        <f t="shared" ref="WRW52" si="16204">-WRW51*$C$52</f>
        <v>-8.2151601578362647E+89</v>
      </c>
      <c r="WRY52" s="1818">
        <f t="shared" ref="WRY52" si="16205">-WRY51*$C$52</f>
        <v>-8.4205391617821703E+89</v>
      </c>
      <c r="WSA52" s="1818">
        <f t="shared" ref="WSA52" si="16206">-WSA51*$C$52</f>
        <v>-8.6310526408267237E+89</v>
      </c>
      <c r="WSC52" s="1818">
        <f t="shared" ref="WSC52" si="16207">-WSC51*$C$52</f>
        <v>-8.8468289568473908E+89</v>
      </c>
      <c r="WSE52" s="1818">
        <f t="shared" ref="WSE52" si="16208">-WSE51*$C$52</f>
        <v>-9.067999680768575E+89</v>
      </c>
      <c r="WSG52" s="1818">
        <f t="shared" ref="WSG52" si="16209">-WSG51*$C$52</f>
        <v>-9.2946996727877886E+89</v>
      </c>
      <c r="WSI52" s="1818">
        <f t="shared" ref="WSI52" si="16210">-WSI51*$C$52</f>
        <v>-9.5270671646074823E+89</v>
      </c>
      <c r="WSK52" s="1818">
        <f t="shared" ref="WSK52" si="16211">-WSK51*$C$52</f>
        <v>-9.765243843722668E+89</v>
      </c>
      <c r="WSM52" s="1818">
        <f t="shared" ref="WSM52" si="16212">-WSM51*$C$52</f>
        <v>-1.0009374939815734E+90</v>
      </c>
      <c r="WSO52" s="1818">
        <f t="shared" ref="WSO52" si="16213">-WSO51*$C$52</f>
        <v>-1.0259609313311127E+90</v>
      </c>
      <c r="WSQ52" s="1818">
        <f t="shared" ref="WSQ52" si="16214">-WSQ51*$C$52</f>
        <v>-1.0516099546143903E+90</v>
      </c>
      <c r="WSS52" s="1818">
        <f t="shared" ref="WSS52" si="16215">-WSS51*$C$52</f>
        <v>-1.07790020347975E+90</v>
      </c>
      <c r="WSU52" s="1818">
        <f t="shared" ref="WSU52" si="16216">-WSU51*$C$52</f>
        <v>-1.1048477085667438E+90</v>
      </c>
      <c r="WSW52" s="1818">
        <f t="shared" ref="WSW52" si="16217">-WSW51*$C$52</f>
        <v>-1.1324689012809124E+90</v>
      </c>
      <c r="WSY52" s="1818">
        <f t="shared" ref="WSY52" si="16218">-WSY51*$C$52</f>
        <v>-1.1607806238129351E+90</v>
      </c>
      <c r="WTA52" s="1818">
        <f t="shared" ref="WTA52" si="16219">-WTA51*$C$52</f>
        <v>-1.1898001394082584E+90</v>
      </c>
      <c r="WTC52" s="1818">
        <f t="shared" ref="WTC52" si="16220">-WTC51*$C$52</f>
        <v>-1.2195451428934647E+90</v>
      </c>
      <c r="WTE52" s="1818">
        <f t="shared" ref="WTE52" si="16221">-WTE51*$C$52</f>
        <v>-1.2500337714658013E+90</v>
      </c>
      <c r="WTG52" s="1818">
        <f t="shared" ref="WTG52" si="16222">-WTG51*$C$52</f>
        <v>-1.2812846157524463E+90</v>
      </c>
      <c r="WTI52" s="1818">
        <f t="shared" ref="WTI52" si="16223">-WTI51*$C$52</f>
        <v>-1.3133167311462573E+90</v>
      </c>
      <c r="WTK52" s="1818">
        <f t="shared" ref="WTK52" si="16224">-WTK51*$C$52</f>
        <v>-1.3461496494249136E+90</v>
      </c>
      <c r="WTM52" s="1818">
        <f t="shared" ref="WTM52" si="16225">-WTM51*$C$52</f>
        <v>-1.3798033906605365E+90</v>
      </c>
      <c r="WTO52" s="1818">
        <f t="shared" ref="WTO52" si="16226">-WTO51*$C$52</f>
        <v>-1.4142984754270497E+90</v>
      </c>
      <c r="WTQ52" s="1818">
        <f t="shared" ref="WTQ52" si="16227">-WTQ51*$C$52</f>
        <v>-1.4496559373127259E+90</v>
      </c>
      <c r="WTS52" s="1818">
        <f t="shared" ref="WTS52" si="16228">-WTS51*$C$52</f>
        <v>-1.485897335745544E+90</v>
      </c>
      <c r="WTU52" s="1818">
        <f t="shared" ref="WTU52" si="16229">-WTU51*$C$52</f>
        <v>-1.5230447691391824E+90</v>
      </c>
      <c r="WTW52" s="1818">
        <f t="shared" ref="WTW52" si="16230">-WTW51*$C$52</f>
        <v>-1.5611208883676619E+90</v>
      </c>
      <c r="WTY52" s="1818">
        <f t="shared" ref="WTY52" si="16231">-WTY51*$C$52</f>
        <v>-1.6001489105768533E+90</v>
      </c>
      <c r="WUA52" s="1818">
        <f t="shared" ref="WUA52" si="16232">-WUA51*$C$52</f>
        <v>-1.6401526333412746E+90</v>
      </c>
      <c r="WUC52" s="1818">
        <f t="shared" ref="WUC52" si="16233">-WUC51*$C$52</f>
        <v>-1.6811564491748062E+90</v>
      </c>
      <c r="WUE52" s="1818">
        <f t="shared" ref="WUE52" si="16234">-WUE51*$C$52</f>
        <v>-1.7231853604041763E+90</v>
      </c>
      <c r="WUG52" s="1818">
        <f t="shared" ref="WUG52" si="16235">-WUG51*$C$52</f>
        <v>-1.7662649944142805E+90</v>
      </c>
      <c r="WUI52" s="1818">
        <f t="shared" ref="WUI52" si="16236">-WUI51*$C$52</f>
        <v>-1.8104216192746373E+90</v>
      </c>
      <c r="WUK52" s="1818">
        <f t="shared" ref="WUK52" si="16237">-WUK51*$C$52</f>
        <v>-1.8556821597565031E+90</v>
      </c>
      <c r="WUM52" s="1818">
        <f t="shared" ref="WUM52" si="16238">-WUM51*$C$52</f>
        <v>-1.9020742137504156E+90</v>
      </c>
      <c r="WUO52" s="1818">
        <f t="shared" ref="WUO52" si="16239">-WUO51*$C$52</f>
        <v>-1.9496260690941758E+90</v>
      </c>
      <c r="WUQ52" s="1818">
        <f t="shared" ref="WUQ52" si="16240">-WUQ51*$C$52</f>
        <v>-1.9983667208215299E+90</v>
      </c>
      <c r="WUS52" s="1818">
        <f t="shared" ref="WUS52" si="16241">-WUS51*$C$52</f>
        <v>-2.048325888842068E+90</v>
      </c>
      <c r="WUU52" s="1818">
        <f t="shared" ref="WUU52" si="16242">-WUU51*$C$52</f>
        <v>-2.0995340360631197E+90</v>
      </c>
      <c r="WUW52" s="1818">
        <f t="shared" ref="WUW52" si="16243">-WUW51*$C$52</f>
        <v>-2.1520223869646974E+90</v>
      </c>
      <c r="WUY52" s="1818">
        <f t="shared" ref="WUY52" si="16244">-WUY51*$C$52</f>
        <v>-2.2058229466388147E+90</v>
      </c>
      <c r="WVA52" s="1818">
        <f t="shared" ref="WVA52" si="16245">-WVA51*$C$52</f>
        <v>-2.2609685203047848E+90</v>
      </c>
      <c r="WVC52" s="1818">
        <f t="shared" ref="WVC52" si="16246">-WVC51*$C$52</f>
        <v>-2.3174927333124042E+90</v>
      </c>
      <c r="WVE52" s="1818">
        <f t="shared" ref="WVE52" si="16247">-WVE51*$C$52</f>
        <v>-2.375430051645214E+90</v>
      </c>
      <c r="WVG52" s="1818">
        <f t="shared" ref="WVG52" si="16248">-WVG51*$C$52</f>
        <v>-2.4348158029363441E+90</v>
      </c>
      <c r="WVI52" s="1818">
        <f t="shared" ref="WVI52" si="16249">-WVI51*$C$52</f>
        <v>-2.4956861980097524E+90</v>
      </c>
      <c r="WVK52" s="1818">
        <f t="shared" ref="WVK52" si="16250">-WVK51*$C$52</f>
        <v>-2.5580783529599961E+90</v>
      </c>
      <c r="WVM52" s="1818">
        <f t="shared" ref="WVM52" si="16251">-WVM51*$C$52</f>
        <v>-2.6220303117839956E+90</v>
      </c>
      <c r="WVO52" s="1818">
        <f t="shared" ref="WVO52" si="16252">-WVO51*$C$52</f>
        <v>-2.6875810695785951E+90</v>
      </c>
      <c r="WVQ52" s="1818">
        <f t="shared" ref="WVQ52" si="16253">-WVQ51*$C$52</f>
        <v>-2.7547705963180599E+90</v>
      </c>
      <c r="WVS52" s="1818">
        <f t="shared" ref="WVS52" si="16254">-WVS51*$C$52</f>
        <v>-2.8236398612260113E+90</v>
      </c>
      <c r="WVU52" s="1818">
        <f t="shared" ref="WVU52" si="16255">-WVU51*$C$52</f>
        <v>-2.8942308577566614E+90</v>
      </c>
      <c r="WVW52" s="1818">
        <f t="shared" ref="WVW52" si="16256">-WVW51*$C$52</f>
        <v>-2.9665866292005777E+90</v>
      </c>
      <c r="WVY52" s="1818">
        <f t="shared" ref="WVY52" si="16257">-WVY51*$C$52</f>
        <v>-3.0407512949305921E+90</v>
      </c>
      <c r="WWA52" s="1818">
        <f t="shared" ref="WWA52" si="16258">-WWA51*$C$52</f>
        <v>-3.1167700773038566E+90</v>
      </c>
      <c r="WWC52" s="1818">
        <f t="shared" ref="WWC52" si="16259">-WWC51*$C$52</f>
        <v>-3.1946893292364528E+90</v>
      </c>
      <c r="WWE52" s="1818">
        <f t="shared" ref="WWE52" si="16260">-WWE51*$C$52</f>
        <v>-3.2745565624673638E+90</v>
      </c>
      <c r="WWG52" s="1818">
        <f t="shared" ref="WWG52" si="16261">-WWG51*$C$52</f>
        <v>-3.3564204765290477E+90</v>
      </c>
      <c r="WWI52" s="1818">
        <f t="shared" ref="WWI52" si="16262">-WWI51*$C$52</f>
        <v>-3.4403309884422736E+90</v>
      </c>
      <c r="WWK52" s="1818">
        <f t="shared" ref="WWK52" si="16263">-WWK51*$C$52</f>
        <v>-3.5263392631533301E+90</v>
      </c>
      <c r="WWM52" s="1818">
        <f t="shared" ref="WWM52" si="16264">-WWM51*$C$52</f>
        <v>-3.6144977447321628E+90</v>
      </c>
      <c r="WWO52" s="1818">
        <f t="shared" ref="WWO52" si="16265">-WWO51*$C$52</f>
        <v>-3.7048601883504667E+90</v>
      </c>
      <c r="WWQ52" s="1818">
        <f t="shared" ref="WWQ52" si="16266">-WWQ51*$C$52</f>
        <v>-3.797481693059228E+90</v>
      </c>
      <c r="WWS52" s="1818">
        <f t="shared" ref="WWS52" si="16267">-WWS51*$C$52</f>
        <v>-3.8924187353857084E+90</v>
      </c>
      <c r="WWU52" s="1818">
        <f t="shared" ref="WWU52" si="16268">-WWU51*$C$52</f>
        <v>-3.9897292037703509E+90</v>
      </c>
      <c r="WWW52" s="1818">
        <f t="shared" ref="WWW52" si="16269">-WWW51*$C$52</f>
        <v>-4.0894724338646094E+90</v>
      </c>
      <c r="WWY52" s="1818">
        <f t="shared" ref="WWY52" si="16270">-WWY51*$C$52</f>
        <v>-4.1917092447112241E+90</v>
      </c>
      <c r="WXA52" s="1818">
        <f t="shared" ref="WXA52" si="16271">-WXA51*$C$52</f>
        <v>-4.2965019758290047E+90</v>
      </c>
      <c r="WXC52" s="1818">
        <f t="shared" ref="WXC52" si="16272">-WXC51*$C$52</f>
        <v>-4.4039145252247298E+90</v>
      </c>
      <c r="WXE52" s="1818">
        <f t="shared" ref="WXE52" si="16273">-WXE51*$C$52</f>
        <v>-4.5140123883553477E+90</v>
      </c>
      <c r="WXG52" s="1818">
        <f t="shared" ref="WXG52" si="16274">-WXG51*$C$52</f>
        <v>-4.6268626980642306E+90</v>
      </c>
      <c r="WXI52" s="1818">
        <f t="shared" ref="WXI52" si="16275">-WXI51*$C$52</f>
        <v>-4.7425342655158358E+90</v>
      </c>
      <c r="WXK52" s="1818">
        <f t="shared" ref="WXK52" si="16276">-WXK51*$C$52</f>
        <v>-4.8610976221537312E+90</v>
      </c>
      <c r="WXM52" s="1818">
        <f t="shared" ref="WXM52" si="16277">-WXM51*$C$52</f>
        <v>-4.9826250627075736E+90</v>
      </c>
      <c r="WXO52" s="1818">
        <f t="shared" ref="WXO52" si="16278">-WXO51*$C$52</f>
        <v>-5.107190689275263E+90</v>
      </c>
      <c r="WXQ52" s="1818">
        <f t="shared" ref="WXQ52" si="16279">-WXQ51*$C$52</f>
        <v>-5.2348704565071441E+90</v>
      </c>
      <c r="WXS52" s="1818">
        <f t="shared" ref="WXS52" si="16280">-WXS51*$C$52</f>
        <v>-5.3657422179198221E+90</v>
      </c>
      <c r="WXU52" s="1818">
        <f t="shared" ref="WXU52" si="16281">-WXU51*$C$52</f>
        <v>-5.4998857733678176E+90</v>
      </c>
      <c r="WXW52" s="1818">
        <f t="shared" ref="WXW52" si="16282">-WXW51*$C$52</f>
        <v>-5.6373829177020127E+90</v>
      </c>
      <c r="WXY52" s="1818">
        <f t="shared" ref="WXY52" si="16283">-WXY51*$C$52</f>
        <v>-5.7783174906445621E+90</v>
      </c>
      <c r="WYA52" s="1818">
        <f t="shared" ref="WYA52" si="16284">-WYA51*$C$52</f>
        <v>-5.9227754279106754E+90</v>
      </c>
      <c r="WYC52" s="1818">
        <f t="shared" ref="WYC52" si="16285">-WYC51*$C$52</f>
        <v>-6.070844813608442E+90</v>
      </c>
      <c r="WYE52" s="1818">
        <f t="shared" ref="WYE52" si="16286">-WYE51*$C$52</f>
        <v>-6.2226159339486522E+90</v>
      </c>
      <c r="WYG52" s="1818">
        <f t="shared" ref="WYG52" si="16287">-WYG51*$C$52</f>
        <v>-6.3781813322973682E+90</v>
      </c>
      <c r="WYI52" s="1818">
        <f t="shared" ref="WYI52" si="16288">-WYI51*$C$52</f>
        <v>-6.5376358656048022E+90</v>
      </c>
      <c r="WYK52" s="1818">
        <f t="shared" ref="WYK52" si="16289">-WYK51*$C$52</f>
        <v>-6.701076762244922E+90</v>
      </c>
      <c r="WYM52" s="1818">
        <f t="shared" ref="WYM52" si="16290">-WYM51*$C$52</f>
        <v>-6.8686036813010444E+90</v>
      </c>
      <c r="WYO52" s="1818">
        <f t="shared" ref="WYO52" si="16291">-WYO51*$C$52</f>
        <v>-7.0403187733335699E+90</v>
      </c>
      <c r="WYQ52" s="1818">
        <f t="shared" ref="WYQ52" si="16292">-WYQ51*$C$52</f>
        <v>-7.2163267426669088E+90</v>
      </c>
      <c r="WYS52" s="1818">
        <f t="shared" ref="WYS52" si="16293">-WYS51*$C$52</f>
        <v>-7.396734911233581E+90</v>
      </c>
      <c r="WYU52" s="1818">
        <f t="shared" ref="WYU52" si="16294">-WYU51*$C$52</f>
        <v>-7.5816532840144194E+90</v>
      </c>
      <c r="WYW52" s="1818">
        <f t="shared" ref="WYW52" si="16295">-WYW51*$C$52</f>
        <v>-7.7711946161147796E+90</v>
      </c>
      <c r="WYY52" s="1818">
        <f t="shared" ref="WYY52" si="16296">-WYY51*$C$52</f>
        <v>-7.9654744815176481E+90</v>
      </c>
      <c r="WZA52" s="1818">
        <f t="shared" ref="WZA52" si="16297">-WZA51*$C$52</f>
        <v>-8.1646113435555895E+90</v>
      </c>
      <c r="WZC52" s="1818">
        <f t="shared" ref="WZC52" si="16298">-WZC51*$C$52</f>
        <v>-8.3687266271444783E+90</v>
      </c>
      <c r="WZE52" s="1818">
        <f t="shared" ref="WZE52" si="16299">-WZE51*$C$52</f>
        <v>-8.5779447928230889E+90</v>
      </c>
      <c r="WZG52" s="1818">
        <f t="shared" ref="WZG52" si="16300">-WZG51*$C$52</f>
        <v>-8.7923934126436646E+90</v>
      </c>
      <c r="WZI52" s="1818">
        <f t="shared" ref="WZI52" si="16301">-WZI51*$C$52</f>
        <v>-9.0122032479597555E+90</v>
      </c>
      <c r="WZK52" s="1818">
        <f t="shared" ref="WZK52" si="16302">-WZK51*$C$52</f>
        <v>-9.2375083291587492E+90</v>
      </c>
      <c r="WZM52" s="1818">
        <f t="shared" ref="WZM52" si="16303">-WZM51*$C$52</f>
        <v>-9.4684460373877178E+90</v>
      </c>
      <c r="WZO52" s="1818">
        <f t="shared" ref="WZO52" si="16304">-WZO51*$C$52</f>
        <v>-9.7051571883224102E+90</v>
      </c>
      <c r="WZQ52" s="1818">
        <f t="shared" ref="WZQ52" si="16305">-WZQ51*$C$52</f>
        <v>-9.9477861180304703E+90</v>
      </c>
      <c r="WZS52" s="1818">
        <f t="shared" ref="WZS52" si="16306">-WZS51*$C$52</f>
        <v>-1.0196480770981231E+91</v>
      </c>
      <c r="WZU52" s="1818">
        <f t="shared" ref="WZU52" si="16307">-WZU51*$C$52</f>
        <v>-1.0451392790255761E+91</v>
      </c>
      <c r="WZW52" s="1818">
        <f t="shared" ref="WZW52" si="16308">-WZW51*$C$52</f>
        <v>-1.0712677610012155E+91</v>
      </c>
      <c r="WZY52" s="1818">
        <f t="shared" ref="WZY52" si="16309">-WZY51*$C$52</f>
        <v>-1.0980494550262459E+91</v>
      </c>
      <c r="XAA52" s="1818">
        <f t="shared" ref="XAA52" si="16310">-XAA51*$C$52</f>
        <v>-1.125500691401902E+91</v>
      </c>
      <c r="XAC52" s="1818">
        <f t="shared" ref="XAC52" si="16311">-XAC51*$C$52</f>
        <v>-1.1536382086869495E+91</v>
      </c>
      <c r="XAE52" s="1818">
        <f t="shared" ref="XAE52" si="16312">-XAE51*$C$52</f>
        <v>-1.1824791639041231E+91</v>
      </c>
      <c r="XAG52" s="1818">
        <f t="shared" ref="XAG52" si="16313">-XAG51*$C$52</f>
        <v>-1.2120411430017261E+91</v>
      </c>
      <c r="XAI52" s="1818">
        <f t="shared" ref="XAI52" si="16314">-XAI51*$C$52</f>
        <v>-1.2423421715767691E+91</v>
      </c>
      <c r="XAK52" s="1818">
        <f t="shared" ref="XAK52" si="16315">-XAK51*$C$52</f>
        <v>-1.2734007258661882E+91</v>
      </c>
      <c r="XAM52" s="1818">
        <f t="shared" ref="XAM52" si="16316">-XAM51*$C$52</f>
        <v>-1.3052357440128429E+91</v>
      </c>
      <c r="XAO52" s="1818">
        <f t="shared" ref="XAO52" si="16317">-XAO51*$C$52</f>
        <v>-1.3378666376131639E+91</v>
      </c>
      <c r="XAQ52" s="1818">
        <f t="shared" ref="XAQ52" si="16318">-XAQ51*$C$52</f>
        <v>-1.3713133035534928E+91</v>
      </c>
      <c r="XAS52" s="1818">
        <f t="shared" ref="XAS52" si="16319">-XAS51*$C$52</f>
        <v>-1.40559613614233E+91</v>
      </c>
      <c r="XAU52" s="1818">
        <f t="shared" ref="XAU52" si="16320">-XAU51*$C$52</f>
        <v>-1.4407360395458882E+91</v>
      </c>
      <c r="XAW52" s="1818">
        <f t="shared" ref="XAW52" si="16321">-XAW51*$C$52</f>
        <v>-1.4767544405345352E+91</v>
      </c>
      <c r="XAY52" s="1818">
        <f t="shared" ref="XAY52" si="16322">-XAY51*$C$52</f>
        <v>-1.5136733015478984E+91</v>
      </c>
      <c r="XBA52" s="1818">
        <f t="shared" ref="XBA52" si="16323">-XBA51*$C$52</f>
        <v>-1.5515151340865957E+91</v>
      </c>
      <c r="XBC52" s="1818">
        <f t="shared" ref="XBC52" si="16324">-XBC51*$C$52</f>
        <v>-1.5903030124387604E+91</v>
      </c>
      <c r="XBE52" s="1818">
        <f t="shared" ref="XBE52" si="16325">-XBE51*$C$52</f>
        <v>-1.6300605877497293E+91</v>
      </c>
      <c r="XBG52" s="1818">
        <f t="shared" ref="XBG52" si="16326">-XBG51*$C$52</f>
        <v>-1.6708121024434723E+91</v>
      </c>
      <c r="XBI52" s="1818">
        <f t="shared" ref="XBI52" si="16327">-XBI51*$C$52</f>
        <v>-1.7125824050045589E+91</v>
      </c>
      <c r="XBK52" s="1818">
        <f t="shared" ref="XBK52" si="16328">-XBK51*$C$52</f>
        <v>-1.7553969651296729E+91</v>
      </c>
      <c r="XBM52" s="1818">
        <f t="shared" ref="XBM52" si="16329">-XBM51*$C$52</f>
        <v>-1.7992818892579144E+91</v>
      </c>
      <c r="XBO52" s="1818">
        <f t="shared" ref="XBO52" si="16330">-XBO51*$C$52</f>
        <v>-1.8442639364893622E+91</v>
      </c>
      <c r="XBQ52" s="1818">
        <f t="shared" ref="XBQ52" si="16331">-XBQ51*$C$52</f>
        <v>-1.8903705349015963E+91</v>
      </c>
      <c r="XBS52" s="1818">
        <f t="shared" ref="XBS52" si="16332">-XBS51*$C$52</f>
        <v>-1.9376297982741359E+91</v>
      </c>
      <c r="XBU52" s="1818">
        <f t="shared" ref="XBU52" si="16333">-XBU51*$C$52</f>
        <v>-1.986070543230989E+91</v>
      </c>
      <c r="XBW52" s="1818">
        <f t="shared" ref="XBW52" si="16334">-XBW51*$C$52</f>
        <v>-2.0357223068117636E+91</v>
      </c>
      <c r="XBY52" s="1818">
        <f t="shared" ref="XBY52" si="16335">-XBY51*$C$52</f>
        <v>-2.0866153644820575E+91</v>
      </c>
      <c r="XCA52" s="1818">
        <f t="shared" ref="XCA52" si="16336">-XCA51*$C$52</f>
        <v>-2.1387807485941089E+91</v>
      </c>
      <c r="XCC52" s="1818">
        <f t="shared" ref="XCC52" si="16337">-XCC51*$C$52</f>
        <v>-2.1922502673089615E+91</v>
      </c>
      <c r="XCE52" s="1818">
        <f t="shared" ref="XCE52" si="16338">-XCE51*$C$52</f>
        <v>-2.2470565239916854E+91</v>
      </c>
      <c r="XCG52" s="1818">
        <f t="shared" ref="XCG52" si="16339">-XCG51*$C$52</f>
        <v>-2.3032329370914773E+91</v>
      </c>
      <c r="XCI52" s="1818">
        <f t="shared" ref="XCI52" si="16340">-XCI51*$C$52</f>
        <v>-2.3608137605187639E+91</v>
      </c>
      <c r="XCK52" s="1818">
        <f t="shared" ref="XCK52" si="16341">-XCK51*$C$52</f>
        <v>-2.4198341045317329E+91</v>
      </c>
      <c r="XCM52" s="1818">
        <f t="shared" ref="XCM52" si="16342">-XCM51*$C$52</f>
        <v>-2.480329957145026E+91</v>
      </c>
      <c r="XCO52" s="1818">
        <f t="shared" ref="XCO52" si="16343">-XCO51*$C$52</f>
        <v>-2.5423382060736513E+91</v>
      </c>
      <c r="XCQ52" s="1818">
        <f t="shared" ref="XCQ52" si="16344">-XCQ51*$C$52</f>
        <v>-2.6058966612254923E+91</v>
      </c>
      <c r="XCS52" s="1818">
        <f t="shared" ref="XCS52" si="16345">-XCS51*$C$52</f>
        <v>-2.6710440777561293E+91</v>
      </c>
      <c r="XCU52" s="1818">
        <f t="shared" ref="XCU52" si="16346">-XCU51*$C$52</f>
        <v>-2.7378201797000323E+91</v>
      </c>
      <c r="XCW52" s="1818">
        <f t="shared" ref="XCW52" si="16347">-XCW51*$C$52</f>
        <v>-2.8062656841925329E+91</v>
      </c>
      <c r="XCY52" s="1818">
        <f t="shared" ref="XCY52" si="16348">-XCY51*$C$52</f>
        <v>-2.8764223262973462E+91</v>
      </c>
      <c r="XDA52" s="1818">
        <f t="shared" ref="XDA52" si="16349">-XDA51*$C$52</f>
        <v>-2.9483328844547794E+91</v>
      </c>
      <c r="XDC52" s="1818">
        <f t="shared" ref="XDC52" si="16350">-XDC51*$C$52</f>
        <v>-3.0220412065661485E+91</v>
      </c>
      <c r="XDE52" s="1818">
        <f t="shared" ref="XDE52" si="16351">-XDE51*$C$52</f>
        <v>-3.0975922367303019E+91</v>
      </c>
      <c r="XDG52" s="1818">
        <f t="shared" ref="XDG52" si="16352">-XDG51*$C$52</f>
        <v>-3.175032042648559E+91</v>
      </c>
      <c r="XDI52" s="1818">
        <f t="shared" ref="XDI52" si="16353">-XDI51*$C$52</f>
        <v>-3.2544078437147725E+91</v>
      </c>
      <c r="XDK52" s="1818">
        <f t="shared" ref="XDK52" si="16354">-XDK51*$C$52</f>
        <v>-3.3357680398076415E+91</v>
      </c>
      <c r="XDM52" s="1818">
        <f t="shared" ref="XDM52" si="16355">-XDM51*$C$52</f>
        <v>-3.4191622408028325E+91</v>
      </c>
      <c r="XDO52" s="1818">
        <f t="shared" ref="XDO52" si="16356">-XDO51*$C$52</f>
        <v>-3.5046412968229028E+91</v>
      </c>
      <c r="XDQ52" s="1818">
        <f t="shared" ref="XDQ52" si="16357">-XDQ51*$C$52</f>
        <v>-3.592257329243475E+91</v>
      </c>
      <c r="XDS52" s="1818">
        <f t="shared" ref="XDS52" si="16358">-XDS51*$C$52</f>
        <v>-3.6820637624745617E+91</v>
      </c>
      <c r="XDU52" s="1818">
        <f t="shared" ref="XDU52" si="16359">-XDU51*$C$52</f>
        <v>-3.7741153565364256E+91</v>
      </c>
      <c r="XDW52" s="1818">
        <f t="shared" ref="XDW52" si="16360">-XDW51*$C$52</f>
        <v>-3.8684682404498357E+91</v>
      </c>
      <c r="XDY52" s="1818">
        <f t="shared" ref="XDY52" si="16361">-XDY51*$C$52</f>
        <v>-3.9651799464610812E+91</v>
      </c>
      <c r="XEA52" s="1818">
        <f t="shared" ref="XEA52" si="16362">-XEA51*$C$52</f>
        <v>-4.0643094451226081E+91</v>
      </c>
      <c r="XEC52" s="1818">
        <f t="shared" ref="XEC52" si="16363">-XEC51*$C$52</f>
        <v>-4.1659171812506727E+91</v>
      </c>
      <c r="XEE52" s="1818">
        <f t="shared" ref="XEE52" si="16364">-XEE51*$C$52</f>
        <v>-4.2700651107819388E+91</v>
      </c>
      <c r="XEG52" s="1818">
        <f t="shared" ref="XEG52" si="16365">-XEG51*$C$52</f>
        <v>-4.376816738551487E+91</v>
      </c>
      <c r="XEI52" s="1818">
        <f t="shared" ref="XEI52" si="16366">-XEI51*$C$52</f>
        <v>-4.4862371570152738E+91</v>
      </c>
      <c r="XEK52" s="1818">
        <f t="shared" ref="XEK52" si="16367">-XEK51*$C$52</f>
        <v>-4.5983930859406553E+91</v>
      </c>
      <c r="XEM52" s="1818">
        <f t="shared" ref="XEM52" si="16368">-XEM51*$C$52</f>
        <v>-4.7133529130891713E+91</v>
      </c>
      <c r="XEO52" s="1818">
        <f t="shared" ref="XEO52" si="16369">-XEO51*$C$52</f>
        <v>-4.8311867359163999E+91</v>
      </c>
      <c r="XEQ52" s="1818">
        <f t="shared" ref="XEQ52" si="16370">-XEQ51*$C$52</f>
        <v>-4.9519664043143096E+91</v>
      </c>
      <c r="XES52" s="1818">
        <f t="shared" ref="XES52" si="16371">-XES51*$C$52</f>
        <v>-5.0757655644221671E+91</v>
      </c>
      <c r="XEU52" s="1818">
        <f t="shared" ref="XEU52" si="16372">-XEU51*$C$52</f>
        <v>-5.2026597035327208E+91</v>
      </c>
      <c r="XEW52" s="1818">
        <f t="shared" ref="XEW52" si="16373">-XEW51*$C$52</f>
        <v>-5.332726196121038E+91</v>
      </c>
      <c r="XEY52" s="1818">
        <f t="shared" ref="XEY52" si="16374">-XEY51*$C$52</f>
        <v>-5.4660443510240635E+91</v>
      </c>
      <c r="XFA52" s="1818">
        <f t="shared" ref="XFA52" si="16375">-XFA51*$C$52</f>
        <v>-5.6026954597996647E+91</v>
      </c>
      <c r="XFC52" s="1818">
        <f t="shared" ref="XFC52" si="16376">-XFC51*$C$52</f>
        <v>-5.7427628462946555E+91</v>
      </c>
    </row>
    <row r="53" spans="1:1023 1025:2047 2049:3071 3073:4095 4097:5119 5121:6143 6145:7167 7169:8191 8193:9215 9217:10239 10241:11263 11265:12287 12289:13311 13313:14335 14337:15359 15361:16383" s="339" customFormat="1" ht="14">
      <c r="A53" s="1816" t="s">
        <v>920</v>
      </c>
      <c r="B53" s="1816"/>
      <c r="C53" s="1820"/>
      <c r="D53" s="1816"/>
      <c r="E53" s="1818"/>
      <c r="F53" s="1818"/>
      <c r="G53" s="1818"/>
      <c r="H53" s="1818"/>
      <c r="I53" s="1818"/>
      <c r="J53" s="1818"/>
      <c r="K53" s="1818"/>
      <c r="L53" s="1818"/>
      <c r="M53" s="1818"/>
      <c r="N53" s="1818"/>
      <c r="O53" s="1818"/>
      <c r="P53" s="1818"/>
      <c r="Q53" s="1818"/>
      <c r="R53" s="1818"/>
      <c r="S53" s="1818"/>
      <c r="T53" s="1818"/>
      <c r="U53" s="1818"/>
      <c r="V53" s="1818"/>
      <c r="W53" s="1818"/>
      <c r="X53" s="1818"/>
      <c r="Y53" s="1818"/>
      <c r="Z53" s="1818"/>
      <c r="AA53" s="1818"/>
      <c r="AB53" s="1818"/>
      <c r="AC53" s="1818"/>
      <c r="AD53" s="1818"/>
      <c r="AE53" s="1818"/>
      <c r="AF53" s="1818"/>
      <c r="AG53" s="1818"/>
    </row>
    <row r="54" spans="1:1023 1025:2047 2049:3071 3073:4095 4097:5119 5121:6143 6145:7167 7169:8191 8193:9215 9217:10239 10241:11263 11265:12287 12289:13311 13313:14335 14337:15359 15361:16383" s="339" customFormat="1" ht="14">
      <c r="A54" s="1816"/>
      <c r="B54" s="1816"/>
      <c r="C54" s="1820"/>
      <c r="D54" s="1816"/>
      <c r="E54" s="1818"/>
      <c r="F54" s="1818"/>
      <c r="G54" s="1818"/>
      <c r="H54" s="1818"/>
      <c r="I54" s="1818"/>
      <c r="J54" s="1818"/>
      <c r="K54" s="1818"/>
      <c r="L54" s="1818"/>
      <c r="M54" s="1818"/>
      <c r="N54" s="1818"/>
      <c r="O54" s="1818"/>
      <c r="P54" s="1818"/>
      <c r="Q54" s="1818"/>
      <c r="R54" s="1818"/>
      <c r="S54" s="1818"/>
      <c r="T54" s="1818"/>
      <c r="U54" s="1818"/>
      <c r="V54" s="1818"/>
      <c r="W54" s="1818"/>
      <c r="X54" s="1818"/>
      <c r="Y54" s="1818"/>
      <c r="Z54" s="1818"/>
      <c r="AA54" s="1818"/>
      <c r="AB54" s="1818"/>
      <c r="AC54" s="1818"/>
      <c r="AD54" s="1818"/>
      <c r="AE54" s="1818"/>
      <c r="AF54" s="1818"/>
      <c r="AG54" s="1818"/>
    </row>
    <row r="55" spans="1:1023 1025:2047 2049:3071 3073:4095 4097:5119 5121:6143 6145:7167 7169:8191 8193:9215 9217:10239 10241:11263 11265:12287 12289:13311 13313:14335 14337:15359 15361:16383" s="1816" customFormat="1" ht="14">
      <c r="A55" s="1816" t="s">
        <v>2622</v>
      </c>
      <c r="C55" s="1820">
        <f>C13</f>
        <v>1.0349999999999999</v>
      </c>
      <c r="E55" s="1818">
        <f>-5000</f>
        <v>-5000</v>
      </c>
      <c r="G55" s="1818">
        <f>E55*$C$55</f>
        <v>-5175</v>
      </c>
      <c r="H55" s="1818"/>
      <c r="I55" s="1818">
        <f t="shared" ref="I55:AG55" si="16377">G55*$C$55</f>
        <v>-5356.125</v>
      </c>
      <c r="J55" s="1818"/>
      <c r="K55" s="1818">
        <f t="shared" si="16377"/>
        <v>-5543.5893749999996</v>
      </c>
      <c r="L55" s="1818"/>
      <c r="M55" s="1818">
        <f t="shared" si="16377"/>
        <v>-5737.615003124999</v>
      </c>
      <c r="N55" s="1818"/>
      <c r="O55" s="1818">
        <f t="shared" si="16377"/>
        <v>-5938.4315282343732</v>
      </c>
      <c r="P55" s="1818"/>
      <c r="Q55" s="1818">
        <f t="shared" si="16377"/>
        <v>-6146.276631722576</v>
      </c>
      <c r="R55" s="1818"/>
      <c r="S55" s="1818">
        <f t="shared" si="16377"/>
        <v>-6361.3963138328654</v>
      </c>
      <c r="T55" s="1818"/>
      <c r="U55" s="1818">
        <f t="shared" si="16377"/>
        <v>-6584.0451848170151</v>
      </c>
      <c r="V55" s="1818"/>
      <c r="W55" s="1818">
        <f t="shared" si="16377"/>
        <v>-6814.4867662856104</v>
      </c>
      <c r="X55" s="1818"/>
      <c r="Y55" s="1818">
        <f t="shared" si="16377"/>
        <v>-7052.9938031056063</v>
      </c>
      <c r="Z55" s="1818"/>
      <c r="AA55" s="1818">
        <f t="shared" si="16377"/>
        <v>-7299.8485862143016</v>
      </c>
      <c r="AB55" s="1818"/>
      <c r="AC55" s="1818">
        <f t="shared" si="16377"/>
        <v>-7555.3432867318015</v>
      </c>
      <c r="AD55" s="1818"/>
      <c r="AE55" s="1818">
        <f t="shared" si="16377"/>
        <v>-7819.7803017674141</v>
      </c>
      <c r="AF55" s="1818"/>
      <c r="AG55" s="1818">
        <f t="shared" si="16377"/>
        <v>-8093.472612329273</v>
      </c>
      <c r="AH55" s="1818"/>
      <c r="AI55" s="1818">
        <f t="shared" ref="AI55" si="16378">AG55*AE55</f>
        <v>63289177.706786506</v>
      </c>
      <c r="AK55" s="1818">
        <f t="shared" ref="AK55" si="16379">AI55*AG55</f>
        <v>-512229226426.71698</v>
      </c>
      <c r="AM55" s="1818">
        <f t="shared" ref="AM55" si="16380">AK55*AI55</f>
        <v>-3.2418566537930273E+19</v>
      </c>
      <c r="AO55" s="1818">
        <f t="shared" ref="AO55" si="16381">AM55*AK55</f>
        <v>1.6605737259587077E+31</v>
      </c>
      <c r="AQ55" s="1818">
        <f t="shared" ref="AQ55" si="16382">AO55*AM55</f>
        <v>-5.3833419826131151E+50</v>
      </c>
      <c r="AS55" s="1818">
        <f t="shared" ref="AS55" si="16383">AQ55*AO55</f>
        <v>-8.9394362541777967E+81</v>
      </c>
      <c r="AU55" s="1818">
        <f t="shared" ref="AU55" si="16384">AS55*AQ55</f>
        <v>4.812404248800906E+132</v>
      </c>
      <c r="AW55" s="1818">
        <f t="shared" ref="AW55" si="16385">AU55*AS55</f>
        <v>-4.3020181011490085E+214</v>
      </c>
      <c r="AY55" s="1818" t="e">
        <f t="shared" ref="AY55" si="16386">AW55*AU55</f>
        <v>#NUM!</v>
      </c>
      <c r="BA55" s="1818" t="e">
        <f t="shared" ref="BA55" si="16387">AY55*AW55</f>
        <v>#NUM!</v>
      </c>
      <c r="BC55" s="1818" t="e">
        <f t="shared" ref="BC55" si="16388">BA55*AY55</f>
        <v>#NUM!</v>
      </c>
      <c r="BE55" s="1818" t="e">
        <f t="shared" ref="BE55" si="16389">BC55*BA55</f>
        <v>#NUM!</v>
      </c>
      <c r="BG55" s="1818" t="e">
        <f t="shared" ref="BG55" si="16390">BE55*BC55</f>
        <v>#NUM!</v>
      </c>
      <c r="BI55" s="1818" t="e">
        <f t="shared" ref="BI55" si="16391">BG55*BE55</f>
        <v>#NUM!</v>
      </c>
      <c r="BK55" s="1818" t="e">
        <f t="shared" ref="BK55" si="16392">BI55*BG55</f>
        <v>#NUM!</v>
      </c>
      <c r="BM55" s="1818" t="e">
        <f t="shared" ref="BM55" si="16393">BK55*BI55</f>
        <v>#NUM!</v>
      </c>
      <c r="BO55" s="1818" t="e">
        <f t="shared" ref="BO55" si="16394">BM55*BK55</f>
        <v>#NUM!</v>
      </c>
      <c r="BQ55" s="1818" t="e">
        <f t="shared" ref="BQ55" si="16395">BO55*BM55</f>
        <v>#NUM!</v>
      </c>
      <c r="BS55" s="1818" t="e">
        <f t="shared" ref="BS55" si="16396">BQ55*BO55</f>
        <v>#NUM!</v>
      </c>
      <c r="BU55" s="1818" t="e">
        <f t="shared" ref="BU55" si="16397">BS55*BQ55</f>
        <v>#NUM!</v>
      </c>
      <c r="BW55" s="1818" t="e">
        <f t="shared" ref="BW55" si="16398">BU55*BS55</f>
        <v>#NUM!</v>
      </c>
      <c r="BY55" s="1818" t="e">
        <f t="shared" ref="BY55" si="16399">BW55*BU55</f>
        <v>#NUM!</v>
      </c>
      <c r="CA55" s="1818" t="e">
        <f t="shared" ref="CA55" si="16400">BY55*BW55</f>
        <v>#NUM!</v>
      </c>
      <c r="CC55" s="1818" t="e">
        <f t="shared" ref="CC55" si="16401">CA55*BY55</f>
        <v>#NUM!</v>
      </c>
      <c r="CE55" s="1818" t="e">
        <f t="shared" ref="CE55" si="16402">CC55*CA55</f>
        <v>#NUM!</v>
      </c>
      <c r="CG55" s="1818" t="e">
        <f t="shared" ref="CG55" si="16403">CE55*CC55</f>
        <v>#NUM!</v>
      </c>
      <c r="CI55" s="1818" t="e">
        <f t="shared" ref="CI55" si="16404">CG55*CE55</f>
        <v>#NUM!</v>
      </c>
      <c r="CK55" s="1818" t="e">
        <f t="shared" ref="CK55" si="16405">CI55*CG55</f>
        <v>#NUM!</v>
      </c>
      <c r="CM55" s="1818" t="e">
        <f t="shared" ref="CM55" si="16406">CK55*CI55</f>
        <v>#NUM!</v>
      </c>
      <c r="CO55" s="1818" t="e">
        <f t="shared" ref="CO55" si="16407">CM55*CK55</f>
        <v>#NUM!</v>
      </c>
      <c r="CQ55" s="1818" t="e">
        <f t="shared" ref="CQ55" si="16408">CO55*CM55</f>
        <v>#NUM!</v>
      </c>
      <c r="CS55" s="1818" t="e">
        <f t="shared" ref="CS55" si="16409">CQ55*CO55</f>
        <v>#NUM!</v>
      </c>
      <c r="CU55" s="1818" t="e">
        <f t="shared" ref="CU55" si="16410">CS55*CQ55</f>
        <v>#NUM!</v>
      </c>
      <c r="CW55" s="1818" t="e">
        <f t="shared" ref="CW55" si="16411">CU55*CS55</f>
        <v>#NUM!</v>
      </c>
      <c r="CY55" s="1818" t="e">
        <f t="shared" ref="CY55" si="16412">CW55*CU55</f>
        <v>#NUM!</v>
      </c>
      <c r="DA55" s="1818" t="e">
        <f t="shared" ref="DA55" si="16413">CY55*CW55</f>
        <v>#NUM!</v>
      </c>
      <c r="DC55" s="1818" t="e">
        <f t="shared" ref="DC55" si="16414">DA55*CY55</f>
        <v>#NUM!</v>
      </c>
      <c r="DE55" s="1818" t="e">
        <f t="shared" ref="DE55" si="16415">DC55*DA55</f>
        <v>#NUM!</v>
      </c>
      <c r="DG55" s="1818" t="e">
        <f t="shared" ref="DG55" si="16416">DE55*DC55</f>
        <v>#NUM!</v>
      </c>
      <c r="DI55" s="1818" t="e">
        <f t="shared" ref="DI55" si="16417">DG55*DE55</f>
        <v>#NUM!</v>
      </c>
      <c r="DK55" s="1818" t="e">
        <f t="shared" ref="DK55" si="16418">DI55*DG55</f>
        <v>#NUM!</v>
      </c>
      <c r="DM55" s="1818" t="e">
        <f t="shared" ref="DM55" si="16419">DK55*DI55</f>
        <v>#NUM!</v>
      </c>
      <c r="DO55" s="1818" t="e">
        <f t="shared" ref="DO55" si="16420">DM55*DK55</f>
        <v>#NUM!</v>
      </c>
      <c r="DQ55" s="1818" t="e">
        <f t="shared" ref="DQ55" si="16421">DO55*DM55</f>
        <v>#NUM!</v>
      </c>
      <c r="DS55" s="1818" t="e">
        <f t="shared" ref="DS55" si="16422">DQ55*DO55</f>
        <v>#NUM!</v>
      </c>
      <c r="DU55" s="1818" t="e">
        <f t="shared" ref="DU55" si="16423">DS55*DQ55</f>
        <v>#NUM!</v>
      </c>
      <c r="DW55" s="1818" t="e">
        <f t="shared" ref="DW55" si="16424">DU55*DS55</f>
        <v>#NUM!</v>
      </c>
      <c r="DY55" s="1818" t="e">
        <f t="shared" ref="DY55" si="16425">DW55*DU55</f>
        <v>#NUM!</v>
      </c>
      <c r="EA55" s="1818" t="e">
        <f t="shared" ref="EA55" si="16426">DY55*DW55</f>
        <v>#NUM!</v>
      </c>
      <c r="EC55" s="1818" t="e">
        <f t="shared" ref="EC55" si="16427">EA55*DY55</f>
        <v>#NUM!</v>
      </c>
      <c r="EE55" s="1818" t="e">
        <f t="shared" ref="EE55" si="16428">EC55*EA55</f>
        <v>#NUM!</v>
      </c>
      <c r="EG55" s="1818" t="e">
        <f t="shared" ref="EG55" si="16429">EE55*EC55</f>
        <v>#NUM!</v>
      </c>
      <c r="EI55" s="1818" t="e">
        <f t="shared" ref="EI55" si="16430">EG55*EE55</f>
        <v>#NUM!</v>
      </c>
      <c r="EK55" s="1818" t="e">
        <f t="shared" ref="EK55" si="16431">EI55*EG55</f>
        <v>#NUM!</v>
      </c>
      <c r="EM55" s="1818" t="e">
        <f t="shared" ref="EM55" si="16432">EK55*EI55</f>
        <v>#NUM!</v>
      </c>
      <c r="EO55" s="1818" t="e">
        <f t="shared" ref="EO55" si="16433">EM55*EK55</f>
        <v>#NUM!</v>
      </c>
      <c r="EQ55" s="1818" t="e">
        <f t="shared" ref="EQ55" si="16434">EO55*EM55</f>
        <v>#NUM!</v>
      </c>
      <c r="ES55" s="1818" t="e">
        <f t="shared" ref="ES55" si="16435">EQ55*EO55</f>
        <v>#NUM!</v>
      </c>
      <c r="EU55" s="1818" t="e">
        <f t="shared" ref="EU55" si="16436">ES55*EQ55</f>
        <v>#NUM!</v>
      </c>
      <c r="EW55" s="1818" t="e">
        <f t="shared" ref="EW55" si="16437">EU55*ES55</f>
        <v>#NUM!</v>
      </c>
      <c r="EY55" s="1818" t="e">
        <f t="shared" ref="EY55" si="16438">EW55*EU55</f>
        <v>#NUM!</v>
      </c>
      <c r="FA55" s="1818" t="e">
        <f t="shared" ref="FA55" si="16439">EY55*EW55</f>
        <v>#NUM!</v>
      </c>
      <c r="FC55" s="1818" t="e">
        <f t="shared" ref="FC55" si="16440">FA55*EY55</f>
        <v>#NUM!</v>
      </c>
      <c r="FE55" s="1818" t="e">
        <f t="shared" ref="FE55" si="16441">FC55*FA55</f>
        <v>#NUM!</v>
      </c>
      <c r="FG55" s="1818" t="e">
        <f t="shared" ref="FG55" si="16442">FE55*FC55</f>
        <v>#NUM!</v>
      </c>
      <c r="FI55" s="1818" t="e">
        <f t="shared" ref="FI55" si="16443">FG55*FE55</f>
        <v>#NUM!</v>
      </c>
      <c r="FK55" s="1818" t="e">
        <f t="shared" ref="FK55" si="16444">FI55*FG55</f>
        <v>#NUM!</v>
      </c>
      <c r="FM55" s="1818" t="e">
        <f t="shared" ref="FM55" si="16445">FK55*FI55</f>
        <v>#NUM!</v>
      </c>
      <c r="FO55" s="1818" t="e">
        <f t="shared" ref="FO55" si="16446">FM55*FK55</f>
        <v>#NUM!</v>
      </c>
      <c r="FQ55" s="1818" t="e">
        <f t="shared" ref="FQ55" si="16447">FO55*FM55</f>
        <v>#NUM!</v>
      </c>
      <c r="FS55" s="1818" t="e">
        <f t="shared" ref="FS55" si="16448">FQ55*FO55</f>
        <v>#NUM!</v>
      </c>
      <c r="FU55" s="1818" t="e">
        <f t="shared" ref="FU55" si="16449">FS55*FQ55</f>
        <v>#NUM!</v>
      </c>
      <c r="FW55" s="1818" t="e">
        <f t="shared" ref="FW55" si="16450">FU55*FS55</f>
        <v>#NUM!</v>
      </c>
      <c r="FY55" s="1818" t="e">
        <f t="shared" ref="FY55" si="16451">FW55*FU55</f>
        <v>#NUM!</v>
      </c>
      <c r="GA55" s="1818" t="e">
        <f t="shared" ref="GA55" si="16452">FY55*FW55</f>
        <v>#NUM!</v>
      </c>
      <c r="GC55" s="1818" t="e">
        <f t="shared" ref="GC55" si="16453">GA55*FY55</f>
        <v>#NUM!</v>
      </c>
      <c r="GE55" s="1818" t="e">
        <f t="shared" ref="GE55" si="16454">GC55*GA55</f>
        <v>#NUM!</v>
      </c>
      <c r="GG55" s="1818" t="e">
        <f t="shared" ref="GG55" si="16455">GE55*GC55</f>
        <v>#NUM!</v>
      </c>
      <c r="GI55" s="1818" t="e">
        <f t="shared" ref="GI55" si="16456">GG55*GE55</f>
        <v>#NUM!</v>
      </c>
      <c r="GK55" s="1818" t="e">
        <f t="shared" ref="GK55" si="16457">GI55*GG55</f>
        <v>#NUM!</v>
      </c>
      <c r="GM55" s="1818" t="e">
        <f t="shared" ref="GM55" si="16458">GK55*GI55</f>
        <v>#NUM!</v>
      </c>
      <c r="GO55" s="1818" t="e">
        <f t="shared" ref="GO55" si="16459">GM55*GK55</f>
        <v>#NUM!</v>
      </c>
      <c r="GQ55" s="1818" t="e">
        <f t="shared" ref="GQ55" si="16460">GO55*GM55</f>
        <v>#NUM!</v>
      </c>
      <c r="GS55" s="1818" t="e">
        <f t="shared" ref="GS55" si="16461">GQ55*GO55</f>
        <v>#NUM!</v>
      </c>
      <c r="GU55" s="1818" t="e">
        <f t="shared" ref="GU55" si="16462">GS55*GQ55</f>
        <v>#NUM!</v>
      </c>
      <c r="GW55" s="1818" t="e">
        <f t="shared" ref="GW55" si="16463">GU55*GS55</f>
        <v>#NUM!</v>
      </c>
      <c r="GY55" s="1818" t="e">
        <f t="shared" ref="GY55" si="16464">GW55*GU55</f>
        <v>#NUM!</v>
      </c>
      <c r="HA55" s="1818" t="e">
        <f t="shared" ref="HA55" si="16465">GY55*GW55</f>
        <v>#NUM!</v>
      </c>
      <c r="HC55" s="1818" t="e">
        <f t="shared" ref="HC55" si="16466">HA55*GY55</f>
        <v>#NUM!</v>
      </c>
      <c r="HE55" s="1818" t="e">
        <f t="shared" ref="HE55" si="16467">HC55*HA55</f>
        <v>#NUM!</v>
      </c>
      <c r="HG55" s="1818" t="e">
        <f t="shared" ref="HG55" si="16468">HE55*HC55</f>
        <v>#NUM!</v>
      </c>
      <c r="HI55" s="1818" t="e">
        <f t="shared" ref="HI55" si="16469">HG55*HE55</f>
        <v>#NUM!</v>
      </c>
      <c r="HK55" s="1818" t="e">
        <f t="shared" ref="HK55" si="16470">HI55*HG55</f>
        <v>#NUM!</v>
      </c>
      <c r="HM55" s="1818" t="e">
        <f t="shared" ref="HM55" si="16471">HK55*HI55</f>
        <v>#NUM!</v>
      </c>
      <c r="HO55" s="1818" t="e">
        <f t="shared" ref="HO55" si="16472">HM55*HK55</f>
        <v>#NUM!</v>
      </c>
      <c r="HQ55" s="1818" t="e">
        <f t="shared" ref="HQ55" si="16473">HO55*HM55</f>
        <v>#NUM!</v>
      </c>
      <c r="HS55" s="1818" t="e">
        <f t="shared" ref="HS55" si="16474">HQ55*HO55</f>
        <v>#NUM!</v>
      </c>
      <c r="HU55" s="1818" t="e">
        <f t="shared" ref="HU55" si="16475">HS55*HQ55</f>
        <v>#NUM!</v>
      </c>
      <c r="HW55" s="1818" t="e">
        <f t="shared" ref="HW55" si="16476">HU55*HS55</f>
        <v>#NUM!</v>
      </c>
      <c r="HY55" s="1818" t="e">
        <f t="shared" ref="HY55" si="16477">HW55*HU55</f>
        <v>#NUM!</v>
      </c>
      <c r="IA55" s="1818" t="e">
        <f t="shared" ref="IA55" si="16478">HY55*HW55</f>
        <v>#NUM!</v>
      </c>
      <c r="IC55" s="1818" t="e">
        <f t="shared" ref="IC55" si="16479">IA55*HY55</f>
        <v>#NUM!</v>
      </c>
      <c r="IE55" s="1818" t="e">
        <f t="shared" ref="IE55" si="16480">IC55*IA55</f>
        <v>#NUM!</v>
      </c>
      <c r="IG55" s="1818" t="e">
        <f t="shared" ref="IG55" si="16481">IE55*IC55</f>
        <v>#NUM!</v>
      </c>
      <c r="II55" s="1818" t="e">
        <f t="shared" ref="II55" si="16482">IG55*IE55</f>
        <v>#NUM!</v>
      </c>
      <c r="IK55" s="1818" t="e">
        <f t="shared" ref="IK55" si="16483">II55*IG55</f>
        <v>#NUM!</v>
      </c>
      <c r="IM55" s="1818" t="e">
        <f t="shared" ref="IM55" si="16484">IK55*II55</f>
        <v>#NUM!</v>
      </c>
      <c r="IO55" s="1818" t="e">
        <f t="shared" ref="IO55" si="16485">IM55*IK55</f>
        <v>#NUM!</v>
      </c>
      <c r="IQ55" s="1818" t="e">
        <f t="shared" ref="IQ55" si="16486">IO55*IM55</f>
        <v>#NUM!</v>
      </c>
      <c r="IS55" s="1818" t="e">
        <f t="shared" ref="IS55" si="16487">IQ55*IO55</f>
        <v>#NUM!</v>
      </c>
      <c r="IU55" s="1818" t="e">
        <f t="shared" ref="IU55" si="16488">IS55*IQ55</f>
        <v>#NUM!</v>
      </c>
      <c r="IW55" s="1818" t="e">
        <f t="shared" ref="IW55" si="16489">IU55*IS55</f>
        <v>#NUM!</v>
      </c>
      <c r="IY55" s="1818" t="e">
        <f t="shared" ref="IY55" si="16490">IW55*IU55</f>
        <v>#NUM!</v>
      </c>
      <c r="JA55" s="1818" t="e">
        <f t="shared" ref="JA55" si="16491">IY55*IW55</f>
        <v>#NUM!</v>
      </c>
      <c r="JC55" s="1818" t="e">
        <f t="shared" ref="JC55" si="16492">JA55*IY55</f>
        <v>#NUM!</v>
      </c>
      <c r="JE55" s="1818" t="e">
        <f t="shared" ref="JE55" si="16493">JC55*JA55</f>
        <v>#NUM!</v>
      </c>
      <c r="JG55" s="1818" t="e">
        <f t="shared" ref="JG55" si="16494">JE55*JC55</f>
        <v>#NUM!</v>
      </c>
      <c r="JI55" s="1818" t="e">
        <f t="shared" ref="JI55" si="16495">JG55*JE55</f>
        <v>#NUM!</v>
      </c>
      <c r="JK55" s="1818" t="e">
        <f t="shared" ref="JK55" si="16496">JI55*JG55</f>
        <v>#NUM!</v>
      </c>
      <c r="JM55" s="1818" t="e">
        <f t="shared" ref="JM55" si="16497">JK55*JI55</f>
        <v>#NUM!</v>
      </c>
      <c r="JO55" s="1818" t="e">
        <f t="shared" ref="JO55" si="16498">JM55*JK55</f>
        <v>#NUM!</v>
      </c>
      <c r="JQ55" s="1818" t="e">
        <f t="shared" ref="JQ55" si="16499">JO55*JM55</f>
        <v>#NUM!</v>
      </c>
      <c r="JS55" s="1818" t="e">
        <f t="shared" ref="JS55" si="16500">JQ55*JO55</f>
        <v>#NUM!</v>
      </c>
      <c r="JU55" s="1818" t="e">
        <f t="shared" ref="JU55" si="16501">JS55*JQ55</f>
        <v>#NUM!</v>
      </c>
      <c r="JW55" s="1818" t="e">
        <f t="shared" ref="JW55" si="16502">JU55*JS55</f>
        <v>#NUM!</v>
      </c>
      <c r="JY55" s="1818" t="e">
        <f t="shared" ref="JY55" si="16503">JW55*JU55</f>
        <v>#NUM!</v>
      </c>
      <c r="KA55" s="1818" t="e">
        <f t="shared" ref="KA55" si="16504">JY55*JW55</f>
        <v>#NUM!</v>
      </c>
      <c r="KC55" s="1818" t="e">
        <f t="shared" ref="KC55" si="16505">KA55*JY55</f>
        <v>#NUM!</v>
      </c>
      <c r="KE55" s="1818" t="e">
        <f t="shared" ref="KE55" si="16506">KC55*KA55</f>
        <v>#NUM!</v>
      </c>
      <c r="KG55" s="1818" t="e">
        <f t="shared" ref="KG55" si="16507">KE55*KC55</f>
        <v>#NUM!</v>
      </c>
      <c r="KI55" s="1818" t="e">
        <f t="shared" ref="KI55" si="16508">KG55*KE55</f>
        <v>#NUM!</v>
      </c>
      <c r="KK55" s="1818" t="e">
        <f t="shared" ref="KK55" si="16509">KI55*KG55</f>
        <v>#NUM!</v>
      </c>
      <c r="KM55" s="1818" t="e">
        <f t="shared" ref="KM55" si="16510">KK55*KI55</f>
        <v>#NUM!</v>
      </c>
      <c r="KO55" s="1818" t="e">
        <f t="shared" ref="KO55" si="16511">KM55*KK55</f>
        <v>#NUM!</v>
      </c>
      <c r="KQ55" s="1818" t="e">
        <f t="shared" ref="KQ55" si="16512">KO55*KM55</f>
        <v>#NUM!</v>
      </c>
      <c r="KS55" s="1818" t="e">
        <f t="shared" ref="KS55" si="16513">KQ55*KO55</f>
        <v>#NUM!</v>
      </c>
      <c r="KU55" s="1818" t="e">
        <f t="shared" ref="KU55" si="16514">KS55*KQ55</f>
        <v>#NUM!</v>
      </c>
      <c r="KW55" s="1818" t="e">
        <f t="shared" ref="KW55" si="16515">KU55*KS55</f>
        <v>#NUM!</v>
      </c>
      <c r="KY55" s="1818" t="e">
        <f t="shared" ref="KY55" si="16516">KW55*KU55</f>
        <v>#NUM!</v>
      </c>
      <c r="LA55" s="1818" t="e">
        <f t="shared" ref="LA55" si="16517">KY55*KW55</f>
        <v>#NUM!</v>
      </c>
      <c r="LC55" s="1818" t="e">
        <f t="shared" ref="LC55" si="16518">LA55*KY55</f>
        <v>#NUM!</v>
      </c>
      <c r="LE55" s="1818" t="e">
        <f t="shared" ref="LE55" si="16519">LC55*LA55</f>
        <v>#NUM!</v>
      </c>
      <c r="LG55" s="1818" t="e">
        <f t="shared" ref="LG55" si="16520">LE55*LC55</f>
        <v>#NUM!</v>
      </c>
      <c r="LI55" s="1818" t="e">
        <f t="shared" ref="LI55" si="16521">LG55*LE55</f>
        <v>#NUM!</v>
      </c>
      <c r="LK55" s="1818" t="e">
        <f t="shared" ref="LK55" si="16522">LI55*LG55</f>
        <v>#NUM!</v>
      </c>
      <c r="LM55" s="1818" t="e">
        <f t="shared" ref="LM55" si="16523">LK55*LI55</f>
        <v>#NUM!</v>
      </c>
      <c r="LO55" s="1818" t="e">
        <f t="shared" ref="LO55" si="16524">LM55*LK55</f>
        <v>#NUM!</v>
      </c>
      <c r="LQ55" s="1818" t="e">
        <f t="shared" ref="LQ55" si="16525">LO55*LM55</f>
        <v>#NUM!</v>
      </c>
      <c r="LS55" s="1818" t="e">
        <f t="shared" ref="LS55" si="16526">LQ55*LO55</f>
        <v>#NUM!</v>
      </c>
      <c r="LU55" s="1818" t="e">
        <f t="shared" ref="LU55" si="16527">LS55*LQ55</f>
        <v>#NUM!</v>
      </c>
      <c r="LW55" s="1818" t="e">
        <f t="shared" ref="LW55" si="16528">LU55*LS55</f>
        <v>#NUM!</v>
      </c>
      <c r="LY55" s="1818" t="e">
        <f t="shared" ref="LY55" si="16529">LW55*LU55</f>
        <v>#NUM!</v>
      </c>
      <c r="MA55" s="1818" t="e">
        <f t="shared" ref="MA55" si="16530">LY55*LW55</f>
        <v>#NUM!</v>
      </c>
      <c r="MC55" s="1818" t="e">
        <f t="shared" ref="MC55" si="16531">MA55*LY55</f>
        <v>#NUM!</v>
      </c>
      <c r="ME55" s="1818" t="e">
        <f t="shared" ref="ME55" si="16532">MC55*MA55</f>
        <v>#NUM!</v>
      </c>
      <c r="MG55" s="1818" t="e">
        <f t="shared" ref="MG55" si="16533">ME55*MC55</f>
        <v>#NUM!</v>
      </c>
      <c r="MI55" s="1818" t="e">
        <f t="shared" ref="MI55" si="16534">MG55*ME55</f>
        <v>#NUM!</v>
      </c>
      <c r="MK55" s="1818" t="e">
        <f t="shared" ref="MK55" si="16535">MI55*MG55</f>
        <v>#NUM!</v>
      </c>
      <c r="MM55" s="1818" t="e">
        <f t="shared" ref="MM55" si="16536">MK55*MI55</f>
        <v>#NUM!</v>
      </c>
      <c r="MO55" s="1818" t="e">
        <f t="shared" ref="MO55" si="16537">MM55*MK55</f>
        <v>#NUM!</v>
      </c>
      <c r="MQ55" s="1818" t="e">
        <f t="shared" ref="MQ55" si="16538">MO55*MM55</f>
        <v>#NUM!</v>
      </c>
      <c r="MS55" s="1818" t="e">
        <f t="shared" ref="MS55" si="16539">MQ55*MO55</f>
        <v>#NUM!</v>
      </c>
      <c r="MU55" s="1818" t="e">
        <f t="shared" ref="MU55" si="16540">MS55*MQ55</f>
        <v>#NUM!</v>
      </c>
      <c r="MW55" s="1818" t="e">
        <f t="shared" ref="MW55" si="16541">MU55*MS55</f>
        <v>#NUM!</v>
      </c>
      <c r="MY55" s="1818" t="e">
        <f t="shared" ref="MY55" si="16542">MW55*MU55</f>
        <v>#NUM!</v>
      </c>
      <c r="NA55" s="1818" t="e">
        <f t="shared" ref="NA55" si="16543">MY55*MW55</f>
        <v>#NUM!</v>
      </c>
      <c r="NC55" s="1818" t="e">
        <f t="shared" ref="NC55" si="16544">NA55*MY55</f>
        <v>#NUM!</v>
      </c>
      <c r="NE55" s="1818" t="e">
        <f t="shared" ref="NE55" si="16545">NC55*NA55</f>
        <v>#NUM!</v>
      </c>
      <c r="NG55" s="1818" t="e">
        <f t="shared" ref="NG55" si="16546">NE55*NC55</f>
        <v>#NUM!</v>
      </c>
      <c r="NI55" s="1818" t="e">
        <f t="shared" ref="NI55" si="16547">NG55*NE55</f>
        <v>#NUM!</v>
      </c>
      <c r="NK55" s="1818" t="e">
        <f t="shared" ref="NK55" si="16548">NI55*NG55</f>
        <v>#NUM!</v>
      </c>
      <c r="NM55" s="1818" t="e">
        <f t="shared" ref="NM55" si="16549">NK55*NI55</f>
        <v>#NUM!</v>
      </c>
      <c r="NO55" s="1818" t="e">
        <f t="shared" ref="NO55" si="16550">NM55*NK55</f>
        <v>#NUM!</v>
      </c>
      <c r="NQ55" s="1818" t="e">
        <f t="shared" ref="NQ55" si="16551">NO55*NM55</f>
        <v>#NUM!</v>
      </c>
      <c r="NS55" s="1818" t="e">
        <f t="shared" ref="NS55" si="16552">NQ55*NO55</f>
        <v>#NUM!</v>
      </c>
      <c r="NU55" s="1818" t="e">
        <f t="shared" ref="NU55" si="16553">NS55*NQ55</f>
        <v>#NUM!</v>
      </c>
      <c r="NW55" s="1818" t="e">
        <f t="shared" ref="NW55" si="16554">NU55*NS55</f>
        <v>#NUM!</v>
      </c>
      <c r="NY55" s="1818" t="e">
        <f t="shared" ref="NY55" si="16555">NW55*NU55</f>
        <v>#NUM!</v>
      </c>
      <c r="OA55" s="1818" t="e">
        <f t="shared" ref="OA55" si="16556">NY55*NW55</f>
        <v>#NUM!</v>
      </c>
      <c r="OC55" s="1818" t="e">
        <f t="shared" ref="OC55" si="16557">OA55*NY55</f>
        <v>#NUM!</v>
      </c>
      <c r="OE55" s="1818" t="e">
        <f t="shared" ref="OE55" si="16558">OC55*OA55</f>
        <v>#NUM!</v>
      </c>
      <c r="OG55" s="1818" t="e">
        <f t="shared" ref="OG55" si="16559">OE55*OC55</f>
        <v>#NUM!</v>
      </c>
      <c r="OI55" s="1818" t="e">
        <f t="shared" ref="OI55" si="16560">OG55*OE55</f>
        <v>#NUM!</v>
      </c>
      <c r="OK55" s="1818" t="e">
        <f t="shared" ref="OK55" si="16561">OI55*OG55</f>
        <v>#NUM!</v>
      </c>
      <c r="OM55" s="1818" t="e">
        <f t="shared" ref="OM55" si="16562">OK55*OI55</f>
        <v>#NUM!</v>
      </c>
      <c r="OO55" s="1818" t="e">
        <f t="shared" ref="OO55" si="16563">OM55*OK55</f>
        <v>#NUM!</v>
      </c>
      <c r="OQ55" s="1818" t="e">
        <f t="shared" ref="OQ55" si="16564">OO55*OM55</f>
        <v>#NUM!</v>
      </c>
      <c r="OS55" s="1818" t="e">
        <f t="shared" ref="OS55" si="16565">OQ55*OO55</f>
        <v>#NUM!</v>
      </c>
      <c r="OU55" s="1818" t="e">
        <f t="shared" ref="OU55" si="16566">OS55*OQ55</f>
        <v>#NUM!</v>
      </c>
      <c r="OW55" s="1818" t="e">
        <f t="shared" ref="OW55" si="16567">OU55*OS55</f>
        <v>#NUM!</v>
      </c>
      <c r="OY55" s="1818" t="e">
        <f t="shared" ref="OY55" si="16568">OW55*OU55</f>
        <v>#NUM!</v>
      </c>
      <c r="PA55" s="1818" t="e">
        <f t="shared" ref="PA55" si="16569">OY55*OW55</f>
        <v>#NUM!</v>
      </c>
      <c r="PC55" s="1818" t="e">
        <f t="shared" ref="PC55" si="16570">PA55*OY55</f>
        <v>#NUM!</v>
      </c>
      <c r="PE55" s="1818" t="e">
        <f t="shared" ref="PE55" si="16571">PC55*PA55</f>
        <v>#NUM!</v>
      </c>
      <c r="PG55" s="1818" t="e">
        <f t="shared" ref="PG55" si="16572">PE55*PC55</f>
        <v>#NUM!</v>
      </c>
      <c r="PI55" s="1818" t="e">
        <f t="shared" ref="PI55" si="16573">PG55*PE55</f>
        <v>#NUM!</v>
      </c>
      <c r="PK55" s="1818" t="e">
        <f t="shared" ref="PK55" si="16574">PI55*PG55</f>
        <v>#NUM!</v>
      </c>
      <c r="PM55" s="1818" t="e">
        <f t="shared" ref="PM55" si="16575">PK55*PI55</f>
        <v>#NUM!</v>
      </c>
      <c r="PO55" s="1818" t="e">
        <f t="shared" ref="PO55" si="16576">PM55*PK55</f>
        <v>#NUM!</v>
      </c>
      <c r="PQ55" s="1818" t="e">
        <f t="shared" ref="PQ55" si="16577">PO55*PM55</f>
        <v>#NUM!</v>
      </c>
      <c r="PS55" s="1818" t="e">
        <f t="shared" ref="PS55" si="16578">PQ55*PO55</f>
        <v>#NUM!</v>
      </c>
      <c r="PU55" s="1818" t="e">
        <f t="shared" ref="PU55" si="16579">PS55*PQ55</f>
        <v>#NUM!</v>
      </c>
      <c r="PW55" s="1818" t="e">
        <f t="shared" ref="PW55" si="16580">PU55*PS55</f>
        <v>#NUM!</v>
      </c>
      <c r="PY55" s="1818" t="e">
        <f t="shared" ref="PY55" si="16581">PW55*PU55</f>
        <v>#NUM!</v>
      </c>
      <c r="QA55" s="1818" t="e">
        <f t="shared" ref="QA55" si="16582">PY55*PW55</f>
        <v>#NUM!</v>
      </c>
      <c r="QC55" s="1818" t="e">
        <f t="shared" ref="QC55" si="16583">QA55*PY55</f>
        <v>#NUM!</v>
      </c>
      <c r="QE55" s="1818" t="e">
        <f t="shared" ref="QE55" si="16584">QC55*QA55</f>
        <v>#NUM!</v>
      </c>
      <c r="QG55" s="1818" t="e">
        <f t="shared" ref="QG55" si="16585">QE55*QC55</f>
        <v>#NUM!</v>
      </c>
      <c r="QI55" s="1818" t="e">
        <f t="shared" ref="QI55" si="16586">QG55*QE55</f>
        <v>#NUM!</v>
      </c>
      <c r="QK55" s="1818" t="e">
        <f t="shared" ref="QK55" si="16587">QI55*QG55</f>
        <v>#NUM!</v>
      </c>
      <c r="QM55" s="1818" t="e">
        <f t="shared" ref="QM55" si="16588">QK55*QI55</f>
        <v>#NUM!</v>
      </c>
      <c r="QO55" s="1818" t="e">
        <f t="shared" ref="QO55" si="16589">QM55*QK55</f>
        <v>#NUM!</v>
      </c>
      <c r="QQ55" s="1818" t="e">
        <f t="shared" ref="QQ55" si="16590">QO55*QM55</f>
        <v>#NUM!</v>
      </c>
      <c r="QS55" s="1818" t="e">
        <f t="shared" ref="QS55" si="16591">QQ55*QO55</f>
        <v>#NUM!</v>
      </c>
      <c r="QU55" s="1818" t="e">
        <f t="shared" ref="QU55" si="16592">QS55*QQ55</f>
        <v>#NUM!</v>
      </c>
      <c r="QW55" s="1818" t="e">
        <f t="shared" ref="QW55" si="16593">QU55*QS55</f>
        <v>#NUM!</v>
      </c>
      <c r="QY55" s="1818" t="e">
        <f t="shared" ref="QY55" si="16594">QW55*QU55</f>
        <v>#NUM!</v>
      </c>
      <c r="RA55" s="1818" t="e">
        <f t="shared" ref="RA55" si="16595">QY55*QW55</f>
        <v>#NUM!</v>
      </c>
      <c r="RC55" s="1818" t="e">
        <f t="shared" ref="RC55" si="16596">RA55*QY55</f>
        <v>#NUM!</v>
      </c>
      <c r="RE55" s="1818" t="e">
        <f t="shared" ref="RE55" si="16597">RC55*RA55</f>
        <v>#NUM!</v>
      </c>
      <c r="RG55" s="1818" t="e">
        <f t="shared" ref="RG55" si="16598">RE55*RC55</f>
        <v>#NUM!</v>
      </c>
      <c r="RI55" s="1818" t="e">
        <f t="shared" ref="RI55" si="16599">RG55*RE55</f>
        <v>#NUM!</v>
      </c>
      <c r="RK55" s="1818" t="e">
        <f t="shared" ref="RK55" si="16600">RI55*RG55</f>
        <v>#NUM!</v>
      </c>
      <c r="RM55" s="1818" t="e">
        <f t="shared" ref="RM55" si="16601">RK55*RI55</f>
        <v>#NUM!</v>
      </c>
      <c r="RO55" s="1818" t="e">
        <f t="shared" ref="RO55" si="16602">RM55*RK55</f>
        <v>#NUM!</v>
      </c>
      <c r="RQ55" s="1818" t="e">
        <f t="shared" ref="RQ55" si="16603">RO55*RM55</f>
        <v>#NUM!</v>
      </c>
      <c r="RS55" s="1818" t="e">
        <f t="shared" ref="RS55" si="16604">RQ55*RO55</f>
        <v>#NUM!</v>
      </c>
      <c r="RU55" s="1818" t="e">
        <f t="shared" ref="RU55" si="16605">RS55*RQ55</f>
        <v>#NUM!</v>
      </c>
      <c r="RW55" s="1818" t="e">
        <f t="shared" ref="RW55" si="16606">RU55*RS55</f>
        <v>#NUM!</v>
      </c>
      <c r="RY55" s="1818" t="e">
        <f t="shared" ref="RY55" si="16607">RW55*RU55</f>
        <v>#NUM!</v>
      </c>
      <c r="SA55" s="1818" t="e">
        <f t="shared" ref="SA55" si="16608">RY55*RW55</f>
        <v>#NUM!</v>
      </c>
      <c r="SC55" s="1818" t="e">
        <f t="shared" ref="SC55" si="16609">SA55*RY55</f>
        <v>#NUM!</v>
      </c>
      <c r="SE55" s="1818" t="e">
        <f t="shared" ref="SE55" si="16610">SC55*SA55</f>
        <v>#NUM!</v>
      </c>
      <c r="SG55" s="1818" t="e">
        <f t="shared" ref="SG55" si="16611">SE55*SC55</f>
        <v>#NUM!</v>
      </c>
      <c r="SI55" s="1818" t="e">
        <f t="shared" ref="SI55" si="16612">SG55*SE55</f>
        <v>#NUM!</v>
      </c>
      <c r="SK55" s="1818" t="e">
        <f t="shared" ref="SK55" si="16613">SI55*SG55</f>
        <v>#NUM!</v>
      </c>
      <c r="SM55" s="1818" t="e">
        <f t="shared" ref="SM55" si="16614">SK55*SI55</f>
        <v>#NUM!</v>
      </c>
      <c r="SO55" s="1818" t="e">
        <f t="shared" ref="SO55" si="16615">SM55*SK55</f>
        <v>#NUM!</v>
      </c>
      <c r="SQ55" s="1818" t="e">
        <f t="shared" ref="SQ55" si="16616">SO55*SM55</f>
        <v>#NUM!</v>
      </c>
      <c r="SS55" s="1818" t="e">
        <f t="shared" ref="SS55" si="16617">SQ55*SO55</f>
        <v>#NUM!</v>
      </c>
      <c r="SU55" s="1818" t="e">
        <f t="shared" ref="SU55" si="16618">SS55*SQ55</f>
        <v>#NUM!</v>
      </c>
      <c r="SW55" s="1818" t="e">
        <f t="shared" ref="SW55" si="16619">SU55*SS55</f>
        <v>#NUM!</v>
      </c>
      <c r="SY55" s="1818" t="e">
        <f t="shared" ref="SY55" si="16620">SW55*SU55</f>
        <v>#NUM!</v>
      </c>
      <c r="TA55" s="1818" t="e">
        <f t="shared" ref="TA55" si="16621">SY55*SW55</f>
        <v>#NUM!</v>
      </c>
      <c r="TC55" s="1818" t="e">
        <f t="shared" ref="TC55" si="16622">TA55*SY55</f>
        <v>#NUM!</v>
      </c>
      <c r="TE55" s="1818" t="e">
        <f t="shared" ref="TE55" si="16623">TC55*TA55</f>
        <v>#NUM!</v>
      </c>
      <c r="TG55" s="1818" t="e">
        <f t="shared" ref="TG55" si="16624">TE55*TC55</f>
        <v>#NUM!</v>
      </c>
      <c r="TI55" s="1818" t="e">
        <f t="shared" ref="TI55" si="16625">TG55*TE55</f>
        <v>#NUM!</v>
      </c>
      <c r="TK55" s="1818" t="e">
        <f t="shared" ref="TK55" si="16626">TI55*TG55</f>
        <v>#NUM!</v>
      </c>
      <c r="TM55" s="1818" t="e">
        <f t="shared" ref="TM55" si="16627">TK55*TI55</f>
        <v>#NUM!</v>
      </c>
      <c r="TO55" s="1818" t="e">
        <f t="shared" ref="TO55" si="16628">TM55*TK55</f>
        <v>#NUM!</v>
      </c>
      <c r="TQ55" s="1818" t="e">
        <f t="shared" ref="TQ55" si="16629">TO55*TM55</f>
        <v>#NUM!</v>
      </c>
      <c r="TS55" s="1818" t="e">
        <f t="shared" ref="TS55" si="16630">TQ55*TO55</f>
        <v>#NUM!</v>
      </c>
      <c r="TU55" s="1818" t="e">
        <f t="shared" ref="TU55" si="16631">TS55*TQ55</f>
        <v>#NUM!</v>
      </c>
      <c r="TW55" s="1818" t="e">
        <f t="shared" ref="TW55" si="16632">TU55*TS55</f>
        <v>#NUM!</v>
      </c>
      <c r="TY55" s="1818" t="e">
        <f t="shared" ref="TY55" si="16633">TW55*TU55</f>
        <v>#NUM!</v>
      </c>
      <c r="UA55" s="1818" t="e">
        <f t="shared" ref="UA55" si="16634">TY55*TW55</f>
        <v>#NUM!</v>
      </c>
      <c r="UC55" s="1818" t="e">
        <f t="shared" ref="UC55" si="16635">UA55*TY55</f>
        <v>#NUM!</v>
      </c>
      <c r="UE55" s="1818" t="e">
        <f t="shared" ref="UE55" si="16636">UC55*UA55</f>
        <v>#NUM!</v>
      </c>
      <c r="UG55" s="1818" t="e">
        <f t="shared" ref="UG55" si="16637">UE55*UC55</f>
        <v>#NUM!</v>
      </c>
      <c r="UI55" s="1818" t="e">
        <f t="shared" ref="UI55" si="16638">UG55*UE55</f>
        <v>#NUM!</v>
      </c>
      <c r="UK55" s="1818" t="e">
        <f t="shared" ref="UK55" si="16639">UI55*UG55</f>
        <v>#NUM!</v>
      </c>
      <c r="UM55" s="1818" t="e">
        <f t="shared" ref="UM55" si="16640">UK55*UI55</f>
        <v>#NUM!</v>
      </c>
      <c r="UO55" s="1818" t="e">
        <f t="shared" ref="UO55" si="16641">UM55*UK55</f>
        <v>#NUM!</v>
      </c>
      <c r="UQ55" s="1818" t="e">
        <f t="shared" ref="UQ55" si="16642">UO55*UM55</f>
        <v>#NUM!</v>
      </c>
      <c r="US55" s="1818" t="e">
        <f t="shared" ref="US55" si="16643">UQ55*UO55</f>
        <v>#NUM!</v>
      </c>
      <c r="UU55" s="1818" t="e">
        <f t="shared" ref="UU55" si="16644">US55*UQ55</f>
        <v>#NUM!</v>
      </c>
      <c r="UW55" s="1818" t="e">
        <f t="shared" ref="UW55" si="16645">UU55*US55</f>
        <v>#NUM!</v>
      </c>
      <c r="UY55" s="1818" t="e">
        <f t="shared" ref="UY55" si="16646">UW55*UU55</f>
        <v>#NUM!</v>
      </c>
      <c r="VA55" s="1818" t="e">
        <f t="shared" ref="VA55" si="16647">UY55*UW55</f>
        <v>#NUM!</v>
      </c>
      <c r="VC55" s="1818" t="e">
        <f t="shared" ref="VC55" si="16648">VA55*UY55</f>
        <v>#NUM!</v>
      </c>
      <c r="VE55" s="1818" t="e">
        <f t="shared" ref="VE55" si="16649">VC55*VA55</f>
        <v>#NUM!</v>
      </c>
      <c r="VG55" s="1818" t="e">
        <f t="shared" ref="VG55" si="16650">VE55*VC55</f>
        <v>#NUM!</v>
      </c>
      <c r="VI55" s="1818" t="e">
        <f t="shared" ref="VI55" si="16651">VG55*VE55</f>
        <v>#NUM!</v>
      </c>
      <c r="VK55" s="1818" t="e">
        <f t="shared" ref="VK55" si="16652">VI55*VG55</f>
        <v>#NUM!</v>
      </c>
      <c r="VM55" s="1818" t="e">
        <f t="shared" ref="VM55" si="16653">VK55*VI55</f>
        <v>#NUM!</v>
      </c>
      <c r="VO55" s="1818" t="e">
        <f t="shared" ref="VO55" si="16654">VM55*VK55</f>
        <v>#NUM!</v>
      </c>
      <c r="VQ55" s="1818" t="e">
        <f t="shared" ref="VQ55" si="16655">VO55*VM55</f>
        <v>#NUM!</v>
      </c>
      <c r="VS55" s="1818" t="e">
        <f t="shared" ref="VS55" si="16656">VQ55*VO55</f>
        <v>#NUM!</v>
      </c>
      <c r="VU55" s="1818" t="e">
        <f t="shared" ref="VU55" si="16657">VS55*VQ55</f>
        <v>#NUM!</v>
      </c>
      <c r="VW55" s="1818" t="e">
        <f t="shared" ref="VW55" si="16658">VU55*VS55</f>
        <v>#NUM!</v>
      </c>
      <c r="VY55" s="1818" t="e">
        <f t="shared" ref="VY55" si="16659">VW55*VU55</f>
        <v>#NUM!</v>
      </c>
      <c r="WA55" s="1818" t="e">
        <f t="shared" ref="WA55" si="16660">VY55*VW55</f>
        <v>#NUM!</v>
      </c>
      <c r="WC55" s="1818" t="e">
        <f t="shared" ref="WC55" si="16661">WA55*VY55</f>
        <v>#NUM!</v>
      </c>
      <c r="WE55" s="1818" t="e">
        <f t="shared" ref="WE55" si="16662">WC55*WA55</f>
        <v>#NUM!</v>
      </c>
      <c r="WG55" s="1818" t="e">
        <f t="shared" ref="WG55" si="16663">WE55*WC55</f>
        <v>#NUM!</v>
      </c>
      <c r="WI55" s="1818" t="e">
        <f t="shared" ref="WI55" si="16664">WG55*WE55</f>
        <v>#NUM!</v>
      </c>
      <c r="WK55" s="1818" t="e">
        <f t="shared" ref="WK55" si="16665">WI55*WG55</f>
        <v>#NUM!</v>
      </c>
      <c r="WM55" s="1818" t="e">
        <f t="shared" ref="WM55" si="16666">WK55*WI55</f>
        <v>#NUM!</v>
      </c>
      <c r="WO55" s="1818" t="e">
        <f t="shared" ref="WO55" si="16667">WM55*WK55</f>
        <v>#NUM!</v>
      </c>
      <c r="WQ55" s="1818" t="e">
        <f t="shared" ref="WQ55" si="16668">WO55*WM55</f>
        <v>#NUM!</v>
      </c>
      <c r="WS55" s="1818" t="e">
        <f t="shared" ref="WS55" si="16669">WQ55*WO55</f>
        <v>#NUM!</v>
      </c>
      <c r="WU55" s="1818" t="e">
        <f t="shared" ref="WU55" si="16670">WS55*WQ55</f>
        <v>#NUM!</v>
      </c>
      <c r="WW55" s="1818" t="e">
        <f t="shared" ref="WW55" si="16671">WU55*WS55</f>
        <v>#NUM!</v>
      </c>
      <c r="WY55" s="1818" t="e">
        <f t="shared" ref="WY55" si="16672">WW55*WU55</f>
        <v>#NUM!</v>
      </c>
      <c r="XA55" s="1818" t="e">
        <f t="shared" ref="XA55" si="16673">WY55*WW55</f>
        <v>#NUM!</v>
      </c>
      <c r="XC55" s="1818" t="e">
        <f t="shared" ref="XC55" si="16674">XA55*WY55</f>
        <v>#NUM!</v>
      </c>
      <c r="XE55" s="1818" t="e">
        <f t="shared" ref="XE55" si="16675">XC55*XA55</f>
        <v>#NUM!</v>
      </c>
      <c r="XG55" s="1818" t="e">
        <f t="shared" ref="XG55" si="16676">XE55*XC55</f>
        <v>#NUM!</v>
      </c>
      <c r="XI55" s="1818" t="e">
        <f t="shared" ref="XI55" si="16677">XG55*XE55</f>
        <v>#NUM!</v>
      </c>
      <c r="XK55" s="1818" t="e">
        <f t="shared" ref="XK55" si="16678">XI55*XG55</f>
        <v>#NUM!</v>
      </c>
      <c r="XM55" s="1818" t="e">
        <f t="shared" ref="XM55" si="16679">XK55*XI55</f>
        <v>#NUM!</v>
      </c>
      <c r="XO55" s="1818" t="e">
        <f t="shared" ref="XO55" si="16680">XM55*XK55</f>
        <v>#NUM!</v>
      </c>
      <c r="XQ55" s="1818" t="e">
        <f t="shared" ref="XQ55" si="16681">XO55*XM55</f>
        <v>#NUM!</v>
      </c>
      <c r="XS55" s="1818" t="e">
        <f t="shared" ref="XS55" si="16682">XQ55*XO55</f>
        <v>#NUM!</v>
      </c>
      <c r="XU55" s="1818" t="e">
        <f t="shared" ref="XU55" si="16683">XS55*XQ55</f>
        <v>#NUM!</v>
      </c>
      <c r="XW55" s="1818" t="e">
        <f t="shared" ref="XW55" si="16684">XU55*XS55</f>
        <v>#NUM!</v>
      </c>
      <c r="XY55" s="1818" t="e">
        <f t="shared" ref="XY55" si="16685">XW55*XU55</f>
        <v>#NUM!</v>
      </c>
      <c r="YA55" s="1818" t="e">
        <f t="shared" ref="YA55" si="16686">XY55*XW55</f>
        <v>#NUM!</v>
      </c>
      <c r="YC55" s="1818" t="e">
        <f t="shared" ref="YC55" si="16687">YA55*XY55</f>
        <v>#NUM!</v>
      </c>
      <c r="YE55" s="1818" t="e">
        <f t="shared" ref="YE55" si="16688">YC55*YA55</f>
        <v>#NUM!</v>
      </c>
      <c r="YG55" s="1818" t="e">
        <f t="shared" ref="YG55" si="16689">YE55*YC55</f>
        <v>#NUM!</v>
      </c>
      <c r="YI55" s="1818" t="e">
        <f t="shared" ref="YI55" si="16690">YG55*YE55</f>
        <v>#NUM!</v>
      </c>
      <c r="YK55" s="1818" t="e">
        <f t="shared" ref="YK55" si="16691">YI55*YG55</f>
        <v>#NUM!</v>
      </c>
      <c r="YM55" s="1818" t="e">
        <f t="shared" ref="YM55" si="16692">YK55*YI55</f>
        <v>#NUM!</v>
      </c>
      <c r="YO55" s="1818" t="e">
        <f t="shared" ref="YO55" si="16693">YM55*YK55</f>
        <v>#NUM!</v>
      </c>
      <c r="YQ55" s="1818" t="e">
        <f t="shared" ref="YQ55" si="16694">YO55*YM55</f>
        <v>#NUM!</v>
      </c>
      <c r="YS55" s="1818" t="e">
        <f t="shared" ref="YS55" si="16695">YQ55*YO55</f>
        <v>#NUM!</v>
      </c>
      <c r="YU55" s="1818" t="e">
        <f t="shared" ref="YU55" si="16696">YS55*YQ55</f>
        <v>#NUM!</v>
      </c>
      <c r="YW55" s="1818" t="e">
        <f t="shared" ref="YW55" si="16697">YU55*YS55</f>
        <v>#NUM!</v>
      </c>
      <c r="YY55" s="1818" t="e">
        <f t="shared" ref="YY55" si="16698">YW55*YU55</f>
        <v>#NUM!</v>
      </c>
      <c r="ZA55" s="1818" t="e">
        <f t="shared" ref="ZA55" si="16699">YY55*YW55</f>
        <v>#NUM!</v>
      </c>
      <c r="ZC55" s="1818" t="e">
        <f t="shared" ref="ZC55" si="16700">ZA55*YY55</f>
        <v>#NUM!</v>
      </c>
      <c r="ZE55" s="1818" t="e">
        <f t="shared" ref="ZE55" si="16701">ZC55*ZA55</f>
        <v>#NUM!</v>
      </c>
      <c r="ZG55" s="1818" t="e">
        <f t="shared" ref="ZG55" si="16702">ZE55*ZC55</f>
        <v>#NUM!</v>
      </c>
      <c r="ZI55" s="1818" t="e">
        <f t="shared" ref="ZI55" si="16703">ZG55*ZE55</f>
        <v>#NUM!</v>
      </c>
      <c r="ZK55" s="1818" t="e">
        <f t="shared" ref="ZK55" si="16704">ZI55*ZG55</f>
        <v>#NUM!</v>
      </c>
      <c r="ZM55" s="1818" t="e">
        <f t="shared" ref="ZM55" si="16705">ZK55*ZI55</f>
        <v>#NUM!</v>
      </c>
      <c r="ZO55" s="1818" t="e">
        <f t="shared" ref="ZO55" si="16706">ZM55*ZK55</f>
        <v>#NUM!</v>
      </c>
      <c r="ZQ55" s="1818" t="e">
        <f t="shared" ref="ZQ55" si="16707">ZO55*ZM55</f>
        <v>#NUM!</v>
      </c>
      <c r="ZS55" s="1818" t="e">
        <f t="shared" ref="ZS55" si="16708">ZQ55*ZO55</f>
        <v>#NUM!</v>
      </c>
      <c r="ZU55" s="1818" t="e">
        <f t="shared" ref="ZU55" si="16709">ZS55*ZQ55</f>
        <v>#NUM!</v>
      </c>
      <c r="ZW55" s="1818" t="e">
        <f t="shared" ref="ZW55" si="16710">ZU55*ZS55</f>
        <v>#NUM!</v>
      </c>
      <c r="ZY55" s="1818" t="e">
        <f t="shared" ref="ZY55" si="16711">ZW55*ZU55</f>
        <v>#NUM!</v>
      </c>
      <c r="AAA55" s="1818" t="e">
        <f t="shared" ref="AAA55" si="16712">ZY55*ZW55</f>
        <v>#NUM!</v>
      </c>
      <c r="AAC55" s="1818" t="e">
        <f t="shared" ref="AAC55" si="16713">AAA55*ZY55</f>
        <v>#NUM!</v>
      </c>
      <c r="AAE55" s="1818" t="e">
        <f t="shared" ref="AAE55" si="16714">AAC55*AAA55</f>
        <v>#NUM!</v>
      </c>
      <c r="AAG55" s="1818" t="e">
        <f t="shared" ref="AAG55" si="16715">AAE55*AAC55</f>
        <v>#NUM!</v>
      </c>
      <c r="AAI55" s="1818" t="e">
        <f t="shared" ref="AAI55" si="16716">AAG55*AAE55</f>
        <v>#NUM!</v>
      </c>
      <c r="AAK55" s="1818" t="e">
        <f t="shared" ref="AAK55" si="16717">AAI55*AAG55</f>
        <v>#NUM!</v>
      </c>
      <c r="AAM55" s="1818" t="e">
        <f t="shared" ref="AAM55" si="16718">AAK55*AAI55</f>
        <v>#NUM!</v>
      </c>
      <c r="AAO55" s="1818" t="e">
        <f t="shared" ref="AAO55" si="16719">AAM55*AAK55</f>
        <v>#NUM!</v>
      </c>
      <c r="AAQ55" s="1818" t="e">
        <f t="shared" ref="AAQ55" si="16720">AAO55*AAM55</f>
        <v>#NUM!</v>
      </c>
      <c r="AAS55" s="1818" t="e">
        <f t="shared" ref="AAS55" si="16721">AAQ55*AAO55</f>
        <v>#NUM!</v>
      </c>
      <c r="AAU55" s="1818" t="e">
        <f t="shared" ref="AAU55" si="16722">AAS55*AAQ55</f>
        <v>#NUM!</v>
      </c>
      <c r="AAW55" s="1818" t="e">
        <f t="shared" ref="AAW55" si="16723">AAU55*AAS55</f>
        <v>#NUM!</v>
      </c>
      <c r="AAY55" s="1818" t="e">
        <f t="shared" ref="AAY55" si="16724">AAW55*AAU55</f>
        <v>#NUM!</v>
      </c>
      <c r="ABA55" s="1818" t="e">
        <f t="shared" ref="ABA55" si="16725">AAY55*AAW55</f>
        <v>#NUM!</v>
      </c>
      <c r="ABC55" s="1818" t="e">
        <f t="shared" ref="ABC55" si="16726">ABA55*AAY55</f>
        <v>#NUM!</v>
      </c>
      <c r="ABE55" s="1818" t="e">
        <f t="shared" ref="ABE55" si="16727">ABC55*ABA55</f>
        <v>#NUM!</v>
      </c>
      <c r="ABG55" s="1818" t="e">
        <f t="shared" ref="ABG55" si="16728">ABE55*ABC55</f>
        <v>#NUM!</v>
      </c>
      <c r="ABI55" s="1818" t="e">
        <f t="shared" ref="ABI55" si="16729">ABG55*ABE55</f>
        <v>#NUM!</v>
      </c>
      <c r="ABK55" s="1818" t="e">
        <f t="shared" ref="ABK55" si="16730">ABI55*ABG55</f>
        <v>#NUM!</v>
      </c>
      <c r="ABM55" s="1818" t="e">
        <f t="shared" ref="ABM55" si="16731">ABK55*ABI55</f>
        <v>#NUM!</v>
      </c>
      <c r="ABO55" s="1818" t="e">
        <f t="shared" ref="ABO55" si="16732">ABM55*ABK55</f>
        <v>#NUM!</v>
      </c>
      <c r="ABQ55" s="1818" t="e">
        <f t="shared" ref="ABQ55" si="16733">ABO55*ABM55</f>
        <v>#NUM!</v>
      </c>
      <c r="ABS55" s="1818" t="e">
        <f t="shared" ref="ABS55" si="16734">ABQ55*ABO55</f>
        <v>#NUM!</v>
      </c>
      <c r="ABU55" s="1818" t="e">
        <f t="shared" ref="ABU55" si="16735">ABS55*ABQ55</f>
        <v>#NUM!</v>
      </c>
      <c r="ABW55" s="1818" t="e">
        <f t="shared" ref="ABW55" si="16736">ABU55*ABS55</f>
        <v>#NUM!</v>
      </c>
      <c r="ABY55" s="1818" t="e">
        <f t="shared" ref="ABY55" si="16737">ABW55*ABU55</f>
        <v>#NUM!</v>
      </c>
      <c r="ACA55" s="1818" t="e">
        <f t="shared" ref="ACA55" si="16738">ABY55*ABW55</f>
        <v>#NUM!</v>
      </c>
      <c r="ACC55" s="1818" t="e">
        <f t="shared" ref="ACC55" si="16739">ACA55*ABY55</f>
        <v>#NUM!</v>
      </c>
      <c r="ACE55" s="1818" t="e">
        <f t="shared" ref="ACE55" si="16740">ACC55*ACA55</f>
        <v>#NUM!</v>
      </c>
      <c r="ACG55" s="1818" t="e">
        <f t="shared" ref="ACG55" si="16741">ACE55*ACC55</f>
        <v>#NUM!</v>
      </c>
      <c r="ACI55" s="1818" t="e">
        <f t="shared" ref="ACI55" si="16742">ACG55*ACE55</f>
        <v>#NUM!</v>
      </c>
      <c r="ACK55" s="1818" t="e">
        <f t="shared" ref="ACK55" si="16743">ACI55*ACG55</f>
        <v>#NUM!</v>
      </c>
      <c r="ACM55" s="1818" t="e">
        <f t="shared" ref="ACM55" si="16744">ACK55*ACI55</f>
        <v>#NUM!</v>
      </c>
      <c r="ACO55" s="1818" t="e">
        <f t="shared" ref="ACO55" si="16745">ACM55*ACK55</f>
        <v>#NUM!</v>
      </c>
      <c r="ACQ55" s="1818" t="e">
        <f t="shared" ref="ACQ55" si="16746">ACO55*ACM55</f>
        <v>#NUM!</v>
      </c>
      <c r="ACS55" s="1818" t="e">
        <f t="shared" ref="ACS55" si="16747">ACQ55*ACO55</f>
        <v>#NUM!</v>
      </c>
      <c r="ACU55" s="1818" t="e">
        <f t="shared" ref="ACU55" si="16748">ACS55*ACQ55</f>
        <v>#NUM!</v>
      </c>
      <c r="ACW55" s="1818" t="e">
        <f t="shared" ref="ACW55" si="16749">ACU55*ACS55</f>
        <v>#NUM!</v>
      </c>
      <c r="ACY55" s="1818" t="e">
        <f t="shared" ref="ACY55" si="16750">ACW55*ACU55</f>
        <v>#NUM!</v>
      </c>
      <c r="ADA55" s="1818" t="e">
        <f t="shared" ref="ADA55" si="16751">ACY55*ACW55</f>
        <v>#NUM!</v>
      </c>
      <c r="ADC55" s="1818" t="e">
        <f t="shared" ref="ADC55" si="16752">ADA55*ACY55</f>
        <v>#NUM!</v>
      </c>
      <c r="ADE55" s="1818" t="e">
        <f t="shared" ref="ADE55" si="16753">ADC55*ADA55</f>
        <v>#NUM!</v>
      </c>
      <c r="ADG55" s="1818" t="e">
        <f t="shared" ref="ADG55" si="16754">ADE55*ADC55</f>
        <v>#NUM!</v>
      </c>
      <c r="ADI55" s="1818" t="e">
        <f t="shared" ref="ADI55" si="16755">ADG55*ADE55</f>
        <v>#NUM!</v>
      </c>
      <c r="ADK55" s="1818" t="e">
        <f t="shared" ref="ADK55" si="16756">ADI55*ADG55</f>
        <v>#NUM!</v>
      </c>
      <c r="ADM55" s="1818" t="e">
        <f t="shared" ref="ADM55" si="16757">ADK55*ADI55</f>
        <v>#NUM!</v>
      </c>
      <c r="ADO55" s="1818" t="e">
        <f t="shared" ref="ADO55" si="16758">ADM55*ADK55</f>
        <v>#NUM!</v>
      </c>
      <c r="ADQ55" s="1818" t="e">
        <f t="shared" ref="ADQ55" si="16759">ADO55*ADM55</f>
        <v>#NUM!</v>
      </c>
      <c r="ADS55" s="1818" t="e">
        <f t="shared" ref="ADS55" si="16760">ADQ55*ADO55</f>
        <v>#NUM!</v>
      </c>
      <c r="ADU55" s="1818" t="e">
        <f t="shared" ref="ADU55" si="16761">ADS55*ADQ55</f>
        <v>#NUM!</v>
      </c>
      <c r="ADW55" s="1818" t="e">
        <f t="shared" ref="ADW55" si="16762">ADU55*ADS55</f>
        <v>#NUM!</v>
      </c>
      <c r="ADY55" s="1818" t="e">
        <f t="shared" ref="ADY55" si="16763">ADW55*ADU55</f>
        <v>#NUM!</v>
      </c>
      <c r="AEA55" s="1818" t="e">
        <f t="shared" ref="AEA55" si="16764">ADY55*ADW55</f>
        <v>#NUM!</v>
      </c>
      <c r="AEC55" s="1818" t="e">
        <f t="shared" ref="AEC55" si="16765">AEA55*ADY55</f>
        <v>#NUM!</v>
      </c>
      <c r="AEE55" s="1818" t="e">
        <f t="shared" ref="AEE55" si="16766">AEC55*AEA55</f>
        <v>#NUM!</v>
      </c>
      <c r="AEG55" s="1818" t="e">
        <f t="shared" ref="AEG55" si="16767">AEE55*AEC55</f>
        <v>#NUM!</v>
      </c>
      <c r="AEI55" s="1818" t="e">
        <f t="shared" ref="AEI55" si="16768">AEG55*AEE55</f>
        <v>#NUM!</v>
      </c>
      <c r="AEK55" s="1818" t="e">
        <f t="shared" ref="AEK55" si="16769">AEI55*AEG55</f>
        <v>#NUM!</v>
      </c>
      <c r="AEM55" s="1818" t="e">
        <f t="shared" ref="AEM55" si="16770">AEK55*AEI55</f>
        <v>#NUM!</v>
      </c>
      <c r="AEO55" s="1818" t="e">
        <f t="shared" ref="AEO55" si="16771">AEM55*AEK55</f>
        <v>#NUM!</v>
      </c>
      <c r="AEQ55" s="1818" t="e">
        <f t="shared" ref="AEQ55" si="16772">AEO55*AEM55</f>
        <v>#NUM!</v>
      </c>
      <c r="AES55" s="1818" t="e">
        <f t="shared" ref="AES55" si="16773">AEQ55*AEO55</f>
        <v>#NUM!</v>
      </c>
      <c r="AEU55" s="1818" t="e">
        <f t="shared" ref="AEU55" si="16774">AES55*AEQ55</f>
        <v>#NUM!</v>
      </c>
      <c r="AEW55" s="1818" t="e">
        <f t="shared" ref="AEW55" si="16775">AEU55*AES55</f>
        <v>#NUM!</v>
      </c>
      <c r="AEY55" s="1818" t="e">
        <f t="shared" ref="AEY55" si="16776">AEW55*AEU55</f>
        <v>#NUM!</v>
      </c>
      <c r="AFA55" s="1818" t="e">
        <f t="shared" ref="AFA55" si="16777">AEY55*AEW55</f>
        <v>#NUM!</v>
      </c>
      <c r="AFC55" s="1818" t="e">
        <f t="shared" ref="AFC55" si="16778">AFA55*AEY55</f>
        <v>#NUM!</v>
      </c>
      <c r="AFE55" s="1818" t="e">
        <f t="shared" ref="AFE55" si="16779">AFC55*AFA55</f>
        <v>#NUM!</v>
      </c>
      <c r="AFG55" s="1818" t="e">
        <f t="shared" ref="AFG55" si="16780">AFE55*AFC55</f>
        <v>#NUM!</v>
      </c>
      <c r="AFI55" s="1818" t="e">
        <f t="shared" ref="AFI55" si="16781">AFG55*AFE55</f>
        <v>#NUM!</v>
      </c>
      <c r="AFK55" s="1818" t="e">
        <f t="shared" ref="AFK55" si="16782">AFI55*AFG55</f>
        <v>#NUM!</v>
      </c>
      <c r="AFM55" s="1818" t="e">
        <f t="shared" ref="AFM55" si="16783">AFK55*AFI55</f>
        <v>#NUM!</v>
      </c>
      <c r="AFO55" s="1818" t="e">
        <f t="shared" ref="AFO55" si="16784">AFM55*AFK55</f>
        <v>#NUM!</v>
      </c>
      <c r="AFQ55" s="1818" t="e">
        <f t="shared" ref="AFQ55" si="16785">AFO55*AFM55</f>
        <v>#NUM!</v>
      </c>
      <c r="AFS55" s="1818" t="e">
        <f t="shared" ref="AFS55" si="16786">AFQ55*AFO55</f>
        <v>#NUM!</v>
      </c>
      <c r="AFU55" s="1818" t="e">
        <f t="shared" ref="AFU55" si="16787">AFS55*AFQ55</f>
        <v>#NUM!</v>
      </c>
      <c r="AFW55" s="1818" t="e">
        <f t="shared" ref="AFW55" si="16788">AFU55*AFS55</f>
        <v>#NUM!</v>
      </c>
      <c r="AFY55" s="1818" t="e">
        <f t="shared" ref="AFY55" si="16789">AFW55*AFU55</f>
        <v>#NUM!</v>
      </c>
      <c r="AGA55" s="1818" t="e">
        <f t="shared" ref="AGA55" si="16790">AFY55*AFW55</f>
        <v>#NUM!</v>
      </c>
      <c r="AGC55" s="1818" t="e">
        <f t="shared" ref="AGC55" si="16791">AGA55*AFY55</f>
        <v>#NUM!</v>
      </c>
      <c r="AGE55" s="1818" t="e">
        <f t="shared" ref="AGE55" si="16792">AGC55*AGA55</f>
        <v>#NUM!</v>
      </c>
      <c r="AGG55" s="1818" t="e">
        <f t="shared" ref="AGG55" si="16793">AGE55*AGC55</f>
        <v>#NUM!</v>
      </c>
      <c r="AGI55" s="1818" t="e">
        <f t="shared" ref="AGI55" si="16794">AGG55*AGE55</f>
        <v>#NUM!</v>
      </c>
      <c r="AGK55" s="1818" t="e">
        <f t="shared" ref="AGK55" si="16795">AGI55*AGG55</f>
        <v>#NUM!</v>
      </c>
      <c r="AGM55" s="1818" t="e">
        <f t="shared" ref="AGM55" si="16796">AGK55*AGI55</f>
        <v>#NUM!</v>
      </c>
      <c r="AGO55" s="1818" t="e">
        <f t="shared" ref="AGO55" si="16797">AGM55*AGK55</f>
        <v>#NUM!</v>
      </c>
      <c r="AGQ55" s="1818" t="e">
        <f t="shared" ref="AGQ55" si="16798">AGO55*AGM55</f>
        <v>#NUM!</v>
      </c>
      <c r="AGS55" s="1818" t="e">
        <f t="shared" ref="AGS55" si="16799">AGQ55*AGO55</f>
        <v>#NUM!</v>
      </c>
      <c r="AGU55" s="1818" t="e">
        <f t="shared" ref="AGU55" si="16800">AGS55*AGQ55</f>
        <v>#NUM!</v>
      </c>
      <c r="AGW55" s="1818" t="e">
        <f t="shared" ref="AGW55" si="16801">AGU55*AGS55</f>
        <v>#NUM!</v>
      </c>
      <c r="AGY55" s="1818" t="e">
        <f t="shared" ref="AGY55" si="16802">AGW55*AGU55</f>
        <v>#NUM!</v>
      </c>
      <c r="AHA55" s="1818" t="e">
        <f t="shared" ref="AHA55" si="16803">AGY55*AGW55</f>
        <v>#NUM!</v>
      </c>
      <c r="AHC55" s="1818" t="e">
        <f t="shared" ref="AHC55" si="16804">AHA55*AGY55</f>
        <v>#NUM!</v>
      </c>
      <c r="AHE55" s="1818" t="e">
        <f t="shared" ref="AHE55" si="16805">AHC55*AHA55</f>
        <v>#NUM!</v>
      </c>
      <c r="AHG55" s="1818" t="e">
        <f t="shared" ref="AHG55" si="16806">AHE55*AHC55</f>
        <v>#NUM!</v>
      </c>
      <c r="AHI55" s="1818" t="e">
        <f t="shared" ref="AHI55" si="16807">AHG55*AHE55</f>
        <v>#NUM!</v>
      </c>
      <c r="AHK55" s="1818" t="e">
        <f t="shared" ref="AHK55" si="16808">AHI55*AHG55</f>
        <v>#NUM!</v>
      </c>
      <c r="AHM55" s="1818" t="e">
        <f t="shared" ref="AHM55" si="16809">AHK55*AHI55</f>
        <v>#NUM!</v>
      </c>
      <c r="AHO55" s="1818" t="e">
        <f t="shared" ref="AHO55" si="16810">AHM55*AHK55</f>
        <v>#NUM!</v>
      </c>
      <c r="AHQ55" s="1818" t="e">
        <f t="shared" ref="AHQ55" si="16811">AHO55*AHM55</f>
        <v>#NUM!</v>
      </c>
      <c r="AHS55" s="1818" t="e">
        <f t="shared" ref="AHS55" si="16812">AHQ55*AHO55</f>
        <v>#NUM!</v>
      </c>
      <c r="AHU55" s="1818" t="e">
        <f t="shared" ref="AHU55" si="16813">AHS55*AHQ55</f>
        <v>#NUM!</v>
      </c>
      <c r="AHW55" s="1818" t="e">
        <f t="shared" ref="AHW55" si="16814">AHU55*AHS55</f>
        <v>#NUM!</v>
      </c>
      <c r="AHY55" s="1818" t="e">
        <f t="shared" ref="AHY55" si="16815">AHW55*AHU55</f>
        <v>#NUM!</v>
      </c>
      <c r="AIA55" s="1818" t="e">
        <f t="shared" ref="AIA55" si="16816">AHY55*AHW55</f>
        <v>#NUM!</v>
      </c>
      <c r="AIC55" s="1818" t="e">
        <f t="shared" ref="AIC55" si="16817">AIA55*AHY55</f>
        <v>#NUM!</v>
      </c>
      <c r="AIE55" s="1818" t="e">
        <f t="shared" ref="AIE55" si="16818">AIC55*AIA55</f>
        <v>#NUM!</v>
      </c>
      <c r="AIG55" s="1818" t="e">
        <f t="shared" ref="AIG55" si="16819">AIE55*AIC55</f>
        <v>#NUM!</v>
      </c>
      <c r="AII55" s="1818" t="e">
        <f t="shared" ref="AII55" si="16820">AIG55*AIE55</f>
        <v>#NUM!</v>
      </c>
      <c r="AIK55" s="1818" t="e">
        <f t="shared" ref="AIK55" si="16821">AII55*AIG55</f>
        <v>#NUM!</v>
      </c>
      <c r="AIM55" s="1818" t="e">
        <f t="shared" ref="AIM55" si="16822">AIK55*AII55</f>
        <v>#NUM!</v>
      </c>
      <c r="AIO55" s="1818" t="e">
        <f t="shared" ref="AIO55" si="16823">AIM55*AIK55</f>
        <v>#NUM!</v>
      </c>
      <c r="AIQ55" s="1818" t="e">
        <f t="shared" ref="AIQ55" si="16824">AIO55*AIM55</f>
        <v>#NUM!</v>
      </c>
      <c r="AIS55" s="1818" t="e">
        <f t="shared" ref="AIS55" si="16825">AIQ55*AIO55</f>
        <v>#NUM!</v>
      </c>
      <c r="AIU55" s="1818" t="e">
        <f t="shared" ref="AIU55" si="16826">AIS55*AIQ55</f>
        <v>#NUM!</v>
      </c>
      <c r="AIW55" s="1818" t="e">
        <f t="shared" ref="AIW55" si="16827">AIU55*AIS55</f>
        <v>#NUM!</v>
      </c>
      <c r="AIY55" s="1818" t="e">
        <f t="shared" ref="AIY55" si="16828">AIW55*AIU55</f>
        <v>#NUM!</v>
      </c>
      <c r="AJA55" s="1818" t="e">
        <f t="shared" ref="AJA55" si="16829">AIY55*AIW55</f>
        <v>#NUM!</v>
      </c>
      <c r="AJC55" s="1818" t="e">
        <f t="shared" ref="AJC55" si="16830">AJA55*AIY55</f>
        <v>#NUM!</v>
      </c>
      <c r="AJE55" s="1818" t="e">
        <f t="shared" ref="AJE55" si="16831">AJC55*AJA55</f>
        <v>#NUM!</v>
      </c>
      <c r="AJG55" s="1818" t="e">
        <f t="shared" ref="AJG55" si="16832">AJE55*AJC55</f>
        <v>#NUM!</v>
      </c>
      <c r="AJI55" s="1818" t="e">
        <f t="shared" ref="AJI55" si="16833">AJG55*AJE55</f>
        <v>#NUM!</v>
      </c>
      <c r="AJK55" s="1818" t="e">
        <f t="shared" ref="AJK55" si="16834">AJI55*AJG55</f>
        <v>#NUM!</v>
      </c>
      <c r="AJM55" s="1818" t="e">
        <f t="shared" ref="AJM55" si="16835">AJK55*AJI55</f>
        <v>#NUM!</v>
      </c>
      <c r="AJO55" s="1818" t="e">
        <f t="shared" ref="AJO55" si="16836">AJM55*AJK55</f>
        <v>#NUM!</v>
      </c>
      <c r="AJQ55" s="1818" t="e">
        <f t="shared" ref="AJQ55" si="16837">AJO55*AJM55</f>
        <v>#NUM!</v>
      </c>
      <c r="AJS55" s="1818" t="e">
        <f t="shared" ref="AJS55" si="16838">AJQ55*AJO55</f>
        <v>#NUM!</v>
      </c>
      <c r="AJU55" s="1818" t="e">
        <f t="shared" ref="AJU55" si="16839">AJS55*AJQ55</f>
        <v>#NUM!</v>
      </c>
      <c r="AJW55" s="1818" t="e">
        <f t="shared" ref="AJW55" si="16840">AJU55*AJS55</f>
        <v>#NUM!</v>
      </c>
      <c r="AJY55" s="1818" t="e">
        <f t="shared" ref="AJY55" si="16841">AJW55*AJU55</f>
        <v>#NUM!</v>
      </c>
      <c r="AKA55" s="1818" t="e">
        <f t="shared" ref="AKA55" si="16842">AJY55*AJW55</f>
        <v>#NUM!</v>
      </c>
      <c r="AKC55" s="1818" t="e">
        <f t="shared" ref="AKC55" si="16843">AKA55*AJY55</f>
        <v>#NUM!</v>
      </c>
      <c r="AKE55" s="1818" t="e">
        <f t="shared" ref="AKE55" si="16844">AKC55*AKA55</f>
        <v>#NUM!</v>
      </c>
      <c r="AKG55" s="1818" t="e">
        <f t="shared" ref="AKG55" si="16845">AKE55*AKC55</f>
        <v>#NUM!</v>
      </c>
      <c r="AKI55" s="1818" t="e">
        <f t="shared" ref="AKI55" si="16846">AKG55*AKE55</f>
        <v>#NUM!</v>
      </c>
      <c r="AKK55" s="1818" t="e">
        <f t="shared" ref="AKK55" si="16847">AKI55*AKG55</f>
        <v>#NUM!</v>
      </c>
      <c r="AKM55" s="1818" t="e">
        <f t="shared" ref="AKM55" si="16848">AKK55*AKI55</f>
        <v>#NUM!</v>
      </c>
      <c r="AKO55" s="1818" t="e">
        <f t="shared" ref="AKO55" si="16849">AKM55*AKK55</f>
        <v>#NUM!</v>
      </c>
      <c r="AKQ55" s="1818" t="e">
        <f t="shared" ref="AKQ55" si="16850">AKO55*AKM55</f>
        <v>#NUM!</v>
      </c>
      <c r="AKS55" s="1818" t="e">
        <f t="shared" ref="AKS55" si="16851">AKQ55*AKO55</f>
        <v>#NUM!</v>
      </c>
      <c r="AKU55" s="1818" t="e">
        <f t="shared" ref="AKU55" si="16852">AKS55*AKQ55</f>
        <v>#NUM!</v>
      </c>
      <c r="AKW55" s="1818" t="e">
        <f t="shared" ref="AKW55" si="16853">AKU55*AKS55</f>
        <v>#NUM!</v>
      </c>
      <c r="AKY55" s="1818" t="e">
        <f t="shared" ref="AKY55" si="16854">AKW55*AKU55</f>
        <v>#NUM!</v>
      </c>
      <c r="ALA55" s="1818" t="e">
        <f t="shared" ref="ALA55" si="16855">AKY55*AKW55</f>
        <v>#NUM!</v>
      </c>
      <c r="ALC55" s="1818" t="e">
        <f t="shared" ref="ALC55" si="16856">ALA55*AKY55</f>
        <v>#NUM!</v>
      </c>
      <c r="ALE55" s="1818" t="e">
        <f t="shared" ref="ALE55" si="16857">ALC55*ALA55</f>
        <v>#NUM!</v>
      </c>
      <c r="ALG55" s="1818" t="e">
        <f t="shared" ref="ALG55" si="16858">ALE55*ALC55</f>
        <v>#NUM!</v>
      </c>
      <c r="ALI55" s="1818" t="e">
        <f t="shared" ref="ALI55" si="16859">ALG55*ALE55</f>
        <v>#NUM!</v>
      </c>
      <c r="ALK55" s="1818" t="e">
        <f t="shared" ref="ALK55" si="16860">ALI55*ALG55</f>
        <v>#NUM!</v>
      </c>
      <c r="ALM55" s="1818" t="e">
        <f t="shared" ref="ALM55" si="16861">ALK55*ALI55</f>
        <v>#NUM!</v>
      </c>
      <c r="ALO55" s="1818" t="e">
        <f t="shared" ref="ALO55" si="16862">ALM55*ALK55</f>
        <v>#NUM!</v>
      </c>
      <c r="ALQ55" s="1818" t="e">
        <f t="shared" ref="ALQ55" si="16863">ALO55*ALM55</f>
        <v>#NUM!</v>
      </c>
      <c r="ALS55" s="1818" t="e">
        <f t="shared" ref="ALS55" si="16864">ALQ55*ALO55</f>
        <v>#NUM!</v>
      </c>
      <c r="ALU55" s="1818" t="e">
        <f t="shared" ref="ALU55" si="16865">ALS55*ALQ55</f>
        <v>#NUM!</v>
      </c>
      <c r="ALW55" s="1818" t="e">
        <f t="shared" ref="ALW55" si="16866">ALU55*ALS55</f>
        <v>#NUM!</v>
      </c>
      <c r="ALY55" s="1818" t="e">
        <f t="shared" ref="ALY55" si="16867">ALW55*ALU55</f>
        <v>#NUM!</v>
      </c>
      <c r="AMA55" s="1818" t="e">
        <f t="shared" ref="AMA55" si="16868">ALY55*ALW55</f>
        <v>#NUM!</v>
      </c>
      <c r="AMC55" s="1818" t="e">
        <f t="shared" ref="AMC55" si="16869">AMA55*ALY55</f>
        <v>#NUM!</v>
      </c>
      <c r="AME55" s="1818" t="e">
        <f t="shared" ref="AME55" si="16870">AMC55*AMA55</f>
        <v>#NUM!</v>
      </c>
      <c r="AMG55" s="1818" t="e">
        <f t="shared" ref="AMG55" si="16871">AME55*AMC55</f>
        <v>#NUM!</v>
      </c>
      <c r="AMI55" s="1818" t="e">
        <f t="shared" ref="AMI55" si="16872">AMG55*AME55</f>
        <v>#NUM!</v>
      </c>
      <c r="AMK55" s="1818" t="e">
        <f t="shared" ref="AMK55" si="16873">AMI55*AMG55</f>
        <v>#NUM!</v>
      </c>
      <c r="AMM55" s="1818" t="e">
        <f t="shared" ref="AMM55" si="16874">AMK55*AMI55</f>
        <v>#NUM!</v>
      </c>
      <c r="AMO55" s="1818" t="e">
        <f t="shared" ref="AMO55" si="16875">AMM55*AMK55</f>
        <v>#NUM!</v>
      </c>
      <c r="AMQ55" s="1818" t="e">
        <f t="shared" ref="AMQ55" si="16876">AMO55*AMM55</f>
        <v>#NUM!</v>
      </c>
      <c r="AMS55" s="1818" t="e">
        <f t="shared" ref="AMS55" si="16877">AMQ55*AMO55</f>
        <v>#NUM!</v>
      </c>
      <c r="AMU55" s="1818" t="e">
        <f t="shared" ref="AMU55" si="16878">AMS55*AMQ55</f>
        <v>#NUM!</v>
      </c>
      <c r="AMW55" s="1818" t="e">
        <f t="shared" ref="AMW55" si="16879">AMU55*AMS55</f>
        <v>#NUM!</v>
      </c>
      <c r="AMY55" s="1818" t="e">
        <f t="shared" ref="AMY55" si="16880">AMW55*AMU55</f>
        <v>#NUM!</v>
      </c>
      <c r="ANA55" s="1818" t="e">
        <f t="shared" ref="ANA55" si="16881">AMY55*AMW55</f>
        <v>#NUM!</v>
      </c>
      <c r="ANC55" s="1818" t="e">
        <f t="shared" ref="ANC55" si="16882">ANA55*AMY55</f>
        <v>#NUM!</v>
      </c>
      <c r="ANE55" s="1818" t="e">
        <f t="shared" ref="ANE55" si="16883">ANC55*ANA55</f>
        <v>#NUM!</v>
      </c>
      <c r="ANG55" s="1818" t="e">
        <f t="shared" ref="ANG55" si="16884">ANE55*ANC55</f>
        <v>#NUM!</v>
      </c>
      <c r="ANI55" s="1818" t="e">
        <f t="shared" ref="ANI55" si="16885">ANG55*ANE55</f>
        <v>#NUM!</v>
      </c>
      <c r="ANK55" s="1818" t="e">
        <f t="shared" ref="ANK55" si="16886">ANI55*ANG55</f>
        <v>#NUM!</v>
      </c>
      <c r="ANM55" s="1818" t="e">
        <f t="shared" ref="ANM55" si="16887">ANK55*ANI55</f>
        <v>#NUM!</v>
      </c>
      <c r="ANO55" s="1818" t="e">
        <f t="shared" ref="ANO55" si="16888">ANM55*ANK55</f>
        <v>#NUM!</v>
      </c>
      <c r="ANQ55" s="1818" t="e">
        <f t="shared" ref="ANQ55" si="16889">ANO55*ANM55</f>
        <v>#NUM!</v>
      </c>
      <c r="ANS55" s="1818" t="e">
        <f t="shared" ref="ANS55" si="16890">ANQ55*ANO55</f>
        <v>#NUM!</v>
      </c>
      <c r="ANU55" s="1818" t="e">
        <f t="shared" ref="ANU55" si="16891">ANS55*ANQ55</f>
        <v>#NUM!</v>
      </c>
      <c r="ANW55" s="1818" t="e">
        <f t="shared" ref="ANW55" si="16892">ANU55*ANS55</f>
        <v>#NUM!</v>
      </c>
      <c r="ANY55" s="1818" t="e">
        <f t="shared" ref="ANY55" si="16893">ANW55*ANU55</f>
        <v>#NUM!</v>
      </c>
      <c r="AOA55" s="1818" t="e">
        <f t="shared" ref="AOA55" si="16894">ANY55*ANW55</f>
        <v>#NUM!</v>
      </c>
      <c r="AOC55" s="1818" t="e">
        <f t="shared" ref="AOC55" si="16895">AOA55*ANY55</f>
        <v>#NUM!</v>
      </c>
      <c r="AOE55" s="1818" t="e">
        <f t="shared" ref="AOE55" si="16896">AOC55*AOA55</f>
        <v>#NUM!</v>
      </c>
      <c r="AOG55" s="1818" t="e">
        <f t="shared" ref="AOG55" si="16897">AOE55*AOC55</f>
        <v>#NUM!</v>
      </c>
      <c r="AOI55" s="1818" t="e">
        <f t="shared" ref="AOI55" si="16898">AOG55*AOE55</f>
        <v>#NUM!</v>
      </c>
      <c r="AOK55" s="1818" t="e">
        <f t="shared" ref="AOK55" si="16899">AOI55*AOG55</f>
        <v>#NUM!</v>
      </c>
      <c r="AOM55" s="1818" t="e">
        <f t="shared" ref="AOM55" si="16900">AOK55*AOI55</f>
        <v>#NUM!</v>
      </c>
      <c r="AOO55" s="1818" t="e">
        <f t="shared" ref="AOO55" si="16901">AOM55*AOK55</f>
        <v>#NUM!</v>
      </c>
      <c r="AOQ55" s="1818" t="e">
        <f t="shared" ref="AOQ55" si="16902">AOO55*AOM55</f>
        <v>#NUM!</v>
      </c>
      <c r="AOS55" s="1818" t="e">
        <f t="shared" ref="AOS55" si="16903">AOQ55*AOO55</f>
        <v>#NUM!</v>
      </c>
      <c r="AOU55" s="1818" t="e">
        <f t="shared" ref="AOU55" si="16904">AOS55*AOQ55</f>
        <v>#NUM!</v>
      </c>
      <c r="AOW55" s="1818" t="e">
        <f t="shared" ref="AOW55" si="16905">AOU55*AOS55</f>
        <v>#NUM!</v>
      </c>
      <c r="AOY55" s="1818" t="e">
        <f t="shared" ref="AOY55" si="16906">AOW55*AOU55</f>
        <v>#NUM!</v>
      </c>
      <c r="APA55" s="1818" t="e">
        <f t="shared" ref="APA55" si="16907">AOY55*AOW55</f>
        <v>#NUM!</v>
      </c>
      <c r="APC55" s="1818" t="e">
        <f t="shared" ref="APC55" si="16908">APA55*AOY55</f>
        <v>#NUM!</v>
      </c>
      <c r="APE55" s="1818" t="e">
        <f t="shared" ref="APE55" si="16909">APC55*APA55</f>
        <v>#NUM!</v>
      </c>
      <c r="APG55" s="1818" t="e">
        <f t="shared" ref="APG55" si="16910">APE55*APC55</f>
        <v>#NUM!</v>
      </c>
      <c r="API55" s="1818" t="e">
        <f t="shared" ref="API55" si="16911">APG55*APE55</f>
        <v>#NUM!</v>
      </c>
      <c r="APK55" s="1818" t="e">
        <f t="shared" ref="APK55" si="16912">API55*APG55</f>
        <v>#NUM!</v>
      </c>
      <c r="APM55" s="1818" t="e">
        <f t="shared" ref="APM55" si="16913">APK55*API55</f>
        <v>#NUM!</v>
      </c>
      <c r="APO55" s="1818" t="e">
        <f t="shared" ref="APO55" si="16914">APM55*APK55</f>
        <v>#NUM!</v>
      </c>
      <c r="APQ55" s="1818" t="e">
        <f t="shared" ref="APQ55" si="16915">APO55*APM55</f>
        <v>#NUM!</v>
      </c>
      <c r="APS55" s="1818" t="e">
        <f t="shared" ref="APS55" si="16916">APQ55*APO55</f>
        <v>#NUM!</v>
      </c>
      <c r="APU55" s="1818" t="e">
        <f t="shared" ref="APU55" si="16917">APS55*APQ55</f>
        <v>#NUM!</v>
      </c>
      <c r="APW55" s="1818" t="e">
        <f t="shared" ref="APW55" si="16918">APU55*APS55</f>
        <v>#NUM!</v>
      </c>
      <c r="APY55" s="1818" t="e">
        <f t="shared" ref="APY55" si="16919">APW55*APU55</f>
        <v>#NUM!</v>
      </c>
      <c r="AQA55" s="1818" t="e">
        <f t="shared" ref="AQA55" si="16920">APY55*APW55</f>
        <v>#NUM!</v>
      </c>
      <c r="AQC55" s="1818" t="e">
        <f t="shared" ref="AQC55" si="16921">AQA55*APY55</f>
        <v>#NUM!</v>
      </c>
      <c r="AQE55" s="1818" t="e">
        <f t="shared" ref="AQE55" si="16922">AQC55*AQA55</f>
        <v>#NUM!</v>
      </c>
      <c r="AQG55" s="1818" t="e">
        <f t="shared" ref="AQG55" si="16923">AQE55*AQC55</f>
        <v>#NUM!</v>
      </c>
      <c r="AQI55" s="1818" t="e">
        <f t="shared" ref="AQI55" si="16924">AQG55*AQE55</f>
        <v>#NUM!</v>
      </c>
      <c r="AQK55" s="1818" t="e">
        <f t="shared" ref="AQK55" si="16925">AQI55*AQG55</f>
        <v>#NUM!</v>
      </c>
      <c r="AQM55" s="1818" t="e">
        <f t="shared" ref="AQM55" si="16926">AQK55*AQI55</f>
        <v>#NUM!</v>
      </c>
      <c r="AQO55" s="1818" t="e">
        <f t="shared" ref="AQO55" si="16927">AQM55*AQK55</f>
        <v>#NUM!</v>
      </c>
      <c r="AQQ55" s="1818" t="e">
        <f t="shared" ref="AQQ55" si="16928">AQO55*AQM55</f>
        <v>#NUM!</v>
      </c>
      <c r="AQS55" s="1818" t="e">
        <f t="shared" ref="AQS55" si="16929">AQQ55*AQO55</f>
        <v>#NUM!</v>
      </c>
      <c r="AQU55" s="1818" t="e">
        <f t="shared" ref="AQU55" si="16930">AQS55*AQQ55</f>
        <v>#NUM!</v>
      </c>
      <c r="AQW55" s="1818" t="e">
        <f t="shared" ref="AQW55" si="16931">AQU55*AQS55</f>
        <v>#NUM!</v>
      </c>
      <c r="AQY55" s="1818" t="e">
        <f t="shared" ref="AQY55" si="16932">AQW55*AQU55</f>
        <v>#NUM!</v>
      </c>
      <c r="ARA55" s="1818" t="e">
        <f t="shared" ref="ARA55" si="16933">AQY55*AQW55</f>
        <v>#NUM!</v>
      </c>
      <c r="ARC55" s="1818" t="e">
        <f t="shared" ref="ARC55" si="16934">ARA55*AQY55</f>
        <v>#NUM!</v>
      </c>
      <c r="ARE55" s="1818" t="e">
        <f t="shared" ref="ARE55" si="16935">ARC55*ARA55</f>
        <v>#NUM!</v>
      </c>
      <c r="ARG55" s="1818" t="e">
        <f t="shared" ref="ARG55" si="16936">ARE55*ARC55</f>
        <v>#NUM!</v>
      </c>
      <c r="ARI55" s="1818" t="e">
        <f t="shared" ref="ARI55" si="16937">ARG55*ARE55</f>
        <v>#NUM!</v>
      </c>
      <c r="ARK55" s="1818" t="e">
        <f t="shared" ref="ARK55" si="16938">ARI55*ARG55</f>
        <v>#NUM!</v>
      </c>
      <c r="ARM55" s="1818" t="e">
        <f t="shared" ref="ARM55" si="16939">ARK55*ARI55</f>
        <v>#NUM!</v>
      </c>
      <c r="ARO55" s="1818" t="e">
        <f t="shared" ref="ARO55" si="16940">ARM55*ARK55</f>
        <v>#NUM!</v>
      </c>
      <c r="ARQ55" s="1818" t="e">
        <f t="shared" ref="ARQ55" si="16941">ARO55*ARM55</f>
        <v>#NUM!</v>
      </c>
      <c r="ARS55" s="1818" t="e">
        <f t="shared" ref="ARS55" si="16942">ARQ55*ARO55</f>
        <v>#NUM!</v>
      </c>
      <c r="ARU55" s="1818" t="e">
        <f t="shared" ref="ARU55" si="16943">ARS55*ARQ55</f>
        <v>#NUM!</v>
      </c>
      <c r="ARW55" s="1818" t="e">
        <f t="shared" ref="ARW55" si="16944">ARU55*ARS55</f>
        <v>#NUM!</v>
      </c>
      <c r="ARY55" s="1818" t="e">
        <f t="shared" ref="ARY55" si="16945">ARW55*ARU55</f>
        <v>#NUM!</v>
      </c>
      <c r="ASA55" s="1818" t="e">
        <f t="shared" ref="ASA55" si="16946">ARY55*ARW55</f>
        <v>#NUM!</v>
      </c>
      <c r="ASC55" s="1818" t="e">
        <f t="shared" ref="ASC55" si="16947">ASA55*ARY55</f>
        <v>#NUM!</v>
      </c>
      <c r="ASE55" s="1818" t="e">
        <f t="shared" ref="ASE55" si="16948">ASC55*ASA55</f>
        <v>#NUM!</v>
      </c>
      <c r="ASG55" s="1818" t="e">
        <f t="shared" ref="ASG55" si="16949">ASE55*ASC55</f>
        <v>#NUM!</v>
      </c>
      <c r="ASI55" s="1818" t="e">
        <f t="shared" ref="ASI55" si="16950">ASG55*ASE55</f>
        <v>#NUM!</v>
      </c>
      <c r="ASK55" s="1818" t="e">
        <f t="shared" ref="ASK55" si="16951">ASI55*ASG55</f>
        <v>#NUM!</v>
      </c>
      <c r="ASM55" s="1818" t="e">
        <f t="shared" ref="ASM55" si="16952">ASK55*ASI55</f>
        <v>#NUM!</v>
      </c>
      <c r="ASO55" s="1818" t="e">
        <f t="shared" ref="ASO55" si="16953">ASM55*ASK55</f>
        <v>#NUM!</v>
      </c>
      <c r="ASQ55" s="1818" t="e">
        <f t="shared" ref="ASQ55" si="16954">ASO55*ASM55</f>
        <v>#NUM!</v>
      </c>
      <c r="ASS55" s="1818" t="e">
        <f t="shared" ref="ASS55" si="16955">ASQ55*ASO55</f>
        <v>#NUM!</v>
      </c>
      <c r="ASU55" s="1818" t="e">
        <f t="shared" ref="ASU55" si="16956">ASS55*ASQ55</f>
        <v>#NUM!</v>
      </c>
      <c r="ASW55" s="1818" t="e">
        <f t="shared" ref="ASW55" si="16957">ASU55*ASS55</f>
        <v>#NUM!</v>
      </c>
      <c r="ASY55" s="1818" t="e">
        <f t="shared" ref="ASY55" si="16958">ASW55*ASU55</f>
        <v>#NUM!</v>
      </c>
      <c r="ATA55" s="1818" t="e">
        <f t="shared" ref="ATA55" si="16959">ASY55*ASW55</f>
        <v>#NUM!</v>
      </c>
      <c r="ATC55" s="1818" t="e">
        <f t="shared" ref="ATC55" si="16960">ATA55*ASY55</f>
        <v>#NUM!</v>
      </c>
      <c r="ATE55" s="1818" t="e">
        <f t="shared" ref="ATE55" si="16961">ATC55*ATA55</f>
        <v>#NUM!</v>
      </c>
      <c r="ATG55" s="1818" t="e">
        <f t="shared" ref="ATG55" si="16962">ATE55*ATC55</f>
        <v>#NUM!</v>
      </c>
      <c r="ATI55" s="1818" t="e">
        <f t="shared" ref="ATI55" si="16963">ATG55*ATE55</f>
        <v>#NUM!</v>
      </c>
      <c r="ATK55" s="1818" t="e">
        <f t="shared" ref="ATK55" si="16964">ATI55*ATG55</f>
        <v>#NUM!</v>
      </c>
      <c r="ATM55" s="1818" t="e">
        <f t="shared" ref="ATM55" si="16965">ATK55*ATI55</f>
        <v>#NUM!</v>
      </c>
      <c r="ATO55" s="1818" t="e">
        <f t="shared" ref="ATO55" si="16966">ATM55*ATK55</f>
        <v>#NUM!</v>
      </c>
      <c r="ATQ55" s="1818" t="e">
        <f t="shared" ref="ATQ55" si="16967">ATO55*ATM55</f>
        <v>#NUM!</v>
      </c>
      <c r="ATS55" s="1818" t="e">
        <f t="shared" ref="ATS55" si="16968">ATQ55*ATO55</f>
        <v>#NUM!</v>
      </c>
      <c r="ATU55" s="1818" t="e">
        <f t="shared" ref="ATU55" si="16969">ATS55*ATQ55</f>
        <v>#NUM!</v>
      </c>
      <c r="ATW55" s="1818" t="e">
        <f t="shared" ref="ATW55" si="16970">ATU55*ATS55</f>
        <v>#NUM!</v>
      </c>
      <c r="ATY55" s="1818" t="e">
        <f t="shared" ref="ATY55" si="16971">ATW55*ATU55</f>
        <v>#NUM!</v>
      </c>
      <c r="AUA55" s="1818" t="e">
        <f t="shared" ref="AUA55" si="16972">ATY55*ATW55</f>
        <v>#NUM!</v>
      </c>
      <c r="AUC55" s="1818" t="e">
        <f t="shared" ref="AUC55" si="16973">AUA55*ATY55</f>
        <v>#NUM!</v>
      </c>
      <c r="AUE55" s="1818" t="e">
        <f t="shared" ref="AUE55" si="16974">AUC55*AUA55</f>
        <v>#NUM!</v>
      </c>
      <c r="AUG55" s="1818" t="e">
        <f t="shared" ref="AUG55" si="16975">AUE55*AUC55</f>
        <v>#NUM!</v>
      </c>
      <c r="AUI55" s="1818" t="e">
        <f t="shared" ref="AUI55" si="16976">AUG55*AUE55</f>
        <v>#NUM!</v>
      </c>
      <c r="AUK55" s="1818" t="e">
        <f t="shared" ref="AUK55" si="16977">AUI55*AUG55</f>
        <v>#NUM!</v>
      </c>
      <c r="AUM55" s="1818" t="e">
        <f t="shared" ref="AUM55" si="16978">AUK55*AUI55</f>
        <v>#NUM!</v>
      </c>
      <c r="AUO55" s="1818" t="e">
        <f t="shared" ref="AUO55" si="16979">AUM55*AUK55</f>
        <v>#NUM!</v>
      </c>
      <c r="AUQ55" s="1818" t="e">
        <f t="shared" ref="AUQ55" si="16980">AUO55*AUM55</f>
        <v>#NUM!</v>
      </c>
      <c r="AUS55" s="1818" t="e">
        <f t="shared" ref="AUS55" si="16981">AUQ55*AUO55</f>
        <v>#NUM!</v>
      </c>
      <c r="AUU55" s="1818" t="e">
        <f t="shared" ref="AUU55" si="16982">AUS55*AUQ55</f>
        <v>#NUM!</v>
      </c>
      <c r="AUW55" s="1818" t="e">
        <f t="shared" ref="AUW55" si="16983">AUU55*AUS55</f>
        <v>#NUM!</v>
      </c>
      <c r="AUY55" s="1818" t="e">
        <f t="shared" ref="AUY55" si="16984">AUW55*AUU55</f>
        <v>#NUM!</v>
      </c>
      <c r="AVA55" s="1818" t="e">
        <f t="shared" ref="AVA55" si="16985">AUY55*AUW55</f>
        <v>#NUM!</v>
      </c>
      <c r="AVC55" s="1818" t="e">
        <f t="shared" ref="AVC55" si="16986">AVA55*AUY55</f>
        <v>#NUM!</v>
      </c>
      <c r="AVE55" s="1818" t="e">
        <f t="shared" ref="AVE55" si="16987">AVC55*AVA55</f>
        <v>#NUM!</v>
      </c>
      <c r="AVG55" s="1818" t="e">
        <f t="shared" ref="AVG55" si="16988">AVE55*AVC55</f>
        <v>#NUM!</v>
      </c>
      <c r="AVI55" s="1818" t="e">
        <f t="shared" ref="AVI55" si="16989">AVG55*AVE55</f>
        <v>#NUM!</v>
      </c>
      <c r="AVK55" s="1818" t="e">
        <f t="shared" ref="AVK55" si="16990">AVI55*AVG55</f>
        <v>#NUM!</v>
      </c>
      <c r="AVM55" s="1818" t="e">
        <f t="shared" ref="AVM55" si="16991">AVK55*AVI55</f>
        <v>#NUM!</v>
      </c>
      <c r="AVO55" s="1818" t="e">
        <f t="shared" ref="AVO55" si="16992">AVM55*AVK55</f>
        <v>#NUM!</v>
      </c>
      <c r="AVQ55" s="1818" t="e">
        <f t="shared" ref="AVQ55" si="16993">AVO55*AVM55</f>
        <v>#NUM!</v>
      </c>
      <c r="AVS55" s="1818" t="e">
        <f t="shared" ref="AVS55" si="16994">AVQ55*AVO55</f>
        <v>#NUM!</v>
      </c>
      <c r="AVU55" s="1818" t="e">
        <f t="shared" ref="AVU55" si="16995">AVS55*AVQ55</f>
        <v>#NUM!</v>
      </c>
      <c r="AVW55" s="1818" t="e">
        <f t="shared" ref="AVW55" si="16996">AVU55*AVS55</f>
        <v>#NUM!</v>
      </c>
      <c r="AVY55" s="1818" t="e">
        <f t="shared" ref="AVY55" si="16997">AVW55*AVU55</f>
        <v>#NUM!</v>
      </c>
      <c r="AWA55" s="1818" t="e">
        <f t="shared" ref="AWA55" si="16998">AVY55*AVW55</f>
        <v>#NUM!</v>
      </c>
      <c r="AWC55" s="1818" t="e">
        <f t="shared" ref="AWC55" si="16999">AWA55*AVY55</f>
        <v>#NUM!</v>
      </c>
      <c r="AWE55" s="1818" t="e">
        <f t="shared" ref="AWE55" si="17000">AWC55*AWA55</f>
        <v>#NUM!</v>
      </c>
      <c r="AWG55" s="1818" t="e">
        <f t="shared" ref="AWG55" si="17001">AWE55*AWC55</f>
        <v>#NUM!</v>
      </c>
      <c r="AWI55" s="1818" t="e">
        <f t="shared" ref="AWI55" si="17002">AWG55*AWE55</f>
        <v>#NUM!</v>
      </c>
      <c r="AWK55" s="1818" t="e">
        <f t="shared" ref="AWK55" si="17003">AWI55*AWG55</f>
        <v>#NUM!</v>
      </c>
      <c r="AWM55" s="1818" t="e">
        <f t="shared" ref="AWM55" si="17004">AWK55*AWI55</f>
        <v>#NUM!</v>
      </c>
      <c r="AWO55" s="1818" t="e">
        <f t="shared" ref="AWO55" si="17005">AWM55*AWK55</f>
        <v>#NUM!</v>
      </c>
      <c r="AWQ55" s="1818" t="e">
        <f t="shared" ref="AWQ55" si="17006">AWO55*AWM55</f>
        <v>#NUM!</v>
      </c>
      <c r="AWS55" s="1818" t="e">
        <f t="shared" ref="AWS55" si="17007">AWQ55*AWO55</f>
        <v>#NUM!</v>
      </c>
      <c r="AWU55" s="1818" t="e">
        <f t="shared" ref="AWU55" si="17008">AWS55*AWQ55</f>
        <v>#NUM!</v>
      </c>
      <c r="AWW55" s="1818" t="e">
        <f t="shared" ref="AWW55" si="17009">AWU55*AWS55</f>
        <v>#NUM!</v>
      </c>
      <c r="AWY55" s="1818" t="e">
        <f t="shared" ref="AWY55" si="17010">AWW55*AWU55</f>
        <v>#NUM!</v>
      </c>
      <c r="AXA55" s="1818" t="e">
        <f t="shared" ref="AXA55" si="17011">AWY55*AWW55</f>
        <v>#NUM!</v>
      </c>
      <c r="AXC55" s="1818" t="e">
        <f t="shared" ref="AXC55" si="17012">AXA55*AWY55</f>
        <v>#NUM!</v>
      </c>
      <c r="AXE55" s="1818" t="e">
        <f t="shared" ref="AXE55" si="17013">AXC55*AXA55</f>
        <v>#NUM!</v>
      </c>
      <c r="AXG55" s="1818" t="e">
        <f t="shared" ref="AXG55" si="17014">AXE55*AXC55</f>
        <v>#NUM!</v>
      </c>
      <c r="AXI55" s="1818" t="e">
        <f t="shared" ref="AXI55" si="17015">AXG55*AXE55</f>
        <v>#NUM!</v>
      </c>
      <c r="AXK55" s="1818" t="e">
        <f t="shared" ref="AXK55" si="17016">AXI55*AXG55</f>
        <v>#NUM!</v>
      </c>
      <c r="AXM55" s="1818" t="e">
        <f t="shared" ref="AXM55" si="17017">AXK55*AXI55</f>
        <v>#NUM!</v>
      </c>
      <c r="AXO55" s="1818" t="e">
        <f t="shared" ref="AXO55" si="17018">AXM55*AXK55</f>
        <v>#NUM!</v>
      </c>
      <c r="AXQ55" s="1818" t="e">
        <f t="shared" ref="AXQ55" si="17019">AXO55*AXM55</f>
        <v>#NUM!</v>
      </c>
      <c r="AXS55" s="1818" t="e">
        <f t="shared" ref="AXS55" si="17020">AXQ55*AXO55</f>
        <v>#NUM!</v>
      </c>
      <c r="AXU55" s="1818" t="e">
        <f t="shared" ref="AXU55" si="17021">AXS55*AXQ55</f>
        <v>#NUM!</v>
      </c>
      <c r="AXW55" s="1818" t="e">
        <f t="shared" ref="AXW55" si="17022">AXU55*AXS55</f>
        <v>#NUM!</v>
      </c>
      <c r="AXY55" s="1818" t="e">
        <f t="shared" ref="AXY55" si="17023">AXW55*AXU55</f>
        <v>#NUM!</v>
      </c>
      <c r="AYA55" s="1818" t="e">
        <f t="shared" ref="AYA55" si="17024">AXY55*AXW55</f>
        <v>#NUM!</v>
      </c>
      <c r="AYC55" s="1818" t="e">
        <f t="shared" ref="AYC55" si="17025">AYA55*AXY55</f>
        <v>#NUM!</v>
      </c>
      <c r="AYE55" s="1818" t="e">
        <f t="shared" ref="AYE55" si="17026">AYC55*AYA55</f>
        <v>#NUM!</v>
      </c>
      <c r="AYG55" s="1818" t="e">
        <f t="shared" ref="AYG55" si="17027">AYE55*AYC55</f>
        <v>#NUM!</v>
      </c>
      <c r="AYI55" s="1818" t="e">
        <f t="shared" ref="AYI55" si="17028">AYG55*AYE55</f>
        <v>#NUM!</v>
      </c>
      <c r="AYK55" s="1818" t="e">
        <f t="shared" ref="AYK55" si="17029">AYI55*AYG55</f>
        <v>#NUM!</v>
      </c>
      <c r="AYM55" s="1818" t="e">
        <f t="shared" ref="AYM55" si="17030">AYK55*AYI55</f>
        <v>#NUM!</v>
      </c>
      <c r="AYO55" s="1818" t="e">
        <f t="shared" ref="AYO55" si="17031">AYM55*AYK55</f>
        <v>#NUM!</v>
      </c>
      <c r="AYQ55" s="1818" t="e">
        <f t="shared" ref="AYQ55" si="17032">AYO55*AYM55</f>
        <v>#NUM!</v>
      </c>
      <c r="AYS55" s="1818" t="e">
        <f t="shared" ref="AYS55" si="17033">AYQ55*AYO55</f>
        <v>#NUM!</v>
      </c>
      <c r="AYU55" s="1818" t="e">
        <f t="shared" ref="AYU55" si="17034">AYS55*AYQ55</f>
        <v>#NUM!</v>
      </c>
      <c r="AYW55" s="1818" t="e">
        <f t="shared" ref="AYW55" si="17035">AYU55*AYS55</f>
        <v>#NUM!</v>
      </c>
      <c r="AYY55" s="1818" t="e">
        <f t="shared" ref="AYY55" si="17036">AYW55*AYU55</f>
        <v>#NUM!</v>
      </c>
      <c r="AZA55" s="1818" t="e">
        <f t="shared" ref="AZA55" si="17037">AYY55*AYW55</f>
        <v>#NUM!</v>
      </c>
      <c r="AZC55" s="1818" t="e">
        <f t="shared" ref="AZC55" si="17038">AZA55*AYY55</f>
        <v>#NUM!</v>
      </c>
      <c r="AZE55" s="1818" t="e">
        <f t="shared" ref="AZE55" si="17039">AZC55*AZA55</f>
        <v>#NUM!</v>
      </c>
      <c r="AZG55" s="1818" t="e">
        <f t="shared" ref="AZG55" si="17040">AZE55*AZC55</f>
        <v>#NUM!</v>
      </c>
      <c r="AZI55" s="1818" t="e">
        <f t="shared" ref="AZI55" si="17041">AZG55*AZE55</f>
        <v>#NUM!</v>
      </c>
      <c r="AZK55" s="1818" t="e">
        <f t="shared" ref="AZK55" si="17042">AZI55*AZG55</f>
        <v>#NUM!</v>
      </c>
      <c r="AZM55" s="1818" t="e">
        <f t="shared" ref="AZM55" si="17043">AZK55*AZI55</f>
        <v>#NUM!</v>
      </c>
      <c r="AZO55" s="1818" t="e">
        <f t="shared" ref="AZO55" si="17044">AZM55*AZK55</f>
        <v>#NUM!</v>
      </c>
      <c r="AZQ55" s="1818" t="e">
        <f t="shared" ref="AZQ55" si="17045">AZO55*AZM55</f>
        <v>#NUM!</v>
      </c>
      <c r="AZS55" s="1818" t="e">
        <f t="shared" ref="AZS55" si="17046">AZQ55*AZO55</f>
        <v>#NUM!</v>
      </c>
      <c r="AZU55" s="1818" t="e">
        <f t="shared" ref="AZU55" si="17047">AZS55*AZQ55</f>
        <v>#NUM!</v>
      </c>
      <c r="AZW55" s="1818" t="e">
        <f t="shared" ref="AZW55" si="17048">AZU55*AZS55</f>
        <v>#NUM!</v>
      </c>
      <c r="AZY55" s="1818" t="e">
        <f t="shared" ref="AZY55" si="17049">AZW55*AZU55</f>
        <v>#NUM!</v>
      </c>
      <c r="BAA55" s="1818" t="e">
        <f t="shared" ref="BAA55" si="17050">AZY55*AZW55</f>
        <v>#NUM!</v>
      </c>
      <c r="BAC55" s="1818" t="e">
        <f t="shared" ref="BAC55" si="17051">BAA55*AZY55</f>
        <v>#NUM!</v>
      </c>
      <c r="BAE55" s="1818" t="e">
        <f t="shared" ref="BAE55" si="17052">BAC55*BAA55</f>
        <v>#NUM!</v>
      </c>
      <c r="BAG55" s="1818" t="e">
        <f t="shared" ref="BAG55" si="17053">BAE55*BAC55</f>
        <v>#NUM!</v>
      </c>
      <c r="BAI55" s="1818" t="e">
        <f t="shared" ref="BAI55" si="17054">BAG55*BAE55</f>
        <v>#NUM!</v>
      </c>
      <c r="BAK55" s="1818" t="e">
        <f t="shared" ref="BAK55" si="17055">BAI55*BAG55</f>
        <v>#NUM!</v>
      </c>
      <c r="BAM55" s="1818" t="e">
        <f t="shared" ref="BAM55" si="17056">BAK55*BAI55</f>
        <v>#NUM!</v>
      </c>
      <c r="BAO55" s="1818" t="e">
        <f t="shared" ref="BAO55" si="17057">BAM55*BAK55</f>
        <v>#NUM!</v>
      </c>
      <c r="BAQ55" s="1818" t="e">
        <f t="shared" ref="BAQ55" si="17058">BAO55*BAM55</f>
        <v>#NUM!</v>
      </c>
      <c r="BAS55" s="1818" t="e">
        <f t="shared" ref="BAS55" si="17059">BAQ55*BAO55</f>
        <v>#NUM!</v>
      </c>
      <c r="BAU55" s="1818" t="e">
        <f t="shared" ref="BAU55" si="17060">BAS55*BAQ55</f>
        <v>#NUM!</v>
      </c>
      <c r="BAW55" s="1818" t="e">
        <f t="shared" ref="BAW55" si="17061">BAU55*BAS55</f>
        <v>#NUM!</v>
      </c>
      <c r="BAY55" s="1818" t="e">
        <f t="shared" ref="BAY55" si="17062">BAW55*BAU55</f>
        <v>#NUM!</v>
      </c>
      <c r="BBA55" s="1818" t="e">
        <f t="shared" ref="BBA55" si="17063">BAY55*BAW55</f>
        <v>#NUM!</v>
      </c>
      <c r="BBC55" s="1818" t="e">
        <f t="shared" ref="BBC55" si="17064">BBA55*BAY55</f>
        <v>#NUM!</v>
      </c>
      <c r="BBE55" s="1818" t="e">
        <f t="shared" ref="BBE55" si="17065">BBC55*BBA55</f>
        <v>#NUM!</v>
      </c>
      <c r="BBG55" s="1818" t="e">
        <f t="shared" ref="BBG55" si="17066">BBE55*BBC55</f>
        <v>#NUM!</v>
      </c>
      <c r="BBI55" s="1818" t="e">
        <f t="shared" ref="BBI55" si="17067">BBG55*BBE55</f>
        <v>#NUM!</v>
      </c>
      <c r="BBK55" s="1818" t="e">
        <f t="shared" ref="BBK55" si="17068">BBI55*BBG55</f>
        <v>#NUM!</v>
      </c>
      <c r="BBM55" s="1818" t="e">
        <f t="shared" ref="BBM55" si="17069">BBK55*BBI55</f>
        <v>#NUM!</v>
      </c>
      <c r="BBO55" s="1818" t="e">
        <f t="shared" ref="BBO55" si="17070">BBM55*BBK55</f>
        <v>#NUM!</v>
      </c>
      <c r="BBQ55" s="1818" t="e">
        <f t="shared" ref="BBQ55" si="17071">BBO55*BBM55</f>
        <v>#NUM!</v>
      </c>
      <c r="BBS55" s="1818" t="e">
        <f t="shared" ref="BBS55" si="17072">BBQ55*BBO55</f>
        <v>#NUM!</v>
      </c>
      <c r="BBU55" s="1818" t="e">
        <f t="shared" ref="BBU55" si="17073">BBS55*BBQ55</f>
        <v>#NUM!</v>
      </c>
      <c r="BBW55" s="1818" t="e">
        <f t="shared" ref="BBW55" si="17074">BBU55*BBS55</f>
        <v>#NUM!</v>
      </c>
      <c r="BBY55" s="1818" t="e">
        <f t="shared" ref="BBY55" si="17075">BBW55*BBU55</f>
        <v>#NUM!</v>
      </c>
      <c r="BCA55" s="1818" t="e">
        <f t="shared" ref="BCA55" si="17076">BBY55*BBW55</f>
        <v>#NUM!</v>
      </c>
      <c r="BCC55" s="1818" t="e">
        <f t="shared" ref="BCC55" si="17077">BCA55*BBY55</f>
        <v>#NUM!</v>
      </c>
      <c r="BCE55" s="1818" t="e">
        <f t="shared" ref="BCE55" si="17078">BCC55*BCA55</f>
        <v>#NUM!</v>
      </c>
      <c r="BCG55" s="1818" t="e">
        <f t="shared" ref="BCG55" si="17079">BCE55*BCC55</f>
        <v>#NUM!</v>
      </c>
      <c r="BCI55" s="1818" t="e">
        <f t="shared" ref="BCI55" si="17080">BCG55*BCE55</f>
        <v>#NUM!</v>
      </c>
      <c r="BCK55" s="1818" t="e">
        <f t="shared" ref="BCK55" si="17081">BCI55*BCG55</f>
        <v>#NUM!</v>
      </c>
      <c r="BCM55" s="1818" t="e">
        <f t="shared" ref="BCM55" si="17082">BCK55*BCI55</f>
        <v>#NUM!</v>
      </c>
      <c r="BCO55" s="1818" t="e">
        <f t="shared" ref="BCO55" si="17083">BCM55*BCK55</f>
        <v>#NUM!</v>
      </c>
      <c r="BCQ55" s="1818" t="e">
        <f t="shared" ref="BCQ55" si="17084">BCO55*BCM55</f>
        <v>#NUM!</v>
      </c>
      <c r="BCS55" s="1818" t="e">
        <f t="shared" ref="BCS55" si="17085">BCQ55*BCO55</f>
        <v>#NUM!</v>
      </c>
      <c r="BCU55" s="1818" t="e">
        <f t="shared" ref="BCU55" si="17086">BCS55*BCQ55</f>
        <v>#NUM!</v>
      </c>
      <c r="BCW55" s="1818" t="e">
        <f t="shared" ref="BCW55" si="17087">BCU55*BCS55</f>
        <v>#NUM!</v>
      </c>
      <c r="BCY55" s="1818" t="e">
        <f t="shared" ref="BCY55" si="17088">BCW55*BCU55</f>
        <v>#NUM!</v>
      </c>
      <c r="BDA55" s="1818" t="e">
        <f t="shared" ref="BDA55" si="17089">BCY55*BCW55</f>
        <v>#NUM!</v>
      </c>
      <c r="BDC55" s="1818" t="e">
        <f t="shared" ref="BDC55" si="17090">BDA55*BCY55</f>
        <v>#NUM!</v>
      </c>
      <c r="BDE55" s="1818" t="e">
        <f t="shared" ref="BDE55" si="17091">BDC55*BDA55</f>
        <v>#NUM!</v>
      </c>
      <c r="BDG55" s="1818" t="e">
        <f t="shared" ref="BDG55" si="17092">BDE55*BDC55</f>
        <v>#NUM!</v>
      </c>
      <c r="BDI55" s="1818" t="e">
        <f t="shared" ref="BDI55" si="17093">BDG55*BDE55</f>
        <v>#NUM!</v>
      </c>
      <c r="BDK55" s="1818" t="e">
        <f t="shared" ref="BDK55" si="17094">BDI55*BDG55</f>
        <v>#NUM!</v>
      </c>
      <c r="BDM55" s="1818" t="e">
        <f t="shared" ref="BDM55" si="17095">BDK55*BDI55</f>
        <v>#NUM!</v>
      </c>
      <c r="BDO55" s="1818" t="e">
        <f t="shared" ref="BDO55" si="17096">BDM55*BDK55</f>
        <v>#NUM!</v>
      </c>
      <c r="BDQ55" s="1818" t="e">
        <f t="shared" ref="BDQ55" si="17097">BDO55*BDM55</f>
        <v>#NUM!</v>
      </c>
      <c r="BDS55" s="1818" t="e">
        <f t="shared" ref="BDS55" si="17098">BDQ55*BDO55</f>
        <v>#NUM!</v>
      </c>
      <c r="BDU55" s="1818" t="e">
        <f t="shared" ref="BDU55" si="17099">BDS55*BDQ55</f>
        <v>#NUM!</v>
      </c>
      <c r="BDW55" s="1818" t="e">
        <f t="shared" ref="BDW55" si="17100">BDU55*BDS55</f>
        <v>#NUM!</v>
      </c>
      <c r="BDY55" s="1818" t="e">
        <f t="shared" ref="BDY55" si="17101">BDW55*BDU55</f>
        <v>#NUM!</v>
      </c>
      <c r="BEA55" s="1818" t="e">
        <f t="shared" ref="BEA55" si="17102">BDY55*BDW55</f>
        <v>#NUM!</v>
      </c>
      <c r="BEC55" s="1818" t="e">
        <f t="shared" ref="BEC55" si="17103">BEA55*BDY55</f>
        <v>#NUM!</v>
      </c>
      <c r="BEE55" s="1818" t="e">
        <f t="shared" ref="BEE55" si="17104">BEC55*BEA55</f>
        <v>#NUM!</v>
      </c>
      <c r="BEG55" s="1818" t="e">
        <f t="shared" ref="BEG55" si="17105">BEE55*BEC55</f>
        <v>#NUM!</v>
      </c>
      <c r="BEI55" s="1818" t="e">
        <f t="shared" ref="BEI55" si="17106">BEG55*BEE55</f>
        <v>#NUM!</v>
      </c>
      <c r="BEK55" s="1818" t="e">
        <f t="shared" ref="BEK55" si="17107">BEI55*BEG55</f>
        <v>#NUM!</v>
      </c>
      <c r="BEM55" s="1818" t="e">
        <f t="shared" ref="BEM55" si="17108">BEK55*BEI55</f>
        <v>#NUM!</v>
      </c>
      <c r="BEO55" s="1818" t="e">
        <f t="shared" ref="BEO55" si="17109">BEM55*BEK55</f>
        <v>#NUM!</v>
      </c>
      <c r="BEQ55" s="1818" t="e">
        <f t="shared" ref="BEQ55" si="17110">BEO55*BEM55</f>
        <v>#NUM!</v>
      </c>
      <c r="BES55" s="1818" t="e">
        <f t="shared" ref="BES55" si="17111">BEQ55*BEO55</f>
        <v>#NUM!</v>
      </c>
      <c r="BEU55" s="1818" t="e">
        <f t="shared" ref="BEU55" si="17112">BES55*BEQ55</f>
        <v>#NUM!</v>
      </c>
      <c r="BEW55" s="1818" t="e">
        <f t="shared" ref="BEW55" si="17113">BEU55*BES55</f>
        <v>#NUM!</v>
      </c>
      <c r="BEY55" s="1818" t="e">
        <f t="shared" ref="BEY55" si="17114">BEW55*BEU55</f>
        <v>#NUM!</v>
      </c>
      <c r="BFA55" s="1818" t="e">
        <f t="shared" ref="BFA55" si="17115">BEY55*BEW55</f>
        <v>#NUM!</v>
      </c>
      <c r="BFC55" s="1818" t="e">
        <f t="shared" ref="BFC55" si="17116">BFA55*BEY55</f>
        <v>#NUM!</v>
      </c>
      <c r="BFE55" s="1818" t="e">
        <f t="shared" ref="BFE55" si="17117">BFC55*BFA55</f>
        <v>#NUM!</v>
      </c>
      <c r="BFG55" s="1818" t="e">
        <f t="shared" ref="BFG55" si="17118">BFE55*BFC55</f>
        <v>#NUM!</v>
      </c>
      <c r="BFI55" s="1818" t="e">
        <f t="shared" ref="BFI55" si="17119">BFG55*BFE55</f>
        <v>#NUM!</v>
      </c>
      <c r="BFK55" s="1818" t="e">
        <f t="shared" ref="BFK55" si="17120">BFI55*BFG55</f>
        <v>#NUM!</v>
      </c>
      <c r="BFM55" s="1818" t="e">
        <f t="shared" ref="BFM55" si="17121">BFK55*BFI55</f>
        <v>#NUM!</v>
      </c>
      <c r="BFO55" s="1818" t="e">
        <f t="shared" ref="BFO55" si="17122">BFM55*BFK55</f>
        <v>#NUM!</v>
      </c>
      <c r="BFQ55" s="1818" t="e">
        <f t="shared" ref="BFQ55" si="17123">BFO55*BFM55</f>
        <v>#NUM!</v>
      </c>
      <c r="BFS55" s="1818" t="e">
        <f t="shared" ref="BFS55" si="17124">BFQ55*BFO55</f>
        <v>#NUM!</v>
      </c>
      <c r="BFU55" s="1818" t="e">
        <f t="shared" ref="BFU55" si="17125">BFS55*BFQ55</f>
        <v>#NUM!</v>
      </c>
      <c r="BFW55" s="1818" t="e">
        <f t="shared" ref="BFW55" si="17126">BFU55*BFS55</f>
        <v>#NUM!</v>
      </c>
      <c r="BFY55" s="1818" t="e">
        <f t="shared" ref="BFY55" si="17127">BFW55*BFU55</f>
        <v>#NUM!</v>
      </c>
      <c r="BGA55" s="1818" t="e">
        <f t="shared" ref="BGA55" si="17128">BFY55*BFW55</f>
        <v>#NUM!</v>
      </c>
      <c r="BGC55" s="1818" t="e">
        <f t="shared" ref="BGC55" si="17129">BGA55*BFY55</f>
        <v>#NUM!</v>
      </c>
      <c r="BGE55" s="1818" t="e">
        <f t="shared" ref="BGE55" si="17130">BGC55*BGA55</f>
        <v>#NUM!</v>
      </c>
      <c r="BGG55" s="1818" t="e">
        <f t="shared" ref="BGG55" si="17131">BGE55*BGC55</f>
        <v>#NUM!</v>
      </c>
      <c r="BGI55" s="1818" t="e">
        <f t="shared" ref="BGI55" si="17132">BGG55*BGE55</f>
        <v>#NUM!</v>
      </c>
      <c r="BGK55" s="1818" t="e">
        <f t="shared" ref="BGK55" si="17133">BGI55*BGG55</f>
        <v>#NUM!</v>
      </c>
      <c r="BGM55" s="1818" t="e">
        <f t="shared" ref="BGM55" si="17134">BGK55*BGI55</f>
        <v>#NUM!</v>
      </c>
      <c r="BGO55" s="1818" t="e">
        <f t="shared" ref="BGO55" si="17135">BGM55*BGK55</f>
        <v>#NUM!</v>
      </c>
      <c r="BGQ55" s="1818" t="e">
        <f t="shared" ref="BGQ55" si="17136">BGO55*BGM55</f>
        <v>#NUM!</v>
      </c>
      <c r="BGS55" s="1818" t="e">
        <f t="shared" ref="BGS55" si="17137">BGQ55*BGO55</f>
        <v>#NUM!</v>
      </c>
      <c r="BGU55" s="1818" t="e">
        <f t="shared" ref="BGU55" si="17138">BGS55*BGQ55</f>
        <v>#NUM!</v>
      </c>
      <c r="BGW55" s="1818" t="e">
        <f t="shared" ref="BGW55" si="17139">BGU55*BGS55</f>
        <v>#NUM!</v>
      </c>
      <c r="BGY55" s="1818" t="e">
        <f t="shared" ref="BGY55" si="17140">BGW55*BGU55</f>
        <v>#NUM!</v>
      </c>
      <c r="BHA55" s="1818" t="e">
        <f t="shared" ref="BHA55" si="17141">BGY55*BGW55</f>
        <v>#NUM!</v>
      </c>
      <c r="BHC55" s="1818" t="e">
        <f t="shared" ref="BHC55" si="17142">BHA55*BGY55</f>
        <v>#NUM!</v>
      </c>
      <c r="BHE55" s="1818" t="e">
        <f t="shared" ref="BHE55" si="17143">BHC55*BHA55</f>
        <v>#NUM!</v>
      </c>
      <c r="BHG55" s="1818" t="e">
        <f t="shared" ref="BHG55" si="17144">BHE55*BHC55</f>
        <v>#NUM!</v>
      </c>
      <c r="BHI55" s="1818" t="e">
        <f t="shared" ref="BHI55" si="17145">BHG55*BHE55</f>
        <v>#NUM!</v>
      </c>
      <c r="BHK55" s="1818" t="e">
        <f t="shared" ref="BHK55" si="17146">BHI55*BHG55</f>
        <v>#NUM!</v>
      </c>
      <c r="BHM55" s="1818" t="e">
        <f t="shared" ref="BHM55" si="17147">BHK55*BHI55</f>
        <v>#NUM!</v>
      </c>
      <c r="BHO55" s="1818" t="e">
        <f t="shared" ref="BHO55" si="17148">BHM55*BHK55</f>
        <v>#NUM!</v>
      </c>
      <c r="BHQ55" s="1818" t="e">
        <f t="shared" ref="BHQ55" si="17149">BHO55*BHM55</f>
        <v>#NUM!</v>
      </c>
      <c r="BHS55" s="1818" t="e">
        <f t="shared" ref="BHS55" si="17150">BHQ55*BHO55</f>
        <v>#NUM!</v>
      </c>
      <c r="BHU55" s="1818" t="e">
        <f t="shared" ref="BHU55" si="17151">BHS55*BHQ55</f>
        <v>#NUM!</v>
      </c>
      <c r="BHW55" s="1818" t="e">
        <f t="shared" ref="BHW55" si="17152">BHU55*BHS55</f>
        <v>#NUM!</v>
      </c>
      <c r="BHY55" s="1818" t="e">
        <f t="shared" ref="BHY55" si="17153">BHW55*BHU55</f>
        <v>#NUM!</v>
      </c>
      <c r="BIA55" s="1818" t="e">
        <f t="shared" ref="BIA55" si="17154">BHY55*BHW55</f>
        <v>#NUM!</v>
      </c>
      <c r="BIC55" s="1818" t="e">
        <f t="shared" ref="BIC55" si="17155">BIA55*BHY55</f>
        <v>#NUM!</v>
      </c>
      <c r="BIE55" s="1818" t="e">
        <f t="shared" ref="BIE55" si="17156">BIC55*BIA55</f>
        <v>#NUM!</v>
      </c>
      <c r="BIG55" s="1818" t="e">
        <f t="shared" ref="BIG55" si="17157">BIE55*BIC55</f>
        <v>#NUM!</v>
      </c>
      <c r="BII55" s="1818" t="e">
        <f t="shared" ref="BII55" si="17158">BIG55*BIE55</f>
        <v>#NUM!</v>
      </c>
      <c r="BIK55" s="1818" t="e">
        <f t="shared" ref="BIK55" si="17159">BII55*BIG55</f>
        <v>#NUM!</v>
      </c>
      <c r="BIM55" s="1818" t="e">
        <f t="shared" ref="BIM55" si="17160">BIK55*BII55</f>
        <v>#NUM!</v>
      </c>
      <c r="BIO55" s="1818" t="e">
        <f t="shared" ref="BIO55" si="17161">BIM55*BIK55</f>
        <v>#NUM!</v>
      </c>
      <c r="BIQ55" s="1818" t="e">
        <f t="shared" ref="BIQ55" si="17162">BIO55*BIM55</f>
        <v>#NUM!</v>
      </c>
      <c r="BIS55" s="1818" t="e">
        <f t="shared" ref="BIS55" si="17163">BIQ55*BIO55</f>
        <v>#NUM!</v>
      </c>
      <c r="BIU55" s="1818" t="e">
        <f t="shared" ref="BIU55" si="17164">BIS55*BIQ55</f>
        <v>#NUM!</v>
      </c>
      <c r="BIW55" s="1818" t="e">
        <f t="shared" ref="BIW55" si="17165">BIU55*BIS55</f>
        <v>#NUM!</v>
      </c>
      <c r="BIY55" s="1818" t="e">
        <f t="shared" ref="BIY55" si="17166">BIW55*BIU55</f>
        <v>#NUM!</v>
      </c>
      <c r="BJA55" s="1818" t="e">
        <f t="shared" ref="BJA55" si="17167">BIY55*BIW55</f>
        <v>#NUM!</v>
      </c>
      <c r="BJC55" s="1818" t="e">
        <f t="shared" ref="BJC55" si="17168">BJA55*BIY55</f>
        <v>#NUM!</v>
      </c>
      <c r="BJE55" s="1818" t="e">
        <f t="shared" ref="BJE55" si="17169">BJC55*BJA55</f>
        <v>#NUM!</v>
      </c>
      <c r="BJG55" s="1818" t="e">
        <f t="shared" ref="BJG55" si="17170">BJE55*BJC55</f>
        <v>#NUM!</v>
      </c>
      <c r="BJI55" s="1818" t="e">
        <f t="shared" ref="BJI55" si="17171">BJG55*BJE55</f>
        <v>#NUM!</v>
      </c>
      <c r="BJK55" s="1818" t="e">
        <f t="shared" ref="BJK55" si="17172">BJI55*BJG55</f>
        <v>#NUM!</v>
      </c>
      <c r="BJM55" s="1818" t="e">
        <f t="shared" ref="BJM55" si="17173">BJK55*BJI55</f>
        <v>#NUM!</v>
      </c>
      <c r="BJO55" s="1818" t="e">
        <f t="shared" ref="BJO55" si="17174">BJM55*BJK55</f>
        <v>#NUM!</v>
      </c>
      <c r="BJQ55" s="1818" t="e">
        <f t="shared" ref="BJQ55" si="17175">BJO55*BJM55</f>
        <v>#NUM!</v>
      </c>
      <c r="BJS55" s="1818" t="e">
        <f t="shared" ref="BJS55" si="17176">BJQ55*BJO55</f>
        <v>#NUM!</v>
      </c>
      <c r="BJU55" s="1818" t="e">
        <f t="shared" ref="BJU55" si="17177">BJS55*BJQ55</f>
        <v>#NUM!</v>
      </c>
      <c r="BJW55" s="1818" t="e">
        <f t="shared" ref="BJW55" si="17178">BJU55*BJS55</f>
        <v>#NUM!</v>
      </c>
      <c r="BJY55" s="1818" t="e">
        <f t="shared" ref="BJY55" si="17179">BJW55*BJU55</f>
        <v>#NUM!</v>
      </c>
      <c r="BKA55" s="1818" t="e">
        <f t="shared" ref="BKA55" si="17180">BJY55*BJW55</f>
        <v>#NUM!</v>
      </c>
      <c r="BKC55" s="1818" t="e">
        <f t="shared" ref="BKC55" si="17181">BKA55*BJY55</f>
        <v>#NUM!</v>
      </c>
      <c r="BKE55" s="1818" t="e">
        <f t="shared" ref="BKE55" si="17182">BKC55*BKA55</f>
        <v>#NUM!</v>
      </c>
      <c r="BKG55" s="1818" t="e">
        <f t="shared" ref="BKG55" si="17183">BKE55*BKC55</f>
        <v>#NUM!</v>
      </c>
      <c r="BKI55" s="1818" t="e">
        <f t="shared" ref="BKI55" si="17184">BKG55*BKE55</f>
        <v>#NUM!</v>
      </c>
      <c r="BKK55" s="1818" t="e">
        <f t="shared" ref="BKK55" si="17185">BKI55*BKG55</f>
        <v>#NUM!</v>
      </c>
      <c r="BKM55" s="1818" t="e">
        <f t="shared" ref="BKM55" si="17186">BKK55*BKI55</f>
        <v>#NUM!</v>
      </c>
      <c r="BKO55" s="1818" t="e">
        <f t="shared" ref="BKO55" si="17187">BKM55*BKK55</f>
        <v>#NUM!</v>
      </c>
      <c r="BKQ55" s="1818" t="e">
        <f t="shared" ref="BKQ55" si="17188">BKO55*BKM55</f>
        <v>#NUM!</v>
      </c>
      <c r="BKS55" s="1818" t="e">
        <f t="shared" ref="BKS55" si="17189">BKQ55*BKO55</f>
        <v>#NUM!</v>
      </c>
      <c r="BKU55" s="1818" t="e">
        <f t="shared" ref="BKU55" si="17190">BKS55*BKQ55</f>
        <v>#NUM!</v>
      </c>
      <c r="BKW55" s="1818" t="e">
        <f t="shared" ref="BKW55" si="17191">BKU55*BKS55</f>
        <v>#NUM!</v>
      </c>
      <c r="BKY55" s="1818" t="e">
        <f t="shared" ref="BKY55" si="17192">BKW55*BKU55</f>
        <v>#NUM!</v>
      </c>
      <c r="BLA55" s="1818" t="e">
        <f t="shared" ref="BLA55" si="17193">BKY55*BKW55</f>
        <v>#NUM!</v>
      </c>
      <c r="BLC55" s="1818" t="e">
        <f t="shared" ref="BLC55" si="17194">BLA55*BKY55</f>
        <v>#NUM!</v>
      </c>
      <c r="BLE55" s="1818" t="e">
        <f t="shared" ref="BLE55" si="17195">BLC55*BLA55</f>
        <v>#NUM!</v>
      </c>
      <c r="BLG55" s="1818" t="e">
        <f t="shared" ref="BLG55" si="17196">BLE55*BLC55</f>
        <v>#NUM!</v>
      </c>
      <c r="BLI55" s="1818" t="e">
        <f t="shared" ref="BLI55" si="17197">BLG55*BLE55</f>
        <v>#NUM!</v>
      </c>
      <c r="BLK55" s="1818" t="e">
        <f t="shared" ref="BLK55" si="17198">BLI55*BLG55</f>
        <v>#NUM!</v>
      </c>
      <c r="BLM55" s="1818" t="e">
        <f t="shared" ref="BLM55" si="17199">BLK55*BLI55</f>
        <v>#NUM!</v>
      </c>
      <c r="BLO55" s="1818" t="e">
        <f t="shared" ref="BLO55" si="17200">BLM55*BLK55</f>
        <v>#NUM!</v>
      </c>
      <c r="BLQ55" s="1818" t="e">
        <f t="shared" ref="BLQ55" si="17201">BLO55*BLM55</f>
        <v>#NUM!</v>
      </c>
      <c r="BLS55" s="1818" t="e">
        <f t="shared" ref="BLS55" si="17202">BLQ55*BLO55</f>
        <v>#NUM!</v>
      </c>
      <c r="BLU55" s="1818" t="e">
        <f t="shared" ref="BLU55" si="17203">BLS55*BLQ55</f>
        <v>#NUM!</v>
      </c>
      <c r="BLW55" s="1818" t="e">
        <f t="shared" ref="BLW55" si="17204">BLU55*BLS55</f>
        <v>#NUM!</v>
      </c>
      <c r="BLY55" s="1818" t="e">
        <f t="shared" ref="BLY55" si="17205">BLW55*BLU55</f>
        <v>#NUM!</v>
      </c>
      <c r="BMA55" s="1818" t="e">
        <f t="shared" ref="BMA55" si="17206">BLY55*BLW55</f>
        <v>#NUM!</v>
      </c>
      <c r="BMC55" s="1818" t="e">
        <f t="shared" ref="BMC55" si="17207">BMA55*BLY55</f>
        <v>#NUM!</v>
      </c>
      <c r="BME55" s="1818" t="e">
        <f t="shared" ref="BME55" si="17208">BMC55*BMA55</f>
        <v>#NUM!</v>
      </c>
      <c r="BMG55" s="1818" t="e">
        <f t="shared" ref="BMG55" si="17209">BME55*BMC55</f>
        <v>#NUM!</v>
      </c>
      <c r="BMI55" s="1818" t="e">
        <f t="shared" ref="BMI55" si="17210">BMG55*BME55</f>
        <v>#NUM!</v>
      </c>
      <c r="BMK55" s="1818" t="e">
        <f t="shared" ref="BMK55" si="17211">BMI55*BMG55</f>
        <v>#NUM!</v>
      </c>
      <c r="BMM55" s="1818" t="e">
        <f t="shared" ref="BMM55" si="17212">BMK55*BMI55</f>
        <v>#NUM!</v>
      </c>
      <c r="BMO55" s="1818" t="e">
        <f t="shared" ref="BMO55" si="17213">BMM55*BMK55</f>
        <v>#NUM!</v>
      </c>
      <c r="BMQ55" s="1818" t="e">
        <f t="shared" ref="BMQ55" si="17214">BMO55*BMM55</f>
        <v>#NUM!</v>
      </c>
      <c r="BMS55" s="1818" t="e">
        <f t="shared" ref="BMS55" si="17215">BMQ55*BMO55</f>
        <v>#NUM!</v>
      </c>
      <c r="BMU55" s="1818" t="e">
        <f t="shared" ref="BMU55" si="17216">BMS55*BMQ55</f>
        <v>#NUM!</v>
      </c>
      <c r="BMW55" s="1818" t="e">
        <f t="shared" ref="BMW55" si="17217">BMU55*BMS55</f>
        <v>#NUM!</v>
      </c>
      <c r="BMY55" s="1818" t="e">
        <f t="shared" ref="BMY55" si="17218">BMW55*BMU55</f>
        <v>#NUM!</v>
      </c>
      <c r="BNA55" s="1818" t="e">
        <f t="shared" ref="BNA55" si="17219">BMY55*BMW55</f>
        <v>#NUM!</v>
      </c>
      <c r="BNC55" s="1818" t="e">
        <f t="shared" ref="BNC55" si="17220">BNA55*BMY55</f>
        <v>#NUM!</v>
      </c>
      <c r="BNE55" s="1818" t="e">
        <f t="shared" ref="BNE55" si="17221">BNC55*BNA55</f>
        <v>#NUM!</v>
      </c>
      <c r="BNG55" s="1818" t="e">
        <f t="shared" ref="BNG55" si="17222">BNE55*BNC55</f>
        <v>#NUM!</v>
      </c>
      <c r="BNI55" s="1818" t="e">
        <f t="shared" ref="BNI55" si="17223">BNG55*BNE55</f>
        <v>#NUM!</v>
      </c>
      <c r="BNK55" s="1818" t="e">
        <f t="shared" ref="BNK55" si="17224">BNI55*BNG55</f>
        <v>#NUM!</v>
      </c>
      <c r="BNM55" s="1818" t="e">
        <f t="shared" ref="BNM55" si="17225">BNK55*BNI55</f>
        <v>#NUM!</v>
      </c>
      <c r="BNO55" s="1818" t="e">
        <f t="shared" ref="BNO55" si="17226">BNM55*BNK55</f>
        <v>#NUM!</v>
      </c>
      <c r="BNQ55" s="1818" t="e">
        <f t="shared" ref="BNQ55" si="17227">BNO55*BNM55</f>
        <v>#NUM!</v>
      </c>
      <c r="BNS55" s="1818" t="e">
        <f t="shared" ref="BNS55" si="17228">BNQ55*BNO55</f>
        <v>#NUM!</v>
      </c>
      <c r="BNU55" s="1818" t="e">
        <f t="shared" ref="BNU55" si="17229">BNS55*BNQ55</f>
        <v>#NUM!</v>
      </c>
      <c r="BNW55" s="1818" t="e">
        <f t="shared" ref="BNW55" si="17230">BNU55*BNS55</f>
        <v>#NUM!</v>
      </c>
      <c r="BNY55" s="1818" t="e">
        <f t="shared" ref="BNY55" si="17231">BNW55*BNU55</f>
        <v>#NUM!</v>
      </c>
      <c r="BOA55" s="1818" t="e">
        <f t="shared" ref="BOA55" si="17232">BNY55*BNW55</f>
        <v>#NUM!</v>
      </c>
      <c r="BOC55" s="1818" t="e">
        <f t="shared" ref="BOC55" si="17233">BOA55*BNY55</f>
        <v>#NUM!</v>
      </c>
      <c r="BOE55" s="1818" t="e">
        <f t="shared" ref="BOE55" si="17234">BOC55*BOA55</f>
        <v>#NUM!</v>
      </c>
      <c r="BOG55" s="1818" t="e">
        <f t="shared" ref="BOG55" si="17235">BOE55*BOC55</f>
        <v>#NUM!</v>
      </c>
      <c r="BOI55" s="1818" t="e">
        <f t="shared" ref="BOI55" si="17236">BOG55*BOE55</f>
        <v>#NUM!</v>
      </c>
      <c r="BOK55" s="1818" t="e">
        <f t="shared" ref="BOK55" si="17237">BOI55*BOG55</f>
        <v>#NUM!</v>
      </c>
      <c r="BOM55" s="1818" t="e">
        <f t="shared" ref="BOM55" si="17238">BOK55*BOI55</f>
        <v>#NUM!</v>
      </c>
      <c r="BOO55" s="1818" t="e">
        <f t="shared" ref="BOO55" si="17239">BOM55*BOK55</f>
        <v>#NUM!</v>
      </c>
      <c r="BOQ55" s="1818" t="e">
        <f t="shared" ref="BOQ55" si="17240">BOO55*BOM55</f>
        <v>#NUM!</v>
      </c>
      <c r="BOS55" s="1818" t="e">
        <f t="shared" ref="BOS55" si="17241">BOQ55*BOO55</f>
        <v>#NUM!</v>
      </c>
      <c r="BOU55" s="1818" t="e">
        <f t="shared" ref="BOU55" si="17242">BOS55*BOQ55</f>
        <v>#NUM!</v>
      </c>
      <c r="BOW55" s="1818" t="e">
        <f t="shared" ref="BOW55" si="17243">BOU55*BOS55</f>
        <v>#NUM!</v>
      </c>
      <c r="BOY55" s="1818" t="e">
        <f t="shared" ref="BOY55" si="17244">BOW55*BOU55</f>
        <v>#NUM!</v>
      </c>
      <c r="BPA55" s="1818" t="e">
        <f t="shared" ref="BPA55" si="17245">BOY55*BOW55</f>
        <v>#NUM!</v>
      </c>
      <c r="BPC55" s="1818" t="e">
        <f t="shared" ref="BPC55" si="17246">BPA55*BOY55</f>
        <v>#NUM!</v>
      </c>
      <c r="BPE55" s="1818" t="e">
        <f t="shared" ref="BPE55" si="17247">BPC55*BPA55</f>
        <v>#NUM!</v>
      </c>
      <c r="BPG55" s="1818" t="e">
        <f t="shared" ref="BPG55" si="17248">BPE55*BPC55</f>
        <v>#NUM!</v>
      </c>
      <c r="BPI55" s="1818" t="e">
        <f t="shared" ref="BPI55" si="17249">BPG55*BPE55</f>
        <v>#NUM!</v>
      </c>
      <c r="BPK55" s="1818" t="e">
        <f t="shared" ref="BPK55" si="17250">BPI55*BPG55</f>
        <v>#NUM!</v>
      </c>
      <c r="BPM55" s="1818" t="e">
        <f t="shared" ref="BPM55" si="17251">BPK55*BPI55</f>
        <v>#NUM!</v>
      </c>
      <c r="BPO55" s="1818" t="e">
        <f t="shared" ref="BPO55" si="17252">BPM55*BPK55</f>
        <v>#NUM!</v>
      </c>
      <c r="BPQ55" s="1818" t="e">
        <f t="shared" ref="BPQ55" si="17253">BPO55*BPM55</f>
        <v>#NUM!</v>
      </c>
      <c r="BPS55" s="1818" t="e">
        <f t="shared" ref="BPS55" si="17254">BPQ55*BPO55</f>
        <v>#NUM!</v>
      </c>
      <c r="BPU55" s="1818" t="e">
        <f t="shared" ref="BPU55" si="17255">BPS55*BPQ55</f>
        <v>#NUM!</v>
      </c>
      <c r="BPW55" s="1818" t="e">
        <f t="shared" ref="BPW55" si="17256">BPU55*BPS55</f>
        <v>#NUM!</v>
      </c>
      <c r="BPY55" s="1818" t="e">
        <f t="shared" ref="BPY55" si="17257">BPW55*BPU55</f>
        <v>#NUM!</v>
      </c>
      <c r="BQA55" s="1818" t="e">
        <f t="shared" ref="BQA55" si="17258">BPY55*BPW55</f>
        <v>#NUM!</v>
      </c>
      <c r="BQC55" s="1818" t="e">
        <f t="shared" ref="BQC55" si="17259">BQA55*BPY55</f>
        <v>#NUM!</v>
      </c>
      <c r="BQE55" s="1818" t="e">
        <f t="shared" ref="BQE55" si="17260">BQC55*BQA55</f>
        <v>#NUM!</v>
      </c>
      <c r="BQG55" s="1818" t="e">
        <f t="shared" ref="BQG55" si="17261">BQE55*BQC55</f>
        <v>#NUM!</v>
      </c>
      <c r="BQI55" s="1818" t="e">
        <f t="shared" ref="BQI55" si="17262">BQG55*BQE55</f>
        <v>#NUM!</v>
      </c>
      <c r="BQK55" s="1818" t="e">
        <f t="shared" ref="BQK55" si="17263">BQI55*BQG55</f>
        <v>#NUM!</v>
      </c>
      <c r="BQM55" s="1818" t="e">
        <f t="shared" ref="BQM55" si="17264">BQK55*BQI55</f>
        <v>#NUM!</v>
      </c>
      <c r="BQO55" s="1818" t="e">
        <f t="shared" ref="BQO55" si="17265">BQM55*BQK55</f>
        <v>#NUM!</v>
      </c>
      <c r="BQQ55" s="1818" t="e">
        <f t="shared" ref="BQQ55" si="17266">BQO55*BQM55</f>
        <v>#NUM!</v>
      </c>
      <c r="BQS55" s="1818" t="e">
        <f t="shared" ref="BQS55" si="17267">BQQ55*BQO55</f>
        <v>#NUM!</v>
      </c>
      <c r="BQU55" s="1818" t="e">
        <f t="shared" ref="BQU55" si="17268">BQS55*BQQ55</f>
        <v>#NUM!</v>
      </c>
      <c r="BQW55" s="1818" t="e">
        <f t="shared" ref="BQW55" si="17269">BQU55*BQS55</f>
        <v>#NUM!</v>
      </c>
      <c r="BQY55" s="1818" t="e">
        <f t="shared" ref="BQY55" si="17270">BQW55*BQU55</f>
        <v>#NUM!</v>
      </c>
      <c r="BRA55" s="1818" t="e">
        <f t="shared" ref="BRA55" si="17271">BQY55*BQW55</f>
        <v>#NUM!</v>
      </c>
      <c r="BRC55" s="1818" t="e">
        <f t="shared" ref="BRC55" si="17272">BRA55*BQY55</f>
        <v>#NUM!</v>
      </c>
      <c r="BRE55" s="1818" t="e">
        <f t="shared" ref="BRE55" si="17273">BRC55*BRA55</f>
        <v>#NUM!</v>
      </c>
      <c r="BRG55" s="1818" t="e">
        <f t="shared" ref="BRG55" si="17274">BRE55*BRC55</f>
        <v>#NUM!</v>
      </c>
      <c r="BRI55" s="1818" t="e">
        <f t="shared" ref="BRI55" si="17275">BRG55*BRE55</f>
        <v>#NUM!</v>
      </c>
      <c r="BRK55" s="1818" t="e">
        <f t="shared" ref="BRK55" si="17276">BRI55*BRG55</f>
        <v>#NUM!</v>
      </c>
      <c r="BRM55" s="1818" t="e">
        <f t="shared" ref="BRM55" si="17277">BRK55*BRI55</f>
        <v>#NUM!</v>
      </c>
      <c r="BRO55" s="1818" t="e">
        <f t="shared" ref="BRO55" si="17278">BRM55*BRK55</f>
        <v>#NUM!</v>
      </c>
      <c r="BRQ55" s="1818" t="e">
        <f t="shared" ref="BRQ55" si="17279">BRO55*BRM55</f>
        <v>#NUM!</v>
      </c>
      <c r="BRS55" s="1818" t="e">
        <f t="shared" ref="BRS55" si="17280">BRQ55*BRO55</f>
        <v>#NUM!</v>
      </c>
      <c r="BRU55" s="1818" t="e">
        <f t="shared" ref="BRU55" si="17281">BRS55*BRQ55</f>
        <v>#NUM!</v>
      </c>
      <c r="BRW55" s="1818" t="e">
        <f t="shared" ref="BRW55" si="17282">BRU55*BRS55</f>
        <v>#NUM!</v>
      </c>
      <c r="BRY55" s="1818" t="e">
        <f t="shared" ref="BRY55" si="17283">BRW55*BRU55</f>
        <v>#NUM!</v>
      </c>
      <c r="BSA55" s="1818" t="e">
        <f t="shared" ref="BSA55" si="17284">BRY55*BRW55</f>
        <v>#NUM!</v>
      </c>
      <c r="BSC55" s="1818" t="e">
        <f t="shared" ref="BSC55" si="17285">BSA55*BRY55</f>
        <v>#NUM!</v>
      </c>
      <c r="BSE55" s="1818" t="e">
        <f t="shared" ref="BSE55" si="17286">BSC55*BSA55</f>
        <v>#NUM!</v>
      </c>
      <c r="BSG55" s="1818" t="e">
        <f t="shared" ref="BSG55" si="17287">BSE55*BSC55</f>
        <v>#NUM!</v>
      </c>
      <c r="BSI55" s="1818" t="e">
        <f t="shared" ref="BSI55" si="17288">BSG55*BSE55</f>
        <v>#NUM!</v>
      </c>
      <c r="BSK55" s="1818" t="e">
        <f t="shared" ref="BSK55" si="17289">BSI55*BSG55</f>
        <v>#NUM!</v>
      </c>
      <c r="BSM55" s="1818" t="e">
        <f t="shared" ref="BSM55" si="17290">BSK55*BSI55</f>
        <v>#NUM!</v>
      </c>
      <c r="BSO55" s="1818" t="e">
        <f t="shared" ref="BSO55" si="17291">BSM55*BSK55</f>
        <v>#NUM!</v>
      </c>
      <c r="BSQ55" s="1818" t="e">
        <f t="shared" ref="BSQ55" si="17292">BSO55*BSM55</f>
        <v>#NUM!</v>
      </c>
      <c r="BSS55" s="1818" t="e">
        <f t="shared" ref="BSS55" si="17293">BSQ55*BSO55</f>
        <v>#NUM!</v>
      </c>
      <c r="BSU55" s="1818" t="e">
        <f t="shared" ref="BSU55" si="17294">BSS55*BSQ55</f>
        <v>#NUM!</v>
      </c>
      <c r="BSW55" s="1818" t="e">
        <f t="shared" ref="BSW55" si="17295">BSU55*BSS55</f>
        <v>#NUM!</v>
      </c>
      <c r="BSY55" s="1818" t="e">
        <f t="shared" ref="BSY55" si="17296">BSW55*BSU55</f>
        <v>#NUM!</v>
      </c>
      <c r="BTA55" s="1818" t="e">
        <f t="shared" ref="BTA55" si="17297">BSY55*BSW55</f>
        <v>#NUM!</v>
      </c>
      <c r="BTC55" s="1818" t="e">
        <f t="shared" ref="BTC55" si="17298">BTA55*BSY55</f>
        <v>#NUM!</v>
      </c>
      <c r="BTE55" s="1818" t="e">
        <f t="shared" ref="BTE55" si="17299">BTC55*BTA55</f>
        <v>#NUM!</v>
      </c>
      <c r="BTG55" s="1818" t="e">
        <f t="shared" ref="BTG55" si="17300">BTE55*BTC55</f>
        <v>#NUM!</v>
      </c>
      <c r="BTI55" s="1818" t="e">
        <f t="shared" ref="BTI55" si="17301">BTG55*BTE55</f>
        <v>#NUM!</v>
      </c>
      <c r="BTK55" s="1818" t="e">
        <f t="shared" ref="BTK55" si="17302">BTI55*BTG55</f>
        <v>#NUM!</v>
      </c>
      <c r="BTM55" s="1818" t="e">
        <f t="shared" ref="BTM55" si="17303">BTK55*BTI55</f>
        <v>#NUM!</v>
      </c>
      <c r="BTO55" s="1818" t="e">
        <f t="shared" ref="BTO55" si="17304">BTM55*BTK55</f>
        <v>#NUM!</v>
      </c>
      <c r="BTQ55" s="1818" t="e">
        <f t="shared" ref="BTQ55" si="17305">BTO55*BTM55</f>
        <v>#NUM!</v>
      </c>
      <c r="BTS55" s="1818" t="e">
        <f t="shared" ref="BTS55" si="17306">BTQ55*BTO55</f>
        <v>#NUM!</v>
      </c>
      <c r="BTU55" s="1818" t="e">
        <f t="shared" ref="BTU55" si="17307">BTS55*BTQ55</f>
        <v>#NUM!</v>
      </c>
      <c r="BTW55" s="1818" t="e">
        <f t="shared" ref="BTW55" si="17308">BTU55*BTS55</f>
        <v>#NUM!</v>
      </c>
      <c r="BTY55" s="1818" t="e">
        <f t="shared" ref="BTY55" si="17309">BTW55*BTU55</f>
        <v>#NUM!</v>
      </c>
      <c r="BUA55" s="1818" t="e">
        <f t="shared" ref="BUA55" si="17310">BTY55*BTW55</f>
        <v>#NUM!</v>
      </c>
      <c r="BUC55" s="1818" t="e">
        <f t="shared" ref="BUC55" si="17311">BUA55*BTY55</f>
        <v>#NUM!</v>
      </c>
      <c r="BUE55" s="1818" t="e">
        <f t="shared" ref="BUE55" si="17312">BUC55*BUA55</f>
        <v>#NUM!</v>
      </c>
      <c r="BUG55" s="1818" t="e">
        <f t="shared" ref="BUG55" si="17313">BUE55*BUC55</f>
        <v>#NUM!</v>
      </c>
      <c r="BUI55" s="1818" t="e">
        <f t="shared" ref="BUI55" si="17314">BUG55*BUE55</f>
        <v>#NUM!</v>
      </c>
      <c r="BUK55" s="1818" t="e">
        <f t="shared" ref="BUK55" si="17315">BUI55*BUG55</f>
        <v>#NUM!</v>
      </c>
      <c r="BUM55" s="1818" t="e">
        <f t="shared" ref="BUM55" si="17316">BUK55*BUI55</f>
        <v>#NUM!</v>
      </c>
      <c r="BUO55" s="1818" t="e">
        <f t="shared" ref="BUO55" si="17317">BUM55*BUK55</f>
        <v>#NUM!</v>
      </c>
      <c r="BUQ55" s="1818" t="e">
        <f t="shared" ref="BUQ55" si="17318">BUO55*BUM55</f>
        <v>#NUM!</v>
      </c>
      <c r="BUS55" s="1818" t="e">
        <f t="shared" ref="BUS55" si="17319">BUQ55*BUO55</f>
        <v>#NUM!</v>
      </c>
      <c r="BUU55" s="1818" t="e">
        <f t="shared" ref="BUU55" si="17320">BUS55*BUQ55</f>
        <v>#NUM!</v>
      </c>
      <c r="BUW55" s="1818" t="e">
        <f t="shared" ref="BUW55" si="17321">BUU55*BUS55</f>
        <v>#NUM!</v>
      </c>
      <c r="BUY55" s="1818" t="e">
        <f t="shared" ref="BUY55" si="17322">BUW55*BUU55</f>
        <v>#NUM!</v>
      </c>
      <c r="BVA55" s="1818" t="e">
        <f t="shared" ref="BVA55" si="17323">BUY55*BUW55</f>
        <v>#NUM!</v>
      </c>
      <c r="BVC55" s="1818" t="e">
        <f t="shared" ref="BVC55" si="17324">BVA55*BUY55</f>
        <v>#NUM!</v>
      </c>
      <c r="BVE55" s="1818" t="e">
        <f t="shared" ref="BVE55" si="17325">BVC55*BVA55</f>
        <v>#NUM!</v>
      </c>
      <c r="BVG55" s="1818" t="e">
        <f t="shared" ref="BVG55" si="17326">BVE55*BVC55</f>
        <v>#NUM!</v>
      </c>
      <c r="BVI55" s="1818" t="e">
        <f t="shared" ref="BVI55" si="17327">BVG55*BVE55</f>
        <v>#NUM!</v>
      </c>
      <c r="BVK55" s="1818" t="e">
        <f t="shared" ref="BVK55" si="17328">BVI55*BVG55</f>
        <v>#NUM!</v>
      </c>
      <c r="BVM55" s="1818" t="e">
        <f t="shared" ref="BVM55" si="17329">BVK55*BVI55</f>
        <v>#NUM!</v>
      </c>
      <c r="BVO55" s="1818" t="e">
        <f t="shared" ref="BVO55" si="17330">BVM55*BVK55</f>
        <v>#NUM!</v>
      </c>
      <c r="BVQ55" s="1818" t="e">
        <f t="shared" ref="BVQ55" si="17331">BVO55*BVM55</f>
        <v>#NUM!</v>
      </c>
      <c r="BVS55" s="1818" t="e">
        <f t="shared" ref="BVS55" si="17332">BVQ55*BVO55</f>
        <v>#NUM!</v>
      </c>
      <c r="BVU55" s="1818" t="e">
        <f t="shared" ref="BVU55" si="17333">BVS55*BVQ55</f>
        <v>#NUM!</v>
      </c>
      <c r="BVW55" s="1818" t="e">
        <f t="shared" ref="BVW55" si="17334">BVU55*BVS55</f>
        <v>#NUM!</v>
      </c>
      <c r="BVY55" s="1818" t="e">
        <f t="shared" ref="BVY55" si="17335">BVW55*BVU55</f>
        <v>#NUM!</v>
      </c>
      <c r="BWA55" s="1818" t="e">
        <f t="shared" ref="BWA55" si="17336">BVY55*BVW55</f>
        <v>#NUM!</v>
      </c>
      <c r="BWC55" s="1818" t="e">
        <f t="shared" ref="BWC55" si="17337">BWA55*BVY55</f>
        <v>#NUM!</v>
      </c>
      <c r="BWE55" s="1818" t="e">
        <f t="shared" ref="BWE55" si="17338">BWC55*BWA55</f>
        <v>#NUM!</v>
      </c>
      <c r="BWG55" s="1818" t="e">
        <f t="shared" ref="BWG55" si="17339">BWE55*BWC55</f>
        <v>#NUM!</v>
      </c>
      <c r="BWI55" s="1818" t="e">
        <f t="shared" ref="BWI55" si="17340">BWG55*BWE55</f>
        <v>#NUM!</v>
      </c>
      <c r="BWK55" s="1818" t="e">
        <f t="shared" ref="BWK55" si="17341">BWI55*BWG55</f>
        <v>#NUM!</v>
      </c>
      <c r="BWM55" s="1818" t="e">
        <f t="shared" ref="BWM55" si="17342">BWK55*BWI55</f>
        <v>#NUM!</v>
      </c>
      <c r="BWO55" s="1818" t="e">
        <f t="shared" ref="BWO55" si="17343">BWM55*BWK55</f>
        <v>#NUM!</v>
      </c>
      <c r="BWQ55" s="1818" t="e">
        <f t="shared" ref="BWQ55" si="17344">BWO55*BWM55</f>
        <v>#NUM!</v>
      </c>
      <c r="BWS55" s="1818" t="e">
        <f t="shared" ref="BWS55" si="17345">BWQ55*BWO55</f>
        <v>#NUM!</v>
      </c>
      <c r="BWU55" s="1818" t="e">
        <f t="shared" ref="BWU55" si="17346">BWS55*BWQ55</f>
        <v>#NUM!</v>
      </c>
      <c r="BWW55" s="1818" t="e">
        <f t="shared" ref="BWW55" si="17347">BWU55*BWS55</f>
        <v>#NUM!</v>
      </c>
      <c r="BWY55" s="1818" t="e">
        <f t="shared" ref="BWY55" si="17348">BWW55*BWU55</f>
        <v>#NUM!</v>
      </c>
      <c r="BXA55" s="1818" t="e">
        <f t="shared" ref="BXA55" si="17349">BWY55*BWW55</f>
        <v>#NUM!</v>
      </c>
      <c r="BXC55" s="1818" t="e">
        <f t="shared" ref="BXC55" si="17350">BXA55*BWY55</f>
        <v>#NUM!</v>
      </c>
      <c r="BXE55" s="1818" t="e">
        <f t="shared" ref="BXE55" si="17351">BXC55*BXA55</f>
        <v>#NUM!</v>
      </c>
      <c r="BXG55" s="1818" t="e">
        <f t="shared" ref="BXG55" si="17352">BXE55*BXC55</f>
        <v>#NUM!</v>
      </c>
      <c r="BXI55" s="1818" t="e">
        <f t="shared" ref="BXI55" si="17353">BXG55*BXE55</f>
        <v>#NUM!</v>
      </c>
      <c r="BXK55" s="1818" t="e">
        <f t="shared" ref="BXK55" si="17354">BXI55*BXG55</f>
        <v>#NUM!</v>
      </c>
      <c r="BXM55" s="1818" t="e">
        <f t="shared" ref="BXM55" si="17355">BXK55*BXI55</f>
        <v>#NUM!</v>
      </c>
      <c r="BXO55" s="1818" t="e">
        <f t="shared" ref="BXO55" si="17356">BXM55*BXK55</f>
        <v>#NUM!</v>
      </c>
      <c r="BXQ55" s="1818" t="e">
        <f t="shared" ref="BXQ55" si="17357">BXO55*BXM55</f>
        <v>#NUM!</v>
      </c>
      <c r="BXS55" s="1818" t="e">
        <f t="shared" ref="BXS55" si="17358">BXQ55*BXO55</f>
        <v>#NUM!</v>
      </c>
      <c r="BXU55" s="1818" t="e">
        <f t="shared" ref="BXU55" si="17359">BXS55*BXQ55</f>
        <v>#NUM!</v>
      </c>
      <c r="BXW55" s="1818" t="e">
        <f t="shared" ref="BXW55" si="17360">BXU55*BXS55</f>
        <v>#NUM!</v>
      </c>
      <c r="BXY55" s="1818" t="e">
        <f t="shared" ref="BXY55" si="17361">BXW55*BXU55</f>
        <v>#NUM!</v>
      </c>
      <c r="BYA55" s="1818" t="e">
        <f t="shared" ref="BYA55" si="17362">BXY55*BXW55</f>
        <v>#NUM!</v>
      </c>
      <c r="BYC55" s="1818" t="e">
        <f t="shared" ref="BYC55" si="17363">BYA55*BXY55</f>
        <v>#NUM!</v>
      </c>
      <c r="BYE55" s="1818" t="e">
        <f t="shared" ref="BYE55" si="17364">BYC55*BYA55</f>
        <v>#NUM!</v>
      </c>
      <c r="BYG55" s="1818" t="e">
        <f t="shared" ref="BYG55" si="17365">BYE55*BYC55</f>
        <v>#NUM!</v>
      </c>
      <c r="BYI55" s="1818" t="e">
        <f t="shared" ref="BYI55" si="17366">BYG55*BYE55</f>
        <v>#NUM!</v>
      </c>
      <c r="BYK55" s="1818" t="e">
        <f t="shared" ref="BYK55" si="17367">BYI55*BYG55</f>
        <v>#NUM!</v>
      </c>
      <c r="BYM55" s="1818" t="e">
        <f t="shared" ref="BYM55" si="17368">BYK55*BYI55</f>
        <v>#NUM!</v>
      </c>
      <c r="BYO55" s="1818" t="e">
        <f t="shared" ref="BYO55" si="17369">BYM55*BYK55</f>
        <v>#NUM!</v>
      </c>
      <c r="BYQ55" s="1818" t="e">
        <f t="shared" ref="BYQ55" si="17370">BYO55*BYM55</f>
        <v>#NUM!</v>
      </c>
      <c r="BYS55" s="1818" t="e">
        <f t="shared" ref="BYS55" si="17371">BYQ55*BYO55</f>
        <v>#NUM!</v>
      </c>
      <c r="BYU55" s="1818" t="e">
        <f t="shared" ref="BYU55" si="17372">BYS55*BYQ55</f>
        <v>#NUM!</v>
      </c>
      <c r="BYW55" s="1818" t="e">
        <f t="shared" ref="BYW55" si="17373">BYU55*BYS55</f>
        <v>#NUM!</v>
      </c>
      <c r="BYY55" s="1818" t="e">
        <f t="shared" ref="BYY55" si="17374">BYW55*BYU55</f>
        <v>#NUM!</v>
      </c>
      <c r="BZA55" s="1818" t="e">
        <f t="shared" ref="BZA55" si="17375">BYY55*BYW55</f>
        <v>#NUM!</v>
      </c>
      <c r="BZC55" s="1818" t="e">
        <f t="shared" ref="BZC55" si="17376">BZA55*BYY55</f>
        <v>#NUM!</v>
      </c>
      <c r="BZE55" s="1818" t="e">
        <f t="shared" ref="BZE55" si="17377">BZC55*BZA55</f>
        <v>#NUM!</v>
      </c>
      <c r="BZG55" s="1818" t="e">
        <f t="shared" ref="BZG55" si="17378">BZE55*BZC55</f>
        <v>#NUM!</v>
      </c>
      <c r="BZI55" s="1818" t="e">
        <f t="shared" ref="BZI55" si="17379">BZG55*BZE55</f>
        <v>#NUM!</v>
      </c>
      <c r="BZK55" s="1818" t="e">
        <f t="shared" ref="BZK55" si="17380">BZI55*BZG55</f>
        <v>#NUM!</v>
      </c>
      <c r="BZM55" s="1818" t="e">
        <f t="shared" ref="BZM55" si="17381">BZK55*BZI55</f>
        <v>#NUM!</v>
      </c>
      <c r="BZO55" s="1818" t="e">
        <f t="shared" ref="BZO55" si="17382">BZM55*BZK55</f>
        <v>#NUM!</v>
      </c>
      <c r="BZQ55" s="1818" t="e">
        <f t="shared" ref="BZQ55" si="17383">BZO55*BZM55</f>
        <v>#NUM!</v>
      </c>
      <c r="BZS55" s="1818" t="e">
        <f t="shared" ref="BZS55" si="17384">BZQ55*BZO55</f>
        <v>#NUM!</v>
      </c>
      <c r="BZU55" s="1818" t="e">
        <f t="shared" ref="BZU55" si="17385">BZS55*BZQ55</f>
        <v>#NUM!</v>
      </c>
      <c r="BZW55" s="1818" t="e">
        <f t="shared" ref="BZW55" si="17386">BZU55*BZS55</f>
        <v>#NUM!</v>
      </c>
      <c r="BZY55" s="1818" t="e">
        <f t="shared" ref="BZY55" si="17387">BZW55*BZU55</f>
        <v>#NUM!</v>
      </c>
      <c r="CAA55" s="1818" t="e">
        <f t="shared" ref="CAA55" si="17388">BZY55*BZW55</f>
        <v>#NUM!</v>
      </c>
      <c r="CAC55" s="1818" t="e">
        <f t="shared" ref="CAC55" si="17389">CAA55*BZY55</f>
        <v>#NUM!</v>
      </c>
      <c r="CAE55" s="1818" t="e">
        <f t="shared" ref="CAE55" si="17390">CAC55*CAA55</f>
        <v>#NUM!</v>
      </c>
      <c r="CAG55" s="1818" t="e">
        <f t="shared" ref="CAG55" si="17391">CAE55*CAC55</f>
        <v>#NUM!</v>
      </c>
      <c r="CAI55" s="1818" t="e">
        <f t="shared" ref="CAI55" si="17392">CAG55*CAE55</f>
        <v>#NUM!</v>
      </c>
      <c r="CAK55" s="1818" t="e">
        <f t="shared" ref="CAK55" si="17393">CAI55*CAG55</f>
        <v>#NUM!</v>
      </c>
      <c r="CAM55" s="1818" t="e">
        <f t="shared" ref="CAM55" si="17394">CAK55*CAI55</f>
        <v>#NUM!</v>
      </c>
      <c r="CAO55" s="1818" t="e">
        <f t="shared" ref="CAO55" si="17395">CAM55*CAK55</f>
        <v>#NUM!</v>
      </c>
      <c r="CAQ55" s="1818" t="e">
        <f t="shared" ref="CAQ55" si="17396">CAO55*CAM55</f>
        <v>#NUM!</v>
      </c>
      <c r="CAS55" s="1818" t="e">
        <f t="shared" ref="CAS55" si="17397">CAQ55*CAO55</f>
        <v>#NUM!</v>
      </c>
      <c r="CAU55" s="1818" t="e">
        <f t="shared" ref="CAU55" si="17398">CAS55*CAQ55</f>
        <v>#NUM!</v>
      </c>
      <c r="CAW55" s="1818" t="e">
        <f t="shared" ref="CAW55" si="17399">CAU55*CAS55</f>
        <v>#NUM!</v>
      </c>
      <c r="CAY55" s="1818" t="e">
        <f t="shared" ref="CAY55" si="17400">CAW55*CAU55</f>
        <v>#NUM!</v>
      </c>
      <c r="CBA55" s="1818" t="e">
        <f t="shared" ref="CBA55" si="17401">CAY55*CAW55</f>
        <v>#NUM!</v>
      </c>
      <c r="CBC55" s="1818" t="e">
        <f t="shared" ref="CBC55" si="17402">CBA55*CAY55</f>
        <v>#NUM!</v>
      </c>
      <c r="CBE55" s="1818" t="e">
        <f t="shared" ref="CBE55" si="17403">CBC55*CBA55</f>
        <v>#NUM!</v>
      </c>
      <c r="CBG55" s="1818" t="e">
        <f t="shared" ref="CBG55" si="17404">CBE55*CBC55</f>
        <v>#NUM!</v>
      </c>
      <c r="CBI55" s="1818" t="e">
        <f t="shared" ref="CBI55" si="17405">CBG55*CBE55</f>
        <v>#NUM!</v>
      </c>
      <c r="CBK55" s="1818" t="e">
        <f t="shared" ref="CBK55" si="17406">CBI55*CBG55</f>
        <v>#NUM!</v>
      </c>
      <c r="CBM55" s="1818" t="e">
        <f t="shared" ref="CBM55" si="17407">CBK55*CBI55</f>
        <v>#NUM!</v>
      </c>
      <c r="CBO55" s="1818" t="e">
        <f t="shared" ref="CBO55" si="17408">CBM55*CBK55</f>
        <v>#NUM!</v>
      </c>
      <c r="CBQ55" s="1818" t="e">
        <f t="shared" ref="CBQ55" si="17409">CBO55*CBM55</f>
        <v>#NUM!</v>
      </c>
      <c r="CBS55" s="1818" t="e">
        <f t="shared" ref="CBS55" si="17410">CBQ55*CBO55</f>
        <v>#NUM!</v>
      </c>
      <c r="CBU55" s="1818" t="e">
        <f t="shared" ref="CBU55" si="17411">CBS55*CBQ55</f>
        <v>#NUM!</v>
      </c>
      <c r="CBW55" s="1818" t="e">
        <f t="shared" ref="CBW55" si="17412">CBU55*CBS55</f>
        <v>#NUM!</v>
      </c>
      <c r="CBY55" s="1818" t="e">
        <f t="shared" ref="CBY55" si="17413">CBW55*CBU55</f>
        <v>#NUM!</v>
      </c>
      <c r="CCA55" s="1818" t="e">
        <f t="shared" ref="CCA55" si="17414">CBY55*CBW55</f>
        <v>#NUM!</v>
      </c>
      <c r="CCC55" s="1818" t="e">
        <f t="shared" ref="CCC55" si="17415">CCA55*CBY55</f>
        <v>#NUM!</v>
      </c>
      <c r="CCE55" s="1818" t="e">
        <f t="shared" ref="CCE55" si="17416">CCC55*CCA55</f>
        <v>#NUM!</v>
      </c>
      <c r="CCG55" s="1818" t="e">
        <f t="shared" ref="CCG55" si="17417">CCE55*CCC55</f>
        <v>#NUM!</v>
      </c>
      <c r="CCI55" s="1818" t="e">
        <f t="shared" ref="CCI55" si="17418">CCG55*CCE55</f>
        <v>#NUM!</v>
      </c>
      <c r="CCK55" s="1818" t="e">
        <f t="shared" ref="CCK55" si="17419">CCI55*CCG55</f>
        <v>#NUM!</v>
      </c>
      <c r="CCM55" s="1818" t="e">
        <f t="shared" ref="CCM55" si="17420">CCK55*CCI55</f>
        <v>#NUM!</v>
      </c>
      <c r="CCO55" s="1818" t="e">
        <f t="shared" ref="CCO55" si="17421">CCM55*CCK55</f>
        <v>#NUM!</v>
      </c>
      <c r="CCQ55" s="1818" t="e">
        <f t="shared" ref="CCQ55" si="17422">CCO55*CCM55</f>
        <v>#NUM!</v>
      </c>
      <c r="CCS55" s="1818" t="e">
        <f t="shared" ref="CCS55" si="17423">CCQ55*CCO55</f>
        <v>#NUM!</v>
      </c>
      <c r="CCU55" s="1818" t="e">
        <f t="shared" ref="CCU55" si="17424">CCS55*CCQ55</f>
        <v>#NUM!</v>
      </c>
      <c r="CCW55" s="1818" t="e">
        <f t="shared" ref="CCW55" si="17425">CCU55*CCS55</f>
        <v>#NUM!</v>
      </c>
      <c r="CCY55" s="1818" t="e">
        <f t="shared" ref="CCY55" si="17426">CCW55*CCU55</f>
        <v>#NUM!</v>
      </c>
      <c r="CDA55" s="1818" t="e">
        <f t="shared" ref="CDA55" si="17427">CCY55*CCW55</f>
        <v>#NUM!</v>
      </c>
      <c r="CDC55" s="1818" t="e">
        <f t="shared" ref="CDC55" si="17428">CDA55*CCY55</f>
        <v>#NUM!</v>
      </c>
      <c r="CDE55" s="1818" t="e">
        <f t="shared" ref="CDE55" si="17429">CDC55*CDA55</f>
        <v>#NUM!</v>
      </c>
      <c r="CDG55" s="1818" t="e">
        <f t="shared" ref="CDG55" si="17430">CDE55*CDC55</f>
        <v>#NUM!</v>
      </c>
      <c r="CDI55" s="1818" t="e">
        <f t="shared" ref="CDI55" si="17431">CDG55*CDE55</f>
        <v>#NUM!</v>
      </c>
      <c r="CDK55" s="1818" t="e">
        <f t="shared" ref="CDK55" si="17432">CDI55*CDG55</f>
        <v>#NUM!</v>
      </c>
      <c r="CDM55" s="1818" t="e">
        <f t="shared" ref="CDM55" si="17433">CDK55*CDI55</f>
        <v>#NUM!</v>
      </c>
      <c r="CDO55" s="1818" t="e">
        <f t="shared" ref="CDO55" si="17434">CDM55*CDK55</f>
        <v>#NUM!</v>
      </c>
      <c r="CDQ55" s="1818" t="e">
        <f t="shared" ref="CDQ55" si="17435">CDO55*CDM55</f>
        <v>#NUM!</v>
      </c>
      <c r="CDS55" s="1818" t="e">
        <f t="shared" ref="CDS55" si="17436">CDQ55*CDO55</f>
        <v>#NUM!</v>
      </c>
      <c r="CDU55" s="1818" t="e">
        <f t="shared" ref="CDU55" si="17437">CDS55*CDQ55</f>
        <v>#NUM!</v>
      </c>
      <c r="CDW55" s="1818" t="e">
        <f t="shared" ref="CDW55" si="17438">CDU55*CDS55</f>
        <v>#NUM!</v>
      </c>
      <c r="CDY55" s="1818" t="e">
        <f t="shared" ref="CDY55" si="17439">CDW55*CDU55</f>
        <v>#NUM!</v>
      </c>
      <c r="CEA55" s="1818" t="e">
        <f t="shared" ref="CEA55" si="17440">CDY55*CDW55</f>
        <v>#NUM!</v>
      </c>
      <c r="CEC55" s="1818" t="e">
        <f t="shared" ref="CEC55" si="17441">CEA55*CDY55</f>
        <v>#NUM!</v>
      </c>
      <c r="CEE55" s="1818" t="e">
        <f t="shared" ref="CEE55" si="17442">CEC55*CEA55</f>
        <v>#NUM!</v>
      </c>
      <c r="CEG55" s="1818" t="e">
        <f t="shared" ref="CEG55" si="17443">CEE55*CEC55</f>
        <v>#NUM!</v>
      </c>
      <c r="CEI55" s="1818" t="e">
        <f t="shared" ref="CEI55" si="17444">CEG55*CEE55</f>
        <v>#NUM!</v>
      </c>
      <c r="CEK55" s="1818" t="e">
        <f t="shared" ref="CEK55" si="17445">CEI55*CEG55</f>
        <v>#NUM!</v>
      </c>
      <c r="CEM55" s="1818" t="e">
        <f t="shared" ref="CEM55" si="17446">CEK55*CEI55</f>
        <v>#NUM!</v>
      </c>
      <c r="CEO55" s="1818" t="e">
        <f t="shared" ref="CEO55" si="17447">CEM55*CEK55</f>
        <v>#NUM!</v>
      </c>
      <c r="CEQ55" s="1818" t="e">
        <f t="shared" ref="CEQ55" si="17448">CEO55*CEM55</f>
        <v>#NUM!</v>
      </c>
      <c r="CES55" s="1818" t="e">
        <f t="shared" ref="CES55" si="17449">CEQ55*CEO55</f>
        <v>#NUM!</v>
      </c>
      <c r="CEU55" s="1818" t="e">
        <f t="shared" ref="CEU55" si="17450">CES55*CEQ55</f>
        <v>#NUM!</v>
      </c>
      <c r="CEW55" s="1818" t="e">
        <f t="shared" ref="CEW55" si="17451">CEU55*CES55</f>
        <v>#NUM!</v>
      </c>
      <c r="CEY55" s="1818" t="e">
        <f t="shared" ref="CEY55" si="17452">CEW55*CEU55</f>
        <v>#NUM!</v>
      </c>
      <c r="CFA55" s="1818" t="e">
        <f t="shared" ref="CFA55" si="17453">CEY55*CEW55</f>
        <v>#NUM!</v>
      </c>
      <c r="CFC55" s="1818" t="e">
        <f t="shared" ref="CFC55" si="17454">CFA55*CEY55</f>
        <v>#NUM!</v>
      </c>
      <c r="CFE55" s="1818" t="e">
        <f t="shared" ref="CFE55" si="17455">CFC55*CFA55</f>
        <v>#NUM!</v>
      </c>
      <c r="CFG55" s="1818" t="e">
        <f t="shared" ref="CFG55" si="17456">CFE55*CFC55</f>
        <v>#NUM!</v>
      </c>
      <c r="CFI55" s="1818" t="e">
        <f t="shared" ref="CFI55" si="17457">CFG55*CFE55</f>
        <v>#NUM!</v>
      </c>
      <c r="CFK55" s="1818" t="e">
        <f t="shared" ref="CFK55" si="17458">CFI55*CFG55</f>
        <v>#NUM!</v>
      </c>
      <c r="CFM55" s="1818" t="e">
        <f t="shared" ref="CFM55" si="17459">CFK55*CFI55</f>
        <v>#NUM!</v>
      </c>
      <c r="CFO55" s="1818" t="e">
        <f t="shared" ref="CFO55" si="17460">CFM55*CFK55</f>
        <v>#NUM!</v>
      </c>
      <c r="CFQ55" s="1818" t="e">
        <f t="shared" ref="CFQ55" si="17461">CFO55*CFM55</f>
        <v>#NUM!</v>
      </c>
      <c r="CFS55" s="1818" t="e">
        <f t="shared" ref="CFS55" si="17462">CFQ55*CFO55</f>
        <v>#NUM!</v>
      </c>
      <c r="CFU55" s="1818" t="e">
        <f t="shared" ref="CFU55" si="17463">CFS55*CFQ55</f>
        <v>#NUM!</v>
      </c>
      <c r="CFW55" s="1818" t="e">
        <f t="shared" ref="CFW55" si="17464">CFU55*CFS55</f>
        <v>#NUM!</v>
      </c>
      <c r="CFY55" s="1818" t="e">
        <f t="shared" ref="CFY55" si="17465">CFW55*CFU55</f>
        <v>#NUM!</v>
      </c>
      <c r="CGA55" s="1818" t="e">
        <f t="shared" ref="CGA55" si="17466">CFY55*CFW55</f>
        <v>#NUM!</v>
      </c>
      <c r="CGC55" s="1818" t="e">
        <f t="shared" ref="CGC55" si="17467">CGA55*CFY55</f>
        <v>#NUM!</v>
      </c>
      <c r="CGE55" s="1818" t="e">
        <f t="shared" ref="CGE55" si="17468">CGC55*CGA55</f>
        <v>#NUM!</v>
      </c>
      <c r="CGG55" s="1818" t="e">
        <f t="shared" ref="CGG55" si="17469">CGE55*CGC55</f>
        <v>#NUM!</v>
      </c>
      <c r="CGI55" s="1818" t="e">
        <f t="shared" ref="CGI55" si="17470">CGG55*CGE55</f>
        <v>#NUM!</v>
      </c>
      <c r="CGK55" s="1818" t="e">
        <f t="shared" ref="CGK55" si="17471">CGI55*CGG55</f>
        <v>#NUM!</v>
      </c>
      <c r="CGM55" s="1818" t="e">
        <f t="shared" ref="CGM55" si="17472">CGK55*CGI55</f>
        <v>#NUM!</v>
      </c>
      <c r="CGO55" s="1818" t="e">
        <f t="shared" ref="CGO55" si="17473">CGM55*CGK55</f>
        <v>#NUM!</v>
      </c>
      <c r="CGQ55" s="1818" t="e">
        <f t="shared" ref="CGQ55" si="17474">CGO55*CGM55</f>
        <v>#NUM!</v>
      </c>
      <c r="CGS55" s="1818" t="e">
        <f t="shared" ref="CGS55" si="17475">CGQ55*CGO55</f>
        <v>#NUM!</v>
      </c>
      <c r="CGU55" s="1818" t="e">
        <f t="shared" ref="CGU55" si="17476">CGS55*CGQ55</f>
        <v>#NUM!</v>
      </c>
      <c r="CGW55" s="1818" t="e">
        <f t="shared" ref="CGW55" si="17477">CGU55*CGS55</f>
        <v>#NUM!</v>
      </c>
      <c r="CGY55" s="1818" t="e">
        <f t="shared" ref="CGY55" si="17478">CGW55*CGU55</f>
        <v>#NUM!</v>
      </c>
      <c r="CHA55" s="1818" t="e">
        <f t="shared" ref="CHA55" si="17479">CGY55*CGW55</f>
        <v>#NUM!</v>
      </c>
      <c r="CHC55" s="1818" t="e">
        <f t="shared" ref="CHC55" si="17480">CHA55*CGY55</f>
        <v>#NUM!</v>
      </c>
      <c r="CHE55" s="1818" t="e">
        <f t="shared" ref="CHE55" si="17481">CHC55*CHA55</f>
        <v>#NUM!</v>
      </c>
      <c r="CHG55" s="1818" t="e">
        <f t="shared" ref="CHG55" si="17482">CHE55*CHC55</f>
        <v>#NUM!</v>
      </c>
      <c r="CHI55" s="1818" t="e">
        <f t="shared" ref="CHI55" si="17483">CHG55*CHE55</f>
        <v>#NUM!</v>
      </c>
      <c r="CHK55" s="1818" t="e">
        <f t="shared" ref="CHK55" si="17484">CHI55*CHG55</f>
        <v>#NUM!</v>
      </c>
      <c r="CHM55" s="1818" t="e">
        <f t="shared" ref="CHM55" si="17485">CHK55*CHI55</f>
        <v>#NUM!</v>
      </c>
      <c r="CHO55" s="1818" t="e">
        <f t="shared" ref="CHO55" si="17486">CHM55*CHK55</f>
        <v>#NUM!</v>
      </c>
      <c r="CHQ55" s="1818" t="e">
        <f t="shared" ref="CHQ55" si="17487">CHO55*CHM55</f>
        <v>#NUM!</v>
      </c>
      <c r="CHS55" s="1818" t="e">
        <f t="shared" ref="CHS55" si="17488">CHQ55*CHO55</f>
        <v>#NUM!</v>
      </c>
      <c r="CHU55" s="1818" t="e">
        <f t="shared" ref="CHU55" si="17489">CHS55*CHQ55</f>
        <v>#NUM!</v>
      </c>
      <c r="CHW55" s="1818" t="e">
        <f t="shared" ref="CHW55" si="17490">CHU55*CHS55</f>
        <v>#NUM!</v>
      </c>
      <c r="CHY55" s="1818" t="e">
        <f t="shared" ref="CHY55" si="17491">CHW55*CHU55</f>
        <v>#NUM!</v>
      </c>
      <c r="CIA55" s="1818" t="e">
        <f t="shared" ref="CIA55" si="17492">CHY55*CHW55</f>
        <v>#NUM!</v>
      </c>
      <c r="CIC55" s="1818" t="e">
        <f t="shared" ref="CIC55" si="17493">CIA55*CHY55</f>
        <v>#NUM!</v>
      </c>
      <c r="CIE55" s="1818" t="e">
        <f t="shared" ref="CIE55" si="17494">CIC55*CIA55</f>
        <v>#NUM!</v>
      </c>
      <c r="CIG55" s="1818" t="e">
        <f t="shared" ref="CIG55" si="17495">CIE55*CIC55</f>
        <v>#NUM!</v>
      </c>
      <c r="CII55" s="1818" t="e">
        <f t="shared" ref="CII55" si="17496">CIG55*CIE55</f>
        <v>#NUM!</v>
      </c>
      <c r="CIK55" s="1818" t="e">
        <f t="shared" ref="CIK55" si="17497">CII55*CIG55</f>
        <v>#NUM!</v>
      </c>
      <c r="CIM55" s="1818" t="e">
        <f t="shared" ref="CIM55" si="17498">CIK55*CII55</f>
        <v>#NUM!</v>
      </c>
      <c r="CIO55" s="1818" t="e">
        <f t="shared" ref="CIO55" si="17499">CIM55*CIK55</f>
        <v>#NUM!</v>
      </c>
      <c r="CIQ55" s="1818" t="e">
        <f t="shared" ref="CIQ55" si="17500">CIO55*CIM55</f>
        <v>#NUM!</v>
      </c>
      <c r="CIS55" s="1818" t="e">
        <f t="shared" ref="CIS55" si="17501">CIQ55*CIO55</f>
        <v>#NUM!</v>
      </c>
      <c r="CIU55" s="1818" t="e">
        <f t="shared" ref="CIU55" si="17502">CIS55*CIQ55</f>
        <v>#NUM!</v>
      </c>
      <c r="CIW55" s="1818" t="e">
        <f t="shared" ref="CIW55" si="17503">CIU55*CIS55</f>
        <v>#NUM!</v>
      </c>
      <c r="CIY55" s="1818" t="e">
        <f t="shared" ref="CIY55" si="17504">CIW55*CIU55</f>
        <v>#NUM!</v>
      </c>
      <c r="CJA55" s="1818" t="e">
        <f t="shared" ref="CJA55" si="17505">CIY55*CIW55</f>
        <v>#NUM!</v>
      </c>
      <c r="CJC55" s="1818" t="e">
        <f t="shared" ref="CJC55" si="17506">CJA55*CIY55</f>
        <v>#NUM!</v>
      </c>
      <c r="CJE55" s="1818" t="e">
        <f t="shared" ref="CJE55" si="17507">CJC55*CJA55</f>
        <v>#NUM!</v>
      </c>
      <c r="CJG55" s="1818" t="e">
        <f t="shared" ref="CJG55" si="17508">CJE55*CJC55</f>
        <v>#NUM!</v>
      </c>
      <c r="CJI55" s="1818" t="e">
        <f t="shared" ref="CJI55" si="17509">CJG55*CJE55</f>
        <v>#NUM!</v>
      </c>
      <c r="CJK55" s="1818" t="e">
        <f t="shared" ref="CJK55" si="17510">CJI55*CJG55</f>
        <v>#NUM!</v>
      </c>
      <c r="CJM55" s="1818" t="e">
        <f t="shared" ref="CJM55" si="17511">CJK55*CJI55</f>
        <v>#NUM!</v>
      </c>
      <c r="CJO55" s="1818" t="e">
        <f t="shared" ref="CJO55" si="17512">CJM55*CJK55</f>
        <v>#NUM!</v>
      </c>
      <c r="CJQ55" s="1818" t="e">
        <f t="shared" ref="CJQ55" si="17513">CJO55*CJM55</f>
        <v>#NUM!</v>
      </c>
      <c r="CJS55" s="1818" t="e">
        <f t="shared" ref="CJS55" si="17514">CJQ55*CJO55</f>
        <v>#NUM!</v>
      </c>
      <c r="CJU55" s="1818" t="e">
        <f t="shared" ref="CJU55" si="17515">CJS55*CJQ55</f>
        <v>#NUM!</v>
      </c>
      <c r="CJW55" s="1818" t="e">
        <f t="shared" ref="CJW55" si="17516">CJU55*CJS55</f>
        <v>#NUM!</v>
      </c>
      <c r="CJY55" s="1818" t="e">
        <f t="shared" ref="CJY55" si="17517">CJW55*CJU55</f>
        <v>#NUM!</v>
      </c>
      <c r="CKA55" s="1818" t="e">
        <f t="shared" ref="CKA55" si="17518">CJY55*CJW55</f>
        <v>#NUM!</v>
      </c>
      <c r="CKC55" s="1818" t="e">
        <f t="shared" ref="CKC55" si="17519">CKA55*CJY55</f>
        <v>#NUM!</v>
      </c>
      <c r="CKE55" s="1818" t="e">
        <f t="shared" ref="CKE55" si="17520">CKC55*CKA55</f>
        <v>#NUM!</v>
      </c>
      <c r="CKG55" s="1818" t="e">
        <f t="shared" ref="CKG55" si="17521">CKE55*CKC55</f>
        <v>#NUM!</v>
      </c>
      <c r="CKI55" s="1818" t="e">
        <f t="shared" ref="CKI55" si="17522">CKG55*CKE55</f>
        <v>#NUM!</v>
      </c>
      <c r="CKK55" s="1818" t="e">
        <f t="shared" ref="CKK55" si="17523">CKI55*CKG55</f>
        <v>#NUM!</v>
      </c>
      <c r="CKM55" s="1818" t="e">
        <f t="shared" ref="CKM55" si="17524">CKK55*CKI55</f>
        <v>#NUM!</v>
      </c>
      <c r="CKO55" s="1818" t="e">
        <f t="shared" ref="CKO55" si="17525">CKM55*CKK55</f>
        <v>#NUM!</v>
      </c>
      <c r="CKQ55" s="1818" t="e">
        <f t="shared" ref="CKQ55" si="17526">CKO55*CKM55</f>
        <v>#NUM!</v>
      </c>
      <c r="CKS55" s="1818" t="e">
        <f t="shared" ref="CKS55" si="17527">CKQ55*CKO55</f>
        <v>#NUM!</v>
      </c>
      <c r="CKU55" s="1818" t="e">
        <f t="shared" ref="CKU55" si="17528">CKS55*CKQ55</f>
        <v>#NUM!</v>
      </c>
      <c r="CKW55" s="1818" t="e">
        <f t="shared" ref="CKW55" si="17529">CKU55*CKS55</f>
        <v>#NUM!</v>
      </c>
      <c r="CKY55" s="1818" t="e">
        <f t="shared" ref="CKY55" si="17530">CKW55*CKU55</f>
        <v>#NUM!</v>
      </c>
      <c r="CLA55" s="1818" t="e">
        <f t="shared" ref="CLA55" si="17531">CKY55*CKW55</f>
        <v>#NUM!</v>
      </c>
      <c r="CLC55" s="1818" t="e">
        <f t="shared" ref="CLC55" si="17532">CLA55*CKY55</f>
        <v>#NUM!</v>
      </c>
      <c r="CLE55" s="1818" t="e">
        <f t="shared" ref="CLE55" si="17533">CLC55*CLA55</f>
        <v>#NUM!</v>
      </c>
      <c r="CLG55" s="1818" t="e">
        <f t="shared" ref="CLG55" si="17534">CLE55*CLC55</f>
        <v>#NUM!</v>
      </c>
      <c r="CLI55" s="1818" t="e">
        <f t="shared" ref="CLI55" si="17535">CLG55*CLE55</f>
        <v>#NUM!</v>
      </c>
      <c r="CLK55" s="1818" t="e">
        <f t="shared" ref="CLK55" si="17536">CLI55*CLG55</f>
        <v>#NUM!</v>
      </c>
      <c r="CLM55" s="1818" t="e">
        <f t="shared" ref="CLM55" si="17537">CLK55*CLI55</f>
        <v>#NUM!</v>
      </c>
      <c r="CLO55" s="1818" t="e">
        <f t="shared" ref="CLO55" si="17538">CLM55*CLK55</f>
        <v>#NUM!</v>
      </c>
      <c r="CLQ55" s="1818" t="e">
        <f t="shared" ref="CLQ55" si="17539">CLO55*CLM55</f>
        <v>#NUM!</v>
      </c>
      <c r="CLS55" s="1818" t="e">
        <f t="shared" ref="CLS55" si="17540">CLQ55*CLO55</f>
        <v>#NUM!</v>
      </c>
      <c r="CLU55" s="1818" t="e">
        <f t="shared" ref="CLU55" si="17541">CLS55*CLQ55</f>
        <v>#NUM!</v>
      </c>
      <c r="CLW55" s="1818" t="e">
        <f t="shared" ref="CLW55" si="17542">CLU55*CLS55</f>
        <v>#NUM!</v>
      </c>
      <c r="CLY55" s="1818" t="e">
        <f t="shared" ref="CLY55" si="17543">CLW55*CLU55</f>
        <v>#NUM!</v>
      </c>
      <c r="CMA55" s="1818" t="e">
        <f t="shared" ref="CMA55" si="17544">CLY55*CLW55</f>
        <v>#NUM!</v>
      </c>
      <c r="CMC55" s="1818" t="e">
        <f t="shared" ref="CMC55" si="17545">CMA55*CLY55</f>
        <v>#NUM!</v>
      </c>
      <c r="CME55" s="1818" t="e">
        <f t="shared" ref="CME55" si="17546">CMC55*CMA55</f>
        <v>#NUM!</v>
      </c>
      <c r="CMG55" s="1818" t="e">
        <f t="shared" ref="CMG55" si="17547">CME55*CMC55</f>
        <v>#NUM!</v>
      </c>
      <c r="CMI55" s="1818" t="e">
        <f t="shared" ref="CMI55" si="17548">CMG55*CME55</f>
        <v>#NUM!</v>
      </c>
      <c r="CMK55" s="1818" t="e">
        <f t="shared" ref="CMK55" si="17549">CMI55*CMG55</f>
        <v>#NUM!</v>
      </c>
      <c r="CMM55" s="1818" t="e">
        <f t="shared" ref="CMM55" si="17550">CMK55*CMI55</f>
        <v>#NUM!</v>
      </c>
      <c r="CMO55" s="1818" t="e">
        <f t="shared" ref="CMO55" si="17551">CMM55*CMK55</f>
        <v>#NUM!</v>
      </c>
      <c r="CMQ55" s="1818" t="e">
        <f t="shared" ref="CMQ55" si="17552">CMO55*CMM55</f>
        <v>#NUM!</v>
      </c>
      <c r="CMS55" s="1818" t="e">
        <f t="shared" ref="CMS55" si="17553">CMQ55*CMO55</f>
        <v>#NUM!</v>
      </c>
      <c r="CMU55" s="1818" t="e">
        <f t="shared" ref="CMU55" si="17554">CMS55*CMQ55</f>
        <v>#NUM!</v>
      </c>
      <c r="CMW55" s="1818" t="e">
        <f t="shared" ref="CMW55" si="17555">CMU55*CMS55</f>
        <v>#NUM!</v>
      </c>
      <c r="CMY55" s="1818" t="e">
        <f t="shared" ref="CMY55" si="17556">CMW55*CMU55</f>
        <v>#NUM!</v>
      </c>
      <c r="CNA55" s="1818" t="e">
        <f t="shared" ref="CNA55" si="17557">CMY55*CMW55</f>
        <v>#NUM!</v>
      </c>
      <c r="CNC55" s="1818" t="e">
        <f t="shared" ref="CNC55" si="17558">CNA55*CMY55</f>
        <v>#NUM!</v>
      </c>
      <c r="CNE55" s="1818" t="e">
        <f t="shared" ref="CNE55" si="17559">CNC55*CNA55</f>
        <v>#NUM!</v>
      </c>
      <c r="CNG55" s="1818" t="e">
        <f t="shared" ref="CNG55" si="17560">CNE55*CNC55</f>
        <v>#NUM!</v>
      </c>
      <c r="CNI55" s="1818" t="e">
        <f t="shared" ref="CNI55" si="17561">CNG55*CNE55</f>
        <v>#NUM!</v>
      </c>
      <c r="CNK55" s="1818" t="e">
        <f t="shared" ref="CNK55" si="17562">CNI55*CNG55</f>
        <v>#NUM!</v>
      </c>
      <c r="CNM55" s="1818" t="e">
        <f t="shared" ref="CNM55" si="17563">CNK55*CNI55</f>
        <v>#NUM!</v>
      </c>
      <c r="CNO55" s="1818" t="e">
        <f t="shared" ref="CNO55" si="17564">CNM55*CNK55</f>
        <v>#NUM!</v>
      </c>
      <c r="CNQ55" s="1818" t="e">
        <f t="shared" ref="CNQ55" si="17565">CNO55*CNM55</f>
        <v>#NUM!</v>
      </c>
      <c r="CNS55" s="1818" t="e">
        <f t="shared" ref="CNS55" si="17566">CNQ55*CNO55</f>
        <v>#NUM!</v>
      </c>
      <c r="CNU55" s="1818" t="e">
        <f t="shared" ref="CNU55" si="17567">CNS55*CNQ55</f>
        <v>#NUM!</v>
      </c>
      <c r="CNW55" s="1818" t="e">
        <f t="shared" ref="CNW55" si="17568">CNU55*CNS55</f>
        <v>#NUM!</v>
      </c>
      <c r="CNY55" s="1818" t="e">
        <f t="shared" ref="CNY55" si="17569">CNW55*CNU55</f>
        <v>#NUM!</v>
      </c>
      <c r="COA55" s="1818" t="e">
        <f t="shared" ref="COA55" si="17570">CNY55*CNW55</f>
        <v>#NUM!</v>
      </c>
      <c r="COC55" s="1818" t="e">
        <f t="shared" ref="COC55" si="17571">COA55*CNY55</f>
        <v>#NUM!</v>
      </c>
      <c r="COE55" s="1818" t="e">
        <f t="shared" ref="COE55" si="17572">COC55*COA55</f>
        <v>#NUM!</v>
      </c>
      <c r="COG55" s="1818" t="e">
        <f t="shared" ref="COG55" si="17573">COE55*COC55</f>
        <v>#NUM!</v>
      </c>
      <c r="COI55" s="1818" t="e">
        <f t="shared" ref="COI55" si="17574">COG55*COE55</f>
        <v>#NUM!</v>
      </c>
      <c r="COK55" s="1818" t="e">
        <f t="shared" ref="COK55" si="17575">COI55*COG55</f>
        <v>#NUM!</v>
      </c>
      <c r="COM55" s="1818" t="e">
        <f t="shared" ref="COM55" si="17576">COK55*COI55</f>
        <v>#NUM!</v>
      </c>
      <c r="COO55" s="1818" t="e">
        <f t="shared" ref="COO55" si="17577">COM55*COK55</f>
        <v>#NUM!</v>
      </c>
      <c r="COQ55" s="1818" t="e">
        <f t="shared" ref="COQ55" si="17578">COO55*COM55</f>
        <v>#NUM!</v>
      </c>
      <c r="COS55" s="1818" t="e">
        <f t="shared" ref="COS55" si="17579">COQ55*COO55</f>
        <v>#NUM!</v>
      </c>
      <c r="COU55" s="1818" t="e">
        <f t="shared" ref="COU55" si="17580">COS55*COQ55</f>
        <v>#NUM!</v>
      </c>
      <c r="COW55" s="1818" t="e">
        <f t="shared" ref="COW55" si="17581">COU55*COS55</f>
        <v>#NUM!</v>
      </c>
      <c r="COY55" s="1818" t="e">
        <f t="shared" ref="COY55" si="17582">COW55*COU55</f>
        <v>#NUM!</v>
      </c>
      <c r="CPA55" s="1818" t="e">
        <f t="shared" ref="CPA55" si="17583">COY55*COW55</f>
        <v>#NUM!</v>
      </c>
      <c r="CPC55" s="1818" t="e">
        <f t="shared" ref="CPC55" si="17584">CPA55*COY55</f>
        <v>#NUM!</v>
      </c>
      <c r="CPE55" s="1818" t="e">
        <f t="shared" ref="CPE55" si="17585">CPC55*CPA55</f>
        <v>#NUM!</v>
      </c>
      <c r="CPG55" s="1818" t="e">
        <f t="shared" ref="CPG55" si="17586">CPE55*CPC55</f>
        <v>#NUM!</v>
      </c>
      <c r="CPI55" s="1818" t="e">
        <f t="shared" ref="CPI55" si="17587">CPG55*CPE55</f>
        <v>#NUM!</v>
      </c>
      <c r="CPK55" s="1818" t="e">
        <f t="shared" ref="CPK55" si="17588">CPI55*CPG55</f>
        <v>#NUM!</v>
      </c>
      <c r="CPM55" s="1818" t="e">
        <f t="shared" ref="CPM55" si="17589">CPK55*CPI55</f>
        <v>#NUM!</v>
      </c>
      <c r="CPO55" s="1818" t="e">
        <f t="shared" ref="CPO55" si="17590">CPM55*CPK55</f>
        <v>#NUM!</v>
      </c>
      <c r="CPQ55" s="1818" t="e">
        <f t="shared" ref="CPQ55" si="17591">CPO55*CPM55</f>
        <v>#NUM!</v>
      </c>
      <c r="CPS55" s="1818" t="e">
        <f t="shared" ref="CPS55" si="17592">CPQ55*CPO55</f>
        <v>#NUM!</v>
      </c>
      <c r="CPU55" s="1818" t="e">
        <f t="shared" ref="CPU55" si="17593">CPS55*CPQ55</f>
        <v>#NUM!</v>
      </c>
      <c r="CPW55" s="1818" t="e">
        <f t="shared" ref="CPW55" si="17594">CPU55*CPS55</f>
        <v>#NUM!</v>
      </c>
      <c r="CPY55" s="1818" t="e">
        <f t="shared" ref="CPY55" si="17595">CPW55*CPU55</f>
        <v>#NUM!</v>
      </c>
      <c r="CQA55" s="1818" t="e">
        <f t="shared" ref="CQA55" si="17596">CPY55*CPW55</f>
        <v>#NUM!</v>
      </c>
      <c r="CQC55" s="1818" t="e">
        <f t="shared" ref="CQC55" si="17597">CQA55*CPY55</f>
        <v>#NUM!</v>
      </c>
      <c r="CQE55" s="1818" t="e">
        <f t="shared" ref="CQE55" si="17598">CQC55*CQA55</f>
        <v>#NUM!</v>
      </c>
      <c r="CQG55" s="1818" t="e">
        <f t="shared" ref="CQG55" si="17599">CQE55*CQC55</f>
        <v>#NUM!</v>
      </c>
      <c r="CQI55" s="1818" t="e">
        <f t="shared" ref="CQI55" si="17600">CQG55*CQE55</f>
        <v>#NUM!</v>
      </c>
      <c r="CQK55" s="1818" t="e">
        <f t="shared" ref="CQK55" si="17601">CQI55*CQG55</f>
        <v>#NUM!</v>
      </c>
      <c r="CQM55" s="1818" t="e">
        <f t="shared" ref="CQM55" si="17602">CQK55*CQI55</f>
        <v>#NUM!</v>
      </c>
      <c r="CQO55" s="1818" t="e">
        <f t="shared" ref="CQO55" si="17603">CQM55*CQK55</f>
        <v>#NUM!</v>
      </c>
      <c r="CQQ55" s="1818" t="e">
        <f t="shared" ref="CQQ55" si="17604">CQO55*CQM55</f>
        <v>#NUM!</v>
      </c>
      <c r="CQS55" s="1818" t="e">
        <f t="shared" ref="CQS55" si="17605">CQQ55*CQO55</f>
        <v>#NUM!</v>
      </c>
      <c r="CQU55" s="1818" t="e">
        <f t="shared" ref="CQU55" si="17606">CQS55*CQQ55</f>
        <v>#NUM!</v>
      </c>
      <c r="CQW55" s="1818" t="e">
        <f t="shared" ref="CQW55" si="17607">CQU55*CQS55</f>
        <v>#NUM!</v>
      </c>
      <c r="CQY55" s="1818" t="e">
        <f t="shared" ref="CQY55" si="17608">CQW55*CQU55</f>
        <v>#NUM!</v>
      </c>
      <c r="CRA55" s="1818" t="e">
        <f t="shared" ref="CRA55" si="17609">CQY55*CQW55</f>
        <v>#NUM!</v>
      </c>
      <c r="CRC55" s="1818" t="e">
        <f t="shared" ref="CRC55" si="17610">CRA55*CQY55</f>
        <v>#NUM!</v>
      </c>
      <c r="CRE55" s="1818" t="e">
        <f t="shared" ref="CRE55" si="17611">CRC55*CRA55</f>
        <v>#NUM!</v>
      </c>
      <c r="CRG55" s="1818" t="e">
        <f t="shared" ref="CRG55" si="17612">CRE55*CRC55</f>
        <v>#NUM!</v>
      </c>
      <c r="CRI55" s="1818" t="e">
        <f t="shared" ref="CRI55" si="17613">CRG55*CRE55</f>
        <v>#NUM!</v>
      </c>
      <c r="CRK55" s="1818" t="e">
        <f t="shared" ref="CRK55" si="17614">CRI55*CRG55</f>
        <v>#NUM!</v>
      </c>
      <c r="CRM55" s="1818" t="e">
        <f t="shared" ref="CRM55" si="17615">CRK55*CRI55</f>
        <v>#NUM!</v>
      </c>
      <c r="CRO55" s="1818" t="e">
        <f t="shared" ref="CRO55" si="17616">CRM55*CRK55</f>
        <v>#NUM!</v>
      </c>
      <c r="CRQ55" s="1818" t="e">
        <f t="shared" ref="CRQ55" si="17617">CRO55*CRM55</f>
        <v>#NUM!</v>
      </c>
      <c r="CRS55" s="1818" t="e">
        <f t="shared" ref="CRS55" si="17618">CRQ55*CRO55</f>
        <v>#NUM!</v>
      </c>
      <c r="CRU55" s="1818" t="e">
        <f t="shared" ref="CRU55" si="17619">CRS55*CRQ55</f>
        <v>#NUM!</v>
      </c>
      <c r="CRW55" s="1818" t="e">
        <f t="shared" ref="CRW55" si="17620">CRU55*CRS55</f>
        <v>#NUM!</v>
      </c>
      <c r="CRY55" s="1818" t="e">
        <f t="shared" ref="CRY55" si="17621">CRW55*CRU55</f>
        <v>#NUM!</v>
      </c>
      <c r="CSA55" s="1818" t="e">
        <f t="shared" ref="CSA55" si="17622">CRY55*CRW55</f>
        <v>#NUM!</v>
      </c>
      <c r="CSC55" s="1818" t="e">
        <f t="shared" ref="CSC55" si="17623">CSA55*CRY55</f>
        <v>#NUM!</v>
      </c>
      <c r="CSE55" s="1818" t="e">
        <f t="shared" ref="CSE55" si="17624">CSC55*CSA55</f>
        <v>#NUM!</v>
      </c>
      <c r="CSG55" s="1818" t="e">
        <f t="shared" ref="CSG55" si="17625">CSE55*CSC55</f>
        <v>#NUM!</v>
      </c>
      <c r="CSI55" s="1818" t="e">
        <f t="shared" ref="CSI55" si="17626">CSG55*CSE55</f>
        <v>#NUM!</v>
      </c>
      <c r="CSK55" s="1818" t="e">
        <f t="shared" ref="CSK55" si="17627">CSI55*CSG55</f>
        <v>#NUM!</v>
      </c>
      <c r="CSM55" s="1818" t="e">
        <f t="shared" ref="CSM55" si="17628">CSK55*CSI55</f>
        <v>#NUM!</v>
      </c>
      <c r="CSO55" s="1818" t="e">
        <f t="shared" ref="CSO55" si="17629">CSM55*CSK55</f>
        <v>#NUM!</v>
      </c>
      <c r="CSQ55" s="1818" t="e">
        <f t="shared" ref="CSQ55" si="17630">CSO55*CSM55</f>
        <v>#NUM!</v>
      </c>
      <c r="CSS55" s="1818" t="e">
        <f t="shared" ref="CSS55" si="17631">CSQ55*CSO55</f>
        <v>#NUM!</v>
      </c>
      <c r="CSU55" s="1818" t="e">
        <f t="shared" ref="CSU55" si="17632">CSS55*CSQ55</f>
        <v>#NUM!</v>
      </c>
      <c r="CSW55" s="1818" t="e">
        <f t="shared" ref="CSW55" si="17633">CSU55*CSS55</f>
        <v>#NUM!</v>
      </c>
      <c r="CSY55" s="1818" t="e">
        <f t="shared" ref="CSY55" si="17634">CSW55*CSU55</f>
        <v>#NUM!</v>
      </c>
      <c r="CTA55" s="1818" t="e">
        <f t="shared" ref="CTA55" si="17635">CSY55*CSW55</f>
        <v>#NUM!</v>
      </c>
      <c r="CTC55" s="1818" t="e">
        <f t="shared" ref="CTC55" si="17636">CTA55*CSY55</f>
        <v>#NUM!</v>
      </c>
      <c r="CTE55" s="1818" t="e">
        <f t="shared" ref="CTE55" si="17637">CTC55*CTA55</f>
        <v>#NUM!</v>
      </c>
      <c r="CTG55" s="1818" t="e">
        <f t="shared" ref="CTG55" si="17638">CTE55*CTC55</f>
        <v>#NUM!</v>
      </c>
      <c r="CTI55" s="1818" t="e">
        <f t="shared" ref="CTI55" si="17639">CTG55*CTE55</f>
        <v>#NUM!</v>
      </c>
      <c r="CTK55" s="1818" t="e">
        <f t="shared" ref="CTK55" si="17640">CTI55*CTG55</f>
        <v>#NUM!</v>
      </c>
      <c r="CTM55" s="1818" t="e">
        <f t="shared" ref="CTM55" si="17641">CTK55*CTI55</f>
        <v>#NUM!</v>
      </c>
      <c r="CTO55" s="1818" t="e">
        <f t="shared" ref="CTO55" si="17642">CTM55*CTK55</f>
        <v>#NUM!</v>
      </c>
      <c r="CTQ55" s="1818" t="e">
        <f t="shared" ref="CTQ55" si="17643">CTO55*CTM55</f>
        <v>#NUM!</v>
      </c>
      <c r="CTS55" s="1818" t="e">
        <f t="shared" ref="CTS55" si="17644">CTQ55*CTO55</f>
        <v>#NUM!</v>
      </c>
      <c r="CTU55" s="1818" t="e">
        <f t="shared" ref="CTU55" si="17645">CTS55*CTQ55</f>
        <v>#NUM!</v>
      </c>
      <c r="CTW55" s="1818" t="e">
        <f t="shared" ref="CTW55" si="17646">CTU55*CTS55</f>
        <v>#NUM!</v>
      </c>
      <c r="CTY55" s="1818" t="e">
        <f t="shared" ref="CTY55" si="17647">CTW55*CTU55</f>
        <v>#NUM!</v>
      </c>
      <c r="CUA55" s="1818" t="e">
        <f t="shared" ref="CUA55" si="17648">CTY55*CTW55</f>
        <v>#NUM!</v>
      </c>
      <c r="CUC55" s="1818" t="e">
        <f t="shared" ref="CUC55" si="17649">CUA55*CTY55</f>
        <v>#NUM!</v>
      </c>
      <c r="CUE55" s="1818" t="e">
        <f t="shared" ref="CUE55" si="17650">CUC55*CUA55</f>
        <v>#NUM!</v>
      </c>
      <c r="CUG55" s="1818" t="e">
        <f t="shared" ref="CUG55" si="17651">CUE55*CUC55</f>
        <v>#NUM!</v>
      </c>
      <c r="CUI55" s="1818" t="e">
        <f t="shared" ref="CUI55" si="17652">CUG55*CUE55</f>
        <v>#NUM!</v>
      </c>
      <c r="CUK55" s="1818" t="e">
        <f t="shared" ref="CUK55" si="17653">CUI55*CUG55</f>
        <v>#NUM!</v>
      </c>
      <c r="CUM55" s="1818" t="e">
        <f t="shared" ref="CUM55" si="17654">CUK55*CUI55</f>
        <v>#NUM!</v>
      </c>
      <c r="CUO55" s="1818" t="e">
        <f t="shared" ref="CUO55" si="17655">CUM55*CUK55</f>
        <v>#NUM!</v>
      </c>
      <c r="CUQ55" s="1818" t="e">
        <f t="shared" ref="CUQ55" si="17656">CUO55*CUM55</f>
        <v>#NUM!</v>
      </c>
      <c r="CUS55" s="1818" t="e">
        <f t="shared" ref="CUS55" si="17657">CUQ55*CUO55</f>
        <v>#NUM!</v>
      </c>
      <c r="CUU55" s="1818" t="e">
        <f t="shared" ref="CUU55" si="17658">CUS55*CUQ55</f>
        <v>#NUM!</v>
      </c>
      <c r="CUW55" s="1818" t="e">
        <f t="shared" ref="CUW55" si="17659">CUU55*CUS55</f>
        <v>#NUM!</v>
      </c>
      <c r="CUY55" s="1818" t="e">
        <f t="shared" ref="CUY55" si="17660">CUW55*CUU55</f>
        <v>#NUM!</v>
      </c>
      <c r="CVA55" s="1818" t="e">
        <f t="shared" ref="CVA55" si="17661">CUY55*CUW55</f>
        <v>#NUM!</v>
      </c>
      <c r="CVC55" s="1818" t="e">
        <f t="shared" ref="CVC55" si="17662">CVA55*CUY55</f>
        <v>#NUM!</v>
      </c>
      <c r="CVE55" s="1818" t="e">
        <f t="shared" ref="CVE55" si="17663">CVC55*CVA55</f>
        <v>#NUM!</v>
      </c>
      <c r="CVG55" s="1818" t="e">
        <f t="shared" ref="CVG55" si="17664">CVE55*CVC55</f>
        <v>#NUM!</v>
      </c>
      <c r="CVI55" s="1818" t="e">
        <f t="shared" ref="CVI55" si="17665">CVG55*CVE55</f>
        <v>#NUM!</v>
      </c>
      <c r="CVK55" s="1818" t="e">
        <f t="shared" ref="CVK55" si="17666">CVI55*CVG55</f>
        <v>#NUM!</v>
      </c>
      <c r="CVM55" s="1818" t="e">
        <f t="shared" ref="CVM55" si="17667">CVK55*CVI55</f>
        <v>#NUM!</v>
      </c>
      <c r="CVO55" s="1818" t="e">
        <f t="shared" ref="CVO55" si="17668">CVM55*CVK55</f>
        <v>#NUM!</v>
      </c>
      <c r="CVQ55" s="1818" t="e">
        <f t="shared" ref="CVQ55" si="17669">CVO55*CVM55</f>
        <v>#NUM!</v>
      </c>
      <c r="CVS55" s="1818" t="e">
        <f t="shared" ref="CVS55" si="17670">CVQ55*CVO55</f>
        <v>#NUM!</v>
      </c>
      <c r="CVU55" s="1818" t="e">
        <f t="shared" ref="CVU55" si="17671">CVS55*CVQ55</f>
        <v>#NUM!</v>
      </c>
      <c r="CVW55" s="1818" t="e">
        <f t="shared" ref="CVW55" si="17672">CVU55*CVS55</f>
        <v>#NUM!</v>
      </c>
      <c r="CVY55" s="1818" t="e">
        <f t="shared" ref="CVY55" si="17673">CVW55*CVU55</f>
        <v>#NUM!</v>
      </c>
      <c r="CWA55" s="1818" t="e">
        <f t="shared" ref="CWA55" si="17674">CVY55*CVW55</f>
        <v>#NUM!</v>
      </c>
      <c r="CWC55" s="1818" t="e">
        <f t="shared" ref="CWC55" si="17675">CWA55*CVY55</f>
        <v>#NUM!</v>
      </c>
      <c r="CWE55" s="1818" t="e">
        <f t="shared" ref="CWE55" si="17676">CWC55*CWA55</f>
        <v>#NUM!</v>
      </c>
      <c r="CWG55" s="1818" t="e">
        <f t="shared" ref="CWG55" si="17677">CWE55*CWC55</f>
        <v>#NUM!</v>
      </c>
      <c r="CWI55" s="1818" t="e">
        <f t="shared" ref="CWI55" si="17678">CWG55*CWE55</f>
        <v>#NUM!</v>
      </c>
      <c r="CWK55" s="1818" t="e">
        <f t="shared" ref="CWK55" si="17679">CWI55*CWG55</f>
        <v>#NUM!</v>
      </c>
      <c r="CWM55" s="1818" t="e">
        <f t="shared" ref="CWM55" si="17680">CWK55*CWI55</f>
        <v>#NUM!</v>
      </c>
      <c r="CWO55" s="1818" t="e">
        <f t="shared" ref="CWO55" si="17681">CWM55*CWK55</f>
        <v>#NUM!</v>
      </c>
      <c r="CWQ55" s="1818" t="e">
        <f t="shared" ref="CWQ55" si="17682">CWO55*CWM55</f>
        <v>#NUM!</v>
      </c>
      <c r="CWS55" s="1818" t="e">
        <f t="shared" ref="CWS55" si="17683">CWQ55*CWO55</f>
        <v>#NUM!</v>
      </c>
      <c r="CWU55" s="1818" t="e">
        <f t="shared" ref="CWU55" si="17684">CWS55*CWQ55</f>
        <v>#NUM!</v>
      </c>
      <c r="CWW55" s="1818" t="e">
        <f t="shared" ref="CWW55" si="17685">CWU55*CWS55</f>
        <v>#NUM!</v>
      </c>
      <c r="CWY55" s="1818" t="e">
        <f t="shared" ref="CWY55" si="17686">CWW55*CWU55</f>
        <v>#NUM!</v>
      </c>
      <c r="CXA55" s="1818" t="e">
        <f t="shared" ref="CXA55" si="17687">CWY55*CWW55</f>
        <v>#NUM!</v>
      </c>
      <c r="CXC55" s="1818" t="e">
        <f t="shared" ref="CXC55" si="17688">CXA55*CWY55</f>
        <v>#NUM!</v>
      </c>
      <c r="CXE55" s="1818" t="e">
        <f t="shared" ref="CXE55" si="17689">CXC55*CXA55</f>
        <v>#NUM!</v>
      </c>
      <c r="CXG55" s="1818" t="e">
        <f t="shared" ref="CXG55" si="17690">CXE55*CXC55</f>
        <v>#NUM!</v>
      </c>
      <c r="CXI55" s="1818" t="e">
        <f t="shared" ref="CXI55" si="17691">CXG55*CXE55</f>
        <v>#NUM!</v>
      </c>
      <c r="CXK55" s="1818" t="e">
        <f t="shared" ref="CXK55" si="17692">CXI55*CXG55</f>
        <v>#NUM!</v>
      </c>
      <c r="CXM55" s="1818" t="e">
        <f t="shared" ref="CXM55" si="17693">CXK55*CXI55</f>
        <v>#NUM!</v>
      </c>
      <c r="CXO55" s="1818" t="e">
        <f t="shared" ref="CXO55" si="17694">CXM55*CXK55</f>
        <v>#NUM!</v>
      </c>
      <c r="CXQ55" s="1818" t="e">
        <f t="shared" ref="CXQ55" si="17695">CXO55*CXM55</f>
        <v>#NUM!</v>
      </c>
      <c r="CXS55" s="1818" t="e">
        <f t="shared" ref="CXS55" si="17696">CXQ55*CXO55</f>
        <v>#NUM!</v>
      </c>
      <c r="CXU55" s="1818" t="e">
        <f t="shared" ref="CXU55" si="17697">CXS55*CXQ55</f>
        <v>#NUM!</v>
      </c>
      <c r="CXW55" s="1818" t="e">
        <f t="shared" ref="CXW55" si="17698">CXU55*CXS55</f>
        <v>#NUM!</v>
      </c>
      <c r="CXY55" s="1818" t="e">
        <f t="shared" ref="CXY55" si="17699">CXW55*CXU55</f>
        <v>#NUM!</v>
      </c>
      <c r="CYA55" s="1818" t="e">
        <f t="shared" ref="CYA55" si="17700">CXY55*CXW55</f>
        <v>#NUM!</v>
      </c>
      <c r="CYC55" s="1818" t="e">
        <f t="shared" ref="CYC55" si="17701">CYA55*CXY55</f>
        <v>#NUM!</v>
      </c>
      <c r="CYE55" s="1818" t="e">
        <f t="shared" ref="CYE55" si="17702">CYC55*CYA55</f>
        <v>#NUM!</v>
      </c>
      <c r="CYG55" s="1818" t="e">
        <f t="shared" ref="CYG55" si="17703">CYE55*CYC55</f>
        <v>#NUM!</v>
      </c>
      <c r="CYI55" s="1818" t="e">
        <f t="shared" ref="CYI55" si="17704">CYG55*CYE55</f>
        <v>#NUM!</v>
      </c>
      <c r="CYK55" s="1818" t="e">
        <f t="shared" ref="CYK55" si="17705">CYI55*CYG55</f>
        <v>#NUM!</v>
      </c>
      <c r="CYM55" s="1818" t="e">
        <f t="shared" ref="CYM55" si="17706">CYK55*CYI55</f>
        <v>#NUM!</v>
      </c>
      <c r="CYO55" s="1818" t="e">
        <f t="shared" ref="CYO55" si="17707">CYM55*CYK55</f>
        <v>#NUM!</v>
      </c>
      <c r="CYQ55" s="1818" t="e">
        <f t="shared" ref="CYQ55" si="17708">CYO55*CYM55</f>
        <v>#NUM!</v>
      </c>
      <c r="CYS55" s="1818" t="e">
        <f t="shared" ref="CYS55" si="17709">CYQ55*CYO55</f>
        <v>#NUM!</v>
      </c>
      <c r="CYU55" s="1818" t="e">
        <f t="shared" ref="CYU55" si="17710">CYS55*CYQ55</f>
        <v>#NUM!</v>
      </c>
      <c r="CYW55" s="1818" t="e">
        <f t="shared" ref="CYW55" si="17711">CYU55*CYS55</f>
        <v>#NUM!</v>
      </c>
      <c r="CYY55" s="1818" t="e">
        <f t="shared" ref="CYY55" si="17712">CYW55*CYU55</f>
        <v>#NUM!</v>
      </c>
      <c r="CZA55" s="1818" t="e">
        <f t="shared" ref="CZA55" si="17713">CYY55*CYW55</f>
        <v>#NUM!</v>
      </c>
      <c r="CZC55" s="1818" t="e">
        <f t="shared" ref="CZC55" si="17714">CZA55*CYY55</f>
        <v>#NUM!</v>
      </c>
      <c r="CZE55" s="1818" t="e">
        <f t="shared" ref="CZE55" si="17715">CZC55*CZA55</f>
        <v>#NUM!</v>
      </c>
      <c r="CZG55" s="1818" t="e">
        <f t="shared" ref="CZG55" si="17716">CZE55*CZC55</f>
        <v>#NUM!</v>
      </c>
      <c r="CZI55" s="1818" t="e">
        <f t="shared" ref="CZI55" si="17717">CZG55*CZE55</f>
        <v>#NUM!</v>
      </c>
      <c r="CZK55" s="1818" t="e">
        <f t="shared" ref="CZK55" si="17718">CZI55*CZG55</f>
        <v>#NUM!</v>
      </c>
      <c r="CZM55" s="1818" t="e">
        <f t="shared" ref="CZM55" si="17719">CZK55*CZI55</f>
        <v>#NUM!</v>
      </c>
      <c r="CZO55" s="1818" t="e">
        <f t="shared" ref="CZO55" si="17720">CZM55*CZK55</f>
        <v>#NUM!</v>
      </c>
      <c r="CZQ55" s="1818" t="e">
        <f t="shared" ref="CZQ55" si="17721">CZO55*CZM55</f>
        <v>#NUM!</v>
      </c>
      <c r="CZS55" s="1818" t="e">
        <f t="shared" ref="CZS55" si="17722">CZQ55*CZO55</f>
        <v>#NUM!</v>
      </c>
      <c r="CZU55" s="1818" t="e">
        <f t="shared" ref="CZU55" si="17723">CZS55*CZQ55</f>
        <v>#NUM!</v>
      </c>
      <c r="CZW55" s="1818" t="e">
        <f t="shared" ref="CZW55" si="17724">CZU55*CZS55</f>
        <v>#NUM!</v>
      </c>
      <c r="CZY55" s="1818" t="e">
        <f t="shared" ref="CZY55" si="17725">CZW55*CZU55</f>
        <v>#NUM!</v>
      </c>
      <c r="DAA55" s="1818" t="e">
        <f t="shared" ref="DAA55" si="17726">CZY55*CZW55</f>
        <v>#NUM!</v>
      </c>
      <c r="DAC55" s="1818" t="e">
        <f t="shared" ref="DAC55" si="17727">DAA55*CZY55</f>
        <v>#NUM!</v>
      </c>
      <c r="DAE55" s="1818" t="e">
        <f t="shared" ref="DAE55" si="17728">DAC55*DAA55</f>
        <v>#NUM!</v>
      </c>
      <c r="DAG55" s="1818" t="e">
        <f t="shared" ref="DAG55" si="17729">DAE55*DAC55</f>
        <v>#NUM!</v>
      </c>
      <c r="DAI55" s="1818" t="e">
        <f t="shared" ref="DAI55" si="17730">DAG55*DAE55</f>
        <v>#NUM!</v>
      </c>
      <c r="DAK55" s="1818" t="e">
        <f t="shared" ref="DAK55" si="17731">DAI55*DAG55</f>
        <v>#NUM!</v>
      </c>
      <c r="DAM55" s="1818" t="e">
        <f t="shared" ref="DAM55" si="17732">DAK55*DAI55</f>
        <v>#NUM!</v>
      </c>
      <c r="DAO55" s="1818" t="e">
        <f t="shared" ref="DAO55" si="17733">DAM55*DAK55</f>
        <v>#NUM!</v>
      </c>
      <c r="DAQ55" s="1818" t="e">
        <f t="shared" ref="DAQ55" si="17734">DAO55*DAM55</f>
        <v>#NUM!</v>
      </c>
      <c r="DAS55" s="1818" t="e">
        <f t="shared" ref="DAS55" si="17735">DAQ55*DAO55</f>
        <v>#NUM!</v>
      </c>
      <c r="DAU55" s="1818" t="e">
        <f t="shared" ref="DAU55" si="17736">DAS55*DAQ55</f>
        <v>#NUM!</v>
      </c>
      <c r="DAW55" s="1818" t="e">
        <f t="shared" ref="DAW55" si="17737">DAU55*DAS55</f>
        <v>#NUM!</v>
      </c>
      <c r="DAY55" s="1818" t="e">
        <f t="shared" ref="DAY55" si="17738">DAW55*DAU55</f>
        <v>#NUM!</v>
      </c>
      <c r="DBA55" s="1818" t="e">
        <f t="shared" ref="DBA55" si="17739">DAY55*DAW55</f>
        <v>#NUM!</v>
      </c>
      <c r="DBC55" s="1818" t="e">
        <f t="shared" ref="DBC55" si="17740">DBA55*DAY55</f>
        <v>#NUM!</v>
      </c>
      <c r="DBE55" s="1818" t="e">
        <f t="shared" ref="DBE55" si="17741">DBC55*DBA55</f>
        <v>#NUM!</v>
      </c>
      <c r="DBG55" s="1818" t="e">
        <f t="shared" ref="DBG55" si="17742">DBE55*DBC55</f>
        <v>#NUM!</v>
      </c>
      <c r="DBI55" s="1818" t="e">
        <f t="shared" ref="DBI55" si="17743">DBG55*DBE55</f>
        <v>#NUM!</v>
      </c>
      <c r="DBK55" s="1818" t="e">
        <f t="shared" ref="DBK55" si="17744">DBI55*DBG55</f>
        <v>#NUM!</v>
      </c>
      <c r="DBM55" s="1818" t="e">
        <f t="shared" ref="DBM55" si="17745">DBK55*DBI55</f>
        <v>#NUM!</v>
      </c>
      <c r="DBO55" s="1818" t="e">
        <f t="shared" ref="DBO55" si="17746">DBM55*DBK55</f>
        <v>#NUM!</v>
      </c>
      <c r="DBQ55" s="1818" t="e">
        <f t="shared" ref="DBQ55" si="17747">DBO55*DBM55</f>
        <v>#NUM!</v>
      </c>
      <c r="DBS55" s="1818" t="e">
        <f t="shared" ref="DBS55" si="17748">DBQ55*DBO55</f>
        <v>#NUM!</v>
      </c>
      <c r="DBU55" s="1818" t="e">
        <f t="shared" ref="DBU55" si="17749">DBS55*DBQ55</f>
        <v>#NUM!</v>
      </c>
      <c r="DBW55" s="1818" t="e">
        <f t="shared" ref="DBW55" si="17750">DBU55*DBS55</f>
        <v>#NUM!</v>
      </c>
      <c r="DBY55" s="1818" t="e">
        <f t="shared" ref="DBY55" si="17751">DBW55*DBU55</f>
        <v>#NUM!</v>
      </c>
      <c r="DCA55" s="1818" t="e">
        <f t="shared" ref="DCA55" si="17752">DBY55*DBW55</f>
        <v>#NUM!</v>
      </c>
      <c r="DCC55" s="1818" t="e">
        <f t="shared" ref="DCC55" si="17753">DCA55*DBY55</f>
        <v>#NUM!</v>
      </c>
      <c r="DCE55" s="1818" t="e">
        <f t="shared" ref="DCE55" si="17754">DCC55*DCA55</f>
        <v>#NUM!</v>
      </c>
      <c r="DCG55" s="1818" t="e">
        <f t="shared" ref="DCG55" si="17755">DCE55*DCC55</f>
        <v>#NUM!</v>
      </c>
      <c r="DCI55" s="1818" t="e">
        <f t="shared" ref="DCI55" si="17756">DCG55*DCE55</f>
        <v>#NUM!</v>
      </c>
      <c r="DCK55" s="1818" t="e">
        <f t="shared" ref="DCK55" si="17757">DCI55*DCG55</f>
        <v>#NUM!</v>
      </c>
      <c r="DCM55" s="1818" t="e">
        <f t="shared" ref="DCM55" si="17758">DCK55*DCI55</f>
        <v>#NUM!</v>
      </c>
      <c r="DCO55" s="1818" t="e">
        <f t="shared" ref="DCO55" si="17759">DCM55*DCK55</f>
        <v>#NUM!</v>
      </c>
      <c r="DCQ55" s="1818" t="e">
        <f t="shared" ref="DCQ55" si="17760">DCO55*DCM55</f>
        <v>#NUM!</v>
      </c>
      <c r="DCS55" s="1818" t="e">
        <f t="shared" ref="DCS55" si="17761">DCQ55*DCO55</f>
        <v>#NUM!</v>
      </c>
      <c r="DCU55" s="1818" t="e">
        <f t="shared" ref="DCU55" si="17762">DCS55*DCQ55</f>
        <v>#NUM!</v>
      </c>
      <c r="DCW55" s="1818" t="e">
        <f t="shared" ref="DCW55" si="17763">DCU55*DCS55</f>
        <v>#NUM!</v>
      </c>
      <c r="DCY55" s="1818" t="e">
        <f t="shared" ref="DCY55" si="17764">DCW55*DCU55</f>
        <v>#NUM!</v>
      </c>
      <c r="DDA55" s="1818" t="e">
        <f t="shared" ref="DDA55" si="17765">DCY55*DCW55</f>
        <v>#NUM!</v>
      </c>
      <c r="DDC55" s="1818" t="e">
        <f t="shared" ref="DDC55" si="17766">DDA55*DCY55</f>
        <v>#NUM!</v>
      </c>
      <c r="DDE55" s="1818" t="e">
        <f t="shared" ref="DDE55" si="17767">DDC55*DDA55</f>
        <v>#NUM!</v>
      </c>
      <c r="DDG55" s="1818" t="e">
        <f t="shared" ref="DDG55" si="17768">DDE55*DDC55</f>
        <v>#NUM!</v>
      </c>
      <c r="DDI55" s="1818" t="e">
        <f t="shared" ref="DDI55" si="17769">DDG55*DDE55</f>
        <v>#NUM!</v>
      </c>
      <c r="DDK55" s="1818" t="e">
        <f t="shared" ref="DDK55" si="17770">DDI55*DDG55</f>
        <v>#NUM!</v>
      </c>
      <c r="DDM55" s="1818" t="e">
        <f t="shared" ref="DDM55" si="17771">DDK55*DDI55</f>
        <v>#NUM!</v>
      </c>
      <c r="DDO55" s="1818" t="e">
        <f t="shared" ref="DDO55" si="17772">DDM55*DDK55</f>
        <v>#NUM!</v>
      </c>
      <c r="DDQ55" s="1818" t="e">
        <f t="shared" ref="DDQ55" si="17773">DDO55*DDM55</f>
        <v>#NUM!</v>
      </c>
      <c r="DDS55" s="1818" t="e">
        <f t="shared" ref="DDS55" si="17774">DDQ55*DDO55</f>
        <v>#NUM!</v>
      </c>
      <c r="DDU55" s="1818" t="e">
        <f t="shared" ref="DDU55" si="17775">DDS55*DDQ55</f>
        <v>#NUM!</v>
      </c>
      <c r="DDW55" s="1818" t="e">
        <f t="shared" ref="DDW55" si="17776">DDU55*DDS55</f>
        <v>#NUM!</v>
      </c>
      <c r="DDY55" s="1818" t="e">
        <f t="shared" ref="DDY55" si="17777">DDW55*DDU55</f>
        <v>#NUM!</v>
      </c>
      <c r="DEA55" s="1818" t="e">
        <f t="shared" ref="DEA55" si="17778">DDY55*DDW55</f>
        <v>#NUM!</v>
      </c>
      <c r="DEC55" s="1818" t="e">
        <f t="shared" ref="DEC55" si="17779">DEA55*DDY55</f>
        <v>#NUM!</v>
      </c>
      <c r="DEE55" s="1818" t="e">
        <f t="shared" ref="DEE55" si="17780">DEC55*DEA55</f>
        <v>#NUM!</v>
      </c>
      <c r="DEG55" s="1818" t="e">
        <f t="shared" ref="DEG55" si="17781">DEE55*DEC55</f>
        <v>#NUM!</v>
      </c>
      <c r="DEI55" s="1818" t="e">
        <f t="shared" ref="DEI55" si="17782">DEG55*DEE55</f>
        <v>#NUM!</v>
      </c>
      <c r="DEK55" s="1818" t="e">
        <f t="shared" ref="DEK55" si="17783">DEI55*DEG55</f>
        <v>#NUM!</v>
      </c>
      <c r="DEM55" s="1818" t="e">
        <f t="shared" ref="DEM55" si="17784">DEK55*DEI55</f>
        <v>#NUM!</v>
      </c>
      <c r="DEO55" s="1818" t="e">
        <f t="shared" ref="DEO55" si="17785">DEM55*DEK55</f>
        <v>#NUM!</v>
      </c>
      <c r="DEQ55" s="1818" t="e">
        <f t="shared" ref="DEQ55" si="17786">DEO55*DEM55</f>
        <v>#NUM!</v>
      </c>
      <c r="DES55" s="1818" t="e">
        <f t="shared" ref="DES55" si="17787">DEQ55*DEO55</f>
        <v>#NUM!</v>
      </c>
      <c r="DEU55" s="1818" t="e">
        <f t="shared" ref="DEU55" si="17788">DES55*DEQ55</f>
        <v>#NUM!</v>
      </c>
      <c r="DEW55" s="1818" t="e">
        <f t="shared" ref="DEW55" si="17789">DEU55*DES55</f>
        <v>#NUM!</v>
      </c>
      <c r="DEY55" s="1818" t="e">
        <f t="shared" ref="DEY55" si="17790">DEW55*DEU55</f>
        <v>#NUM!</v>
      </c>
      <c r="DFA55" s="1818" t="e">
        <f t="shared" ref="DFA55" si="17791">DEY55*DEW55</f>
        <v>#NUM!</v>
      </c>
      <c r="DFC55" s="1818" t="e">
        <f t="shared" ref="DFC55" si="17792">DFA55*DEY55</f>
        <v>#NUM!</v>
      </c>
      <c r="DFE55" s="1818" t="e">
        <f t="shared" ref="DFE55" si="17793">DFC55*DFA55</f>
        <v>#NUM!</v>
      </c>
      <c r="DFG55" s="1818" t="e">
        <f t="shared" ref="DFG55" si="17794">DFE55*DFC55</f>
        <v>#NUM!</v>
      </c>
      <c r="DFI55" s="1818" t="e">
        <f t="shared" ref="DFI55" si="17795">DFG55*DFE55</f>
        <v>#NUM!</v>
      </c>
      <c r="DFK55" s="1818" t="e">
        <f t="shared" ref="DFK55" si="17796">DFI55*DFG55</f>
        <v>#NUM!</v>
      </c>
      <c r="DFM55" s="1818" t="e">
        <f t="shared" ref="DFM55" si="17797">DFK55*DFI55</f>
        <v>#NUM!</v>
      </c>
      <c r="DFO55" s="1818" t="e">
        <f t="shared" ref="DFO55" si="17798">DFM55*DFK55</f>
        <v>#NUM!</v>
      </c>
      <c r="DFQ55" s="1818" t="e">
        <f t="shared" ref="DFQ55" si="17799">DFO55*DFM55</f>
        <v>#NUM!</v>
      </c>
      <c r="DFS55" s="1818" t="e">
        <f t="shared" ref="DFS55" si="17800">DFQ55*DFO55</f>
        <v>#NUM!</v>
      </c>
      <c r="DFU55" s="1818" t="e">
        <f t="shared" ref="DFU55" si="17801">DFS55*DFQ55</f>
        <v>#NUM!</v>
      </c>
      <c r="DFW55" s="1818" t="e">
        <f t="shared" ref="DFW55" si="17802">DFU55*DFS55</f>
        <v>#NUM!</v>
      </c>
      <c r="DFY55" s="1818" t="e">
        <f t="shared" ref="DFY55" si="17803">DFW55*DFU55</f>
        <v>#NUM!</v>
      </c>
      <c r="DGA55" s="1818" t="e">
        <f t="shared" ref="DGA55" si="17804">DFY55*DFW55</f>
        <v>#NUM!</v>
      </c>
      <c r="DGC55" s="1818" t="e">
        <f t="shared" ref="DGC55" si="17805">DGA55*DFY55</f>
        <v>#NUM!</v>
      </c>
      <c r="DGE55" s="1818" t="e">
        <f t="shared" ref="DGE55" si="17806">DGC55*DGA55</f>
        <v>#NUM!</v>
      </c>
      <c r="DGG55" s="1818" t="e">
        <f t="shared" ref="DGG55" si="17807">DGE55*DGC55</f>
        <v>#NUM!</v>
      </c>
      <c r="DGI55" s="1818" t="e">
        <f t="shared" ref="DGI55" si="17808">DGG55*DGE55</f>
        <v>#NUM!</v>
      </c>
      <c r="DGK55" s="1818" t="e">
        <f t="shared" ref="DGK55" si="17809">DGI55*DGG55</f>
        <v>#NUM!</v>
      </c>
      <c r="DGM55" s="1818" t="e">
        <f t="shared" ref="DGM55" si="17810">DGK55*DGI55</f>
        <v>#NUM!</v>
      </c>
      <c r="DGO55" s="1818" t="e">
        <f t="shared" ref="DGO55" si="17811">DGM55*DGK55</f>
        <v>#NUM!</v>
      </c>
      <c r="DGQ55" s="1818" t="e">
        <f t="shared" ref="DGQ55" si="17812">DGO55*DGM55</f>
        <v>#NUM!</v>
      </c>
      <c r="DGS55" s="1818" t="e">
        <f t="shared" ref="DGS55" si="17813">DGQ55*DGO55</f>
        <v>#NUM!</v>
      </c>
      <c r="DGU55" s="1818" t="e">
        <f t="shared" ref="DGU55" si="17814">DGS55*DGQ55</f>
        <v>#NUM!</v>
      </c>
      <c r="DGW55" s="1818" t="e">
        <f t="shared" ref="DGW55" si="17815">DGU55*DGS55</f>
        <v>#NUM!</v>
      </c>
      <c r="DGY55" s="1818" t="e">
        <f t="shared" ref="DGY55" si="17816">DGW55*DGU55</f>
        <v>#NUM!</v>
      </c>
      <c r="DHA55" s="1818" t="e">
        <f t="shared" ref="DHA55" si="17817">DGY55*DGW55</f>
        <v>#NUM!</v>
      </c>
      <c r="DHC55" s="1818" t="e">
        <f t="shared" ref="DHC55" si="17818">DHA55*DGY55</f>
        <v>#NUM!</v>
      </c>
      <c r="DHE55" s="1818" t="e">
        <f t="shared" ref="DHE55" si="17819">DHC55*DHA55</f>
        <v>#NUM!</v>
      </c>
      <c r="DHG55" s="1818" t="e">
        <f t="shared" ref="DHG55" si="17820">DHE55*DHC55</f>
        <v>#NUM!</v>
      </c>
      <c r="DHI55" s="1818" t="e">
        <f t="shared" ref="DHI55" si="17821">DHG55*DHE55</f>
        <v>#NUM!</v>
      </c>
      <c r="DHK55" s="1818" t="e">
        <f t="shared" ref="DHK55" si="17822">DHI55*DHG55</f>
        <v>#NUM!</v>
      </c>
      <c r="DHM55" s="1818" t="e">
        <f t="shared" ref="DHM55" si="17823">DHK55*DHI55</f>
        <v>#NUM!</v>
      </c>
      <c r="DHO55" s="1818" t="e">
        <f t="shared" ref="DHO55" si="17824">DHM55*DHK55</f>
        <v>#NUM!</v>
      </c>
      <c r="DHQ55" s="1818" t="e">
        <f t="shared" ref="DHQ55" si="17825">DHO55*DHM55</f>
        <v>#NUM!</v>
      </c>
      <c r="DHS55" s="1818" t="e">
        <f t="shared" ref="DHS55" si="17826">DHQ55*DHO55</f>
        <v>#NUM!</v>
      </c>
      <c r="DHU55" s="1818" t="e">
        <f t="shared" ref="DHU55" si="17827">DHS55*DHQ55</f>
        <v>#NUM!</v>
      </c>
      <c r="DHW55" s="1818" t="e">
        <f t="shared" ref="DHW55" si="17828">DHU55*DHS55</f>
        <v>#NUM!</v>
      </c>
      <c r="DHY55" s="1818" t="e">
        <f t="shared" ref="DHY55" si="17829">DHW55*DHU55</f>
        <v>#NUM!</v>
      </c>
      <c r="DIA55" s="1818" t="e">
        <f t="shared" ref="DIA55" si="17830">DHY55*DHW55</f>
        <v>#NUM!</v>
      </c>
      <c r="DIC55" s="1818" t="e">
        <f t="shared" ref="DIC55" si="17831">DIA55*DHY55</f>
        <v>#NUM!</v>
      </c>
      <c r="DIE55" s="1818" t="e">
        <f t="shared" ref="DIE55" si="17832">DIC55*DIA55</f>
        <v>#NUM!</v>
      </c>
      <c r="DIG55" s="1818" t="e">
        <f t="shared" ref="DIG55" si="17833">DIE55*DIC55</f>
        <v>#NUM!</v>
      </c>
      <c r="DII55" s="1818" t="e">
        <f t="shared" ref="DII55" si="17834">DIG55*DIE55</f>
        <v>#NUM!</v>
      </c>
      <c r="DIK55" s="1818" t="e">
        <f t="shared" ref="DIK55" si="17835">DII55*DIG55</f>
        <v>#NUM!</v>
      </c>
      <c r="DIM55" s="1818" t="e">
        <f t="shared" ref="DIM55" si="17836">DIK55*DII55</f>
        <v>#NUM!</v>
      </c>
      <c r="DIO55" s="1818" t="e">
        <f t="shared" ref="DIO55" si="17837">DIM55*DIK55</f>
        <v>#NUM!</v>
      </c>
      <c r="DIQ55" s="1818" t="e">
        <f t="shared" ref="DIQ55" si="17838">DIO55*DIM55</f>
        <v>#NUM!</v>
      </c>
      <c r="DIS55" s="1818" t="e">
        <f t="shared" ref="DIS55" si="17839">DIQ55*DIO55</f>
        <v>#NUM!</v>
      </c>
      <c r="DIU55" s="1818" t="e">
        <f t="shared" ref="DIU55" si="17840">DIS55*DIQ55</f>
        <v>#NUM!</v>
      </c>
      <c r="DIW55" s="1818" t="e">
        <f t="shared" ref="DIW55" si="17841">DIU55*DIS55</f>
        <v>#NUM!</v>
      </c>
      <c r="DIY55" s="1818" t="e">
        <f t="shared" ref="DIY55" si="17842">DIW55*DIU55</f>
        <v>#NUM!</v>
      </c>
      <c r="DJA55" s="1818" t="e">
        <f t="shared" ref="DJA55" si="17843">DIY55*DIW55</f>
        <v>#NUM!</v>
      </c>
      <c r="DJC55" s="1818" t="e">
        <f t="shared" ref="DJC55" si="17844">DJA55*DIY55</f>
        <v>#NUM!</v>
      </c>
      <c r="DJE55" s="1818" t="e">
        <f t="shared" ref="DJE55" si="17845">DJC55*DJA55</f>
        <v>#NUM!</v>
      </c>
      <c r="DJG55" s="1818" t="e">
        <f t="shared" ref="DJG55" si="17846">DJE55*DJC55</f>
        <v>#NUM!</v>
      </c>
      <c r="DJI55" s="1818" t="e">
        <f t="shared" ref="DJI55" si="17847">DJG55*DJE55</f>
        <v>#NUM!</v>
      </c>
      <c r="DJK55" s="1818" t="e">
        <f t="shared" ref="DJK55" si="17848">DJI55*DJG55</f>
        <v>#NUM!</v>
      </c>
      <c r="DJM55" s="1818" t="e">
        <f t="shared" ref="DJM55" si="17849">DJK55*DJI55</f>
        <v>#NUM!</v>
      </c>
      <c r="DJO55" s="1818" t="e">
        <f t="shared" ref="DJO55" si="17850">DJM55*DJK55</f>
        <v>#NUM!</v>
      </c>
      <c r="DJQ55" s="1818" t="e">
        <f t="shared" ref="DJQ55" si="17851">DJO55*DJM55</f>
        <v>#NUM!</v>
      </c>
      <c r="DJS55" s="1818" t="e">
        <f t="shared" ref="DJS55" si="17852">DJQ55*DJO55</f>
        <v>#NUM!</v>
      </c>
      <c r="DJU55" s="1818" t="e">
        <f t="shared" ref="DJU55" si="17853">DJS55*DJQ55</f>
        <v>#NUM!</v>
      </c>
      <c r="DJW55" s="1818" t="e">
        <f t="shared" ref="DJW55" si="17854">DJU55*DJS55</f>
        <v>#NUM!</v>
      </c>
      <c r="DJY55" s="1818" t="e">
        <f t="shared" ref="DJY55" si="17855">DJW55*DJU55</f>
        <v>#NUM!</v>
      </c>
      <c r="DKA55" s="1818" t="e">
        <f t="shared" ref="DKA55" si="17856">DJY55*DJW55</f>
        <v>#NUM!</v>
      </c>
      <c r="DKC55" s="1818" t="e">
        <f t="shared" ref="DKC55" si="17857">DKA55*DJY55</f>
        <v>#NUM!</v>
      </c>
      <c r="DKE55" s="1818" t="e">
        <f t="shared" ref="DKE55" si="17858">DKC55*DKA55</f>
        <v>#NUM!</v>
      </c>
      <c r="DKG55" s="1818" t="e">
        <f t="shared" ref="DKG55" si="17859">DKE55*DKC55</f>
        <v>#NUM!</v>
      </c>
      <c r="DKI55" s="1818" t="e">
        <f t="shared" ref="DKI55" si="17860">DKG55*DKE55</f>
        <v>#NUM!</v>
      </c>
      <c r="DKK55" s="1818" t="e">
        <f t="shared" ref="DKK55" si="17861">DKI55*DKG55</f>
        <v>#NUM!</v>
      </c>
      <c r="DKM55" s="1818" t="e">
        <f t="shared" ref="DKM55" si="17862">DKK55*DKI55</f>
        <v>#NUM!</v>
      </c>
      <c r="DKO55" s="1818" t="e">
        <f t="shared" ref="DKO55" si="17863">DKM55*DKK55</f>
        <v>#NUM!</v>
      </c>
      <c r="DKQ55" s="1818" t="e">
        <f t="shared" ref="DKQ55" si="17864">DKO55*DKM55</f>
        <v>#NUM!</v>
      </c>
      <c r="DKS55" s="1818" t="e">
        <f t="shared" ref="DKS55" si="17865">DKQ55*DKO55</f>
        <v>#NUM!</v>
      </c>
      <c r="DKU55" s="1818" t="e">
        <f t="shared" ref="DKU55" si="17866">DKS55*DKQ55</f>
        <v>#NUM!</v>
      </c>
      <c r="DKW55" s="1818" t="e">
        <f t="shared" ref="DKW55" si="17867">DKU55*DKS55</f>
        <v>#NUM!</v>
      </c>
      <c r="DKY55" s="1818" t="e">
        <f t="shared" ref="DKY55" si="17868">DKW55*DKU55</f>
        <v>#NUM!</v>
      </c>
      <c r="DLA55" s="1818" t="e">
        <f t="shared" ref="DLA55" si="17869">DKY55*DKW55</f>
        <v>#NUM!</v>
      </c>
      <c r="DLC55" s="1818" t="e">
        <f t="shared" ref="DLC55" si="17870">DLA55*DKY55</f>
        <v>#NUM!</v>
      </c>
      <c r="DLE55" s="1818" t="e">
        <f t="shared" ref="DLE55" si="17871">DLC55*DLA55</f>
        <v>#NUM!</v>
      </c>
      <c r="DLG55" s="1818" t="e">
        <f t="shared" ref="DLG55" si="17872">DLE55*DLC55</f>
        <v>#NUM!</v>
      </c>
      <c r="DLI55" s="1818" t="e">
        <f t="shared" ref="DLI55" si="17873">DLG55*DLE55</f>
        <v>#NUM!</v>
      </c>
      <c r="DLK55" s="1818" t="e">
        <f t="shared" ref="DLK55" si="17874">DLI55*DLG55</f>
        <v>#NUM!</v>
      </c>
      <c r="DLM55" s="1818" t="e">
        <f t="shared" ref="DLM55" si="17875">DLK55*DLI55</f>
        <v>#NUM!</v>
      </c>
      <c r="DLO55" s="1818" t="e">
        <f t="shared" ref="DLO55" si="17876">DLM55*DLK55</f>
        <v>#NUM!</v>
      </c>
      <c r="DLQ55" s="1818" t="e">
        <f t="shared" ref="DLQ55" si="17877">DLO55*DLM55</f>
        <v>#NUM!</v>
      </c>
      <c r="DLS55" s="1818" t="e">
        <f t="shared" ref="DLS55" si="17878">DLQ55*DLO55</f>
        <v>#NUM!</v>
      </c>
      <c r="DLU55" s="1818" t="e">
        <f t="shared" ref="DLU55" si="17879">DLS55*DLQ55</f>
        <v>#NUM!</v>
      </c>
      <c r="DLW55" s="1818" t="e">
        <f t="shared" ref="DLW55" si="17880">DLU55*DLS55</f>
        <v>#NUM!</v>
      </c>
      <c r="DLY55" s="1818" t="e">
        <f t="shared" ref="DLY55" si="17881">DLW55*DLU55</f>
        <v>#NUM!</v>
      </c>
      <c r="DMA55" s="1818" t="e">
        <f t="shared" ref="DMA55" si="17882">DLY55*DLW55</f>
        <v>#NUM!</v>
      </c>
      <c r="DMC55" s="1818" t="e">
        <f t="shared" ref="DMC55" si="17883">DMA55*DLY55</f>
        <v>#NUM!</v>
      </c>
      <c r="DME55" s="1818" t="e">
        <f t="shared" ref="DME55" si="17884">DMC55*DMA55</f>
        <v>#NUM!</v>
      </c>
      <c r="DMG55" s="1818" t="e">
        <f t="shared" ref="DMG55" si="17885">DME55*DMC55</f>
        <v>#NUM!</v>
      </c>
      <c r="DMI55" s="1818" t="e">
        <f t="shared" ref="DMI55" si="17886">DMG55*DME55</f>
        <v>#NUM!</v>
      </c>
      <c r="DMK55" s="1818" t="e">
        <f t="shared" ref="DMK55" si="17887">DMI55*DMG55</f>
        <v>#NUM!</v>
      </c>
      <c r="DMM55" s="1818" t="e">
        <f t="shared" ref="DMM55" si="17888">DMK55*DMI55</f>
        <v>#NUM!</v>
      </c>
      <c r="DMO55" s="1818" t="e">
        <f t="shared" ref="DMO55" si="17889">DMM55*DMK55</f>
        <v>#NUM!</v>
      </c>
      <c r="DMQ55" s="1818" t="e">
        <f t="shared" ref="DMQ55" si="17890">DMO55*DMM55</f>
        <v>#NUM!</v>
      </c>
      <c r="DMS55" s="1818" t="e">
        <f t="shared" ref="DMS55" si="17891">DMQ55*DMO55</f>
        <v>#NUM!</v>
      </c>
      <c r="DMU55" s="1818" t="e">
        <f t="shared" ref="DMU55" si="17892">DMS55*DMQ55</f>
        <v>#NUM!</v>
      </c>
      <c r="DMW55" s="1818" t="e">
        <f t="shared" ref="DMW55" si="17893">DMU55*DMS55</f>
        <v>#NUM!</v>
      </c>
      <c r="DMY55" s="1818" t="e">
        <f t="shared" ref="DMY55" si="17894">DMW55*DMU55</f>
        <v>#NUM!</v>
      </c>
      <c r="DNA55" s="1818" t="e">
        <f t="shared" ref="DNA55" si="17895">DMY55*DMW55</f>
        <v>#NUM!</v>
      </c>
      <c r="DNC55" s="1818" t="e">
        <f t="shared" ref="DNC55" si="17896">DNA55*DMY55</f>
        <v>#NUM!</v>
      </c>
      <c r="DNE55" s="1818" t="e">
        <f t="shared" ref="DNE55" si="17897">DNC55*DNA55</f>
        <v>#NUM!</v>
      </c>
      <c r="DNG55" s="1818" t="e">
        <f t="shared" ref="DNG55" si="17898">DNE55*DNC55</f>
        <v>#NUM!</v>
      </c>
      <c r="DNI55" s="1818" t="e">
        <f t="shared" ref="DNI55" si="17899">DNG55*DNE55</f>
        <v>#NUM!</v>
      </c>
      <c r="DNK55" s="1818" t="e">
        <f t="shared" ref="DNK55" si="17900">DNI55*DNG55</f>
        <v>#NUM!</v>
      </c>
      <c r="DNM55" s="1818" t="e">
        <f t="shared" ref="DNM55" si="17901">DNK55*DNI55</f>
        <v>#NUM!</v>
      </c>
      <c r="DNO55" s="1818" t="e">
        <f t="shared" ref="DNO55" si="17902">DNM55*DNK55</f>
        <v>#NUM!</v>
      </c>
      <c r="DNQ55" s="1818" t="e">
        <f t="shared" ref="DNQ55" si="17903">DNO55*DNM55</f>
        <v>#NUM!</v>
      </c>
      <c r="DNS55" s="1818" t="e">
        <f t="shared" ref="DNS55" si="17904">DNQ55*DNO55</f>
        <v>#NUM!</v>
      </c>
      <c r="DNU55" s="1818" t="e">
        <f t="shared" ref="DNU55" si="17905">DNS55*DNQ55</f>
        <v>#NUM!</v>
      </c>
      <c r="DNW55" s="1818" t="e">
        <f t="shared" ref="DNW55" si="17906">DNU55*DNS55</f>
        <v>#NUM!</v>
      </c>
      <c r="DNY55" s="1818" t="e">
        <f t="shared" ref="DNY55" si="17907">DNW55*DNU55</f>
        <v>#NUM!</v>
      </c>
      <c r="DOA55" s="1818" t="e">
        <f t="shared" ref="DOA55" si="17908">DNY55*DNW55</f>
        <v>#NUM!</v>
      </c>
      <c r="DOC55" s="1818" t="e">
        <f t="shared" ref="DOC55" si="17909">DOA55*DNY55</f>
        <v>#NUM!</v>
      </c>
      <c r="DOE55" s="1818" t="e">
        <f t="shared" ref="DOE55" si="17910">DOC55*DOA55</f>
        <v>#NUM!</v>
      </c>
      <c r="DOG55" s="1818" t="e">
        <f t="shared" ref="DOG55" si="17911">DOE55*DOC55</f>
        <v>#NUM!</v>
      </c>
      <c r="DOI55" s="1818" t="e">
        <f t="shared" ref="DOI55" si="17912">DOG55*DOE55</f>
        <v>#NUM!</v>
      </c>
      <c r="DOK55" s="1818" t="e">
        <f t="shared" ref="DOK55" si="17913">DOI55*DOG55</f>
        <v>#NUM!</v>
      </c>
      <c r="DOM55" s="1818" t="e">
        <f t="shared" ref="DOM55" si="17914">DOK55*DOI55</f>
        <v>#NUM!</v>
      </c>
      <c r="DOO55" s="1818" t="e">
        <f t="shared" ref="DOO55" si="17915">DOM55*DOK55</f>
        <v>#NUM!</v>
      </c>
      <c r="DOQ55" s="1818" t="e">
        <f t="shared" ref="DOQ55" si="17916">DOO55*DOM55</f>
        <v>#NUM!</v>
      </c>
      <c r="DOS55" s="1818" t="e">
        <f t="shared" ref="DOS55" si="17917">DOQ55*DOO55</f>
        <v>#NUM!</v>
      </c>
      <c r="DOU55" s="1818" t="e">
        <f t="shared" ref="DOU55" si="17918">DOS55*DOQ55</f>
        <v>#NUM!</v>
      </c>
      <c r="DOW55" s="1818" t="e">
        <f t="shared" ref="DOW55" si="17919">DOU55*DOS55</f>
        <v>#NUM!</v>
      </c>
      <c r="DOY55" s="1818" t="e">
        <f t="shared" ref="DOY55" si="17920">DOW55*DOU55</f>
        <v>#NUM!</v>
      </c>
      <c r="DPA55" s="1818" t="e">
        <f t="shared" ref="DPA55" si="17921">DOY55*DOW55</f>
        <v>#NUM!</v>
      </c>
      <c r="DPC55" s="1818" t="e">
        <f t="shared" ref="DPC55" si="17922">DPA55*DOY55</f>
        <v>#NUM!</v>
      </c>
      <c r="DPE55" s="1818" t="e">
        <f t="shared" ref="DPE55" si="17923">DPC55*DPA55</f>
        <v>#NUM!</v>
      </c>
      <c r="DPG55" s="1818" t="e">
        <f t="shared" ref="DPG55" si="17924">DPE55*DPC55</f>
        <v>#NUM!</v>
      </c>
      <c r="DPI55" s="1818" t="e">
        <f t="shared" ref="DPI55" si="17925">DPG55*DPE55</f>
        <v>#NUM!</v>
      </c>
      <c r="DPK55" s="1818" t="e">
        <f t="shared" ref="DPK55" si="17926">DPI55*DPG55</f>
        <v>#NUM!</v>
      </c>
      <c r="DPM55" s="1818" t="e">
        <f t="shared" ref="DPM55" si="17927">DPK55*DPI55</f>
        <v>#NUM!</v>
      </c>
      <c r="DPO55" s="1818" t="e">
        <f t="shared" ref="DPO55" si="17928">DPM55*DPK55</f>
        <v>#NUM!</v>
      </c>
      <c r="DPQ55" s="1818" t="e">
        <f t="shared" ref="DPQ55" si="17929">DPO55*DPM55</f>
        <v>#NUM!</v>
      </c>
      <c r="DPS55" s="1818" t="e">
        <f t="shared" ref="DPS55" si="17930">DPQ55*DPO55</f>
        <v>#NUM!</v>
      </c>
      <c r="DPU55" s="1818" t="e">
        <f t="shared" ref="DPU55" si="17931">DPS55*DPQ55</f>
        <v>#NUM!</v>
      </c>
      <c r="DPW55" s="1818" t="e">
        <f t="shared" ref="DPW55" si="17932">DPU55*DPS55</f>
        <v>#NUM!</v>
      </c>
      <c r="DPY55" s="1818" t="e">
        <f t="shared" ref="DPY55" si="17933">DPW55*DPU55</f>
        <v>#NUM!</v>
      </c>
      <c r="DQA55" s="1818" t="e">
        <f t="shared" ref="DQA55" si="17934">DPY55*DPW55</f>
        <v>#NUM!</v>
      </c>
      <c r="DQC55" s="1818" t="e">
        <f t="shared" ref="DQC55" si="17935">DQA55*DPY55</f>
        <v>#NUM!</v>
      </c>
      <c r="DQE55" s="1818" t="e">
        <f t="shared" ref="DQE55" si="17936">DQC55*DQA55</f>
        <v>#NUM!</v>
      </c>
      <c r="DQG55" s="1818" t="e">
        <f t="shared" ref="DQG55" si="17937">DQE55*DQC55</f>
        <v>#NUM!</v>
      </c>
      <c r="DQI55" s="1818" t="e">
        <f t="shared" ref="DQI55" si="17938">DQG55*DQE55</f>
        <v>#NUM!</v>
      </c>
      <c r="DQK55" s="1818" t="e">
        <f t="shared" ref="DQK55" si="17939">DQI55*DQG55</f>
        <v>#NUM!</v>
      </c>
      <c r="DQM55" s="1818" t="e">
        <f t="shared" ref="DQM55" si="17940">DQK55*DQI55</f>
        <v>#NUM!</v>
      </c>
      <c r="DQO55" s="1818" t="e">
        <f t="shared" ref="DQO55" si="17941">DQM55*DQK55</f>
        <v>#NUM!</v>
      </c>
      <c r="DQQ55" s="1818" t="e">
        <f t="shared" ref="DQQ55" si="17942">DQO55*DQM55</f>
        <v>#NUM!</v>
      </c>
      <c r="DQS55" s="1818" t="e">
        <f t="shared" ref="DQS55" si="17943">DQQ55*DQO55</f>
        <v>#NUM!</v>
      </c>
      <c r="DQU55" s="1818" t="e">
        <f t="shared" ref="DQU55" si="17944">DQS55*DQQ55</f>
        <v>#NUM!</v>
      </c>
      <c r="DQW55" s="1818" t="e">
        <f t="shared" ref="DQW55" si="17945">DQU55*DQS55</f>
        <v>#NUM!</v>
      </c>
      <c r="DQY55" s="1818" t="e">
        <f t="shared" ref="DQY55" si="17946">DQW55*DQU55</f>
        <v>#NUM!</v>
      </c>
      <c r="DRA55" s="1818" t="e">
        <f t="shared" ref="DRA55" si="17947">DQY55*DQW55</f>
        <v>#NUM!</v>
      </c>
      <c r="DRC55" s="1818" t="e">
        <f t="shared" ref="DRC55" si="17948">DRA55*DQY55</f>
        <v>#NUM!</v>
      </c>
      <c r="DRE55" s="1818" t="e">
        <f t="shared" ref="DRE55" si="17949">DRC55*DRA55</f>
        <v>#NUM!</v>
      </c>
      <c r="DRG55" s="1818" t="e">
        <f t="shared" ref="DRG55" si="17950">DRE55*DRC55</f>
        <v>#NUM!</v>
      </c>
      <c r="DRI55" s="1818" t="e">
        <f t="shared" ref="DRI55" si="17951">DRG55*DRE55</f>
        <v>#NUM!</v>
      </c>
      <c r="DRK55" s="1818" t="e">
        <f t="shared" ref="DRK55" si="17952">DRI55*DRG55</f>
        <v>#NUM!</v>
      </c>
      <c r="DRM55" s="1818" t="e">
        <f t="shared" ref="DRM55" si="17953">DRK55*DRI55</f>
        <v>#NUM!</v>
      </c>
      <c r="DRO55" s="1818" t="e">
        <f t="shared" ref="DRO55" si="17954">DRM55*DRK55</f>
        <v>#NUM!</v>
      </c>
      <c r="DRQ55" s="1818" t="e">
        <f t="shared" ref="DRQ55" si="17955">DRO55*DRM55</f>
        <v>#NUM!</v>
      </c>
      <c r="DRS55" s="1818" t="e">
        <f t="shared" ref="DRS55" si="17956">DRQ55*DRO55</f>
        <v>#NUM!</v>
      </c>
      <c r="DRU55" s="1818" t="e">
        <f t="shared" ref="DRU55" si="17957">DRS55*DRQ55</f>
        <v>#NUM!</v>
      </c>
      <c r="DRW55" s="1818" t="e">
        <f t="shared" ref="DRW55" si="17958">DRU55*DRS55</f>
        <v>#NUM!</v>
      </c>
      <c r="DRY55" s="1818" t="e">
        <f t="shared" ref="DRY55" si="17959">DRW55*DRU55</f>
        <v>#NUM!</v>
      </c>
      <c r="DSA55" s="1818" t="e">
        <f t="shared" ref="DSA55" si="17960">DRY55*DRW55</f>
        <v>#NUM!</v>
      </c>
      <c r="DSC55" s="1818" t="e">
        <f t="shared" ref="DSC55" si="17961">DSA55*DRY55</f>
        <v>#NUM!</v>
      </c>
      <c r="DSE55" s="1818" t="e">
        <f t="shared" ref="DSE55" si="17962">DSC55*DSA55</f>
        <v>#NUM!</v>
      </c>
      <c r="DSG55" s="1818" t="e">
        <f t="shared" ref="DSG55" si="17963">DSE55*DSC55</f>
        <v>#NUM!</v>
      </c>
      <c r="DSI55" s="1818" t="e">
        <f t="shared" ref="DSI55" si="17964">DSG55*DSE55</f>
        <v>#NUM!</v>
      </c>
      <c r="DSK55" s="1818" t="e">
        <f t="shared" ref="DSK55" si="17965">DSI55*DSG55</f>
        <v>#NUM!</v>
      </c>
      <c r="DSM55" s="1818" t="e">
        <f t="shared" ref="DSM55" si="17966">DSK55*DSI55</f>
        <v>#NUM!</v>
      </c>
      <c r="DSO55" s="1818" t="e">
        <f t="shared" ref="DSO55" si="17967">DSM55*DSK55</f>
        <v>#NUM!</v>
      </c>
      <c r="DSQ55" s="1818" t="e">
        <f t="shared" ref="DSQ55" si="17968">DSO55*DSM55</f>
        <v>#NUM!</v>
      </c>
      <c r="DSS55" s="1818" t="e">
        <f t="shared" ref="DSS55" si="17969">DSQ55*DSO55</f>
        <v>#NUM!</v>
      </c>
      <c r="DSU55" s="1818" t="e">
        <f t="shared" ref="DSU55" si="17970">DSS55*DSQ55</f>
        <v>#NUM!</v>
      </c>
      <c r="DSW55" s="1818" t="e">
        <f t="shared" ref="DSW55" si="17971">DSU55*DSS55</f>
        <v>#NUM!</v>
      </c>
      <c r="DSY55" s="1818" t="e">
        <f t="shared" ref="DSY55" si="17972">DSW55*DSU55</f>
        <v>#NUM!</v>
      </c>
      <c r="DTA55" s="1818" t="e">
        <f t="shared" ref="DTA55" si="17973">DSY55*DSW55</f>
        <v>#NUM!</v>
      </c>
      <c r="DTC55" s="1818" t="e">
        <f t="shared" ref="DTC55" si="17974">DTA55*DSY55</f>
        <v>#NUM!</v>
      </c>
      <c r="DTE55" s="1818" t="e">
        <f t="shared" ref="DTE55" si="17975">DTC55*DTA55</f>
        <v>#NUM!</v>
      </c>
      <c r="DTG55" s="1818" t="e">
        <f t="shared" ref="DTG55" si="17976">DTE55*DTC55</f>
        <v>#NUM!</v>
      </c>
      <c r="DTI55" s="1818" t="e">
        <f t="shared" ref="DTI55" si="17977">DTG55*DTE55</f>
        <v>#NUM!</v>
      </c>
      <c r="DTK55" s="1818" t="e">
        <f t="shared" ref="DTK55" si="17978">DTI55*DTG55</f>
        <v>#NUM!</v>
      </c>
      <c r="DTM55" s="1818" t="e">
        <f t="shared" ref="DTM55" si="17979">DTK55*DTI55</f>
        <v>#NUM!</v>
      </c>
      <c r="DTO55" s="1818" t="e">
        <f t="shared" ref="DTO55" si="17980">DTM55*DTK55</f>
        <v>#NUM!</v>
      </c>
      <c r="DTQ55" s="1818" t="e">
        <f t="shared" ref="DTQ55" si="17981">DTO55*DTM55</f>
        <v>#NUM!</v>
      </c>
      <c r="DTS55" s="1818" t="e">
        <f t="shared" ref="DTS55" si="17982">DTQ55*DTO55</f>
        <v>#NUM!</v>
      </c>
      <c r="DTU55" s="1818" t="e">
        <f t="shared" ref="DTU55" si="17983">DTS55*DTQ55</f>
        <v>#NUM!</v>
      </c>
      <c r="DTW55" s="1818" t="e">
        <f t="shared" ref="DTW55" si="17984">DTU55*DTS55</f>
        <v>#NUM!</v>
      </c>
      <c r="DTY55" s="1818" t="e">
        <f t="shared" ref="DTY55" si="17985">DTW55*DTU55</f>
        <v>#NUM!</v>
      </c>
      <c r="DUA55" s="1818" t="e">
        <f t="shared" ref="DUA55" si="17986">DTY55*DTW55</f>
        <v>#NUM!</v>
      </c>
      <c r="DUC55" s="1818" t="e">
        <f t="shared" ref="DUC55" si="17987">DUA55*DTY55</f>
        <v>#NUM!</v>
      </c>
      <c r="DUE55" s="1818" t="e">
        <f t="shared" ref="DUE55" si="17988">DUC55*DUA55</f>
        <v>#NUM!</v>
      </c>
      <c r="DUG55" s="1818" t="e">
        <f t="shared" ref="DUG55" si="17989">DUE55*DUC55</f>
        <v>#NUM!</v>
      </c>
      <c r="DUI55" s="1818" t="e">
        <f t="shared" ref="DUI55" si="17990">DUG55*DUE55</f>
        <v>#NUM!</v>
      </c>
      <c r="DUK55" s="1818" t="e">
        <f t="shared" ref="DUK55" si="17991">DUI55*DUG55</f>
        <v>#NUM!</v>
      </c>
      <c r="DUM55" s="1818" t="e">
        <f t="shared" ref="DUM55" si="17992">DUK55*DUI55</f>
        <v>#NUM!</v>
      </c>
      <c r="DUO55" s="1818" t="e">
        <f t="shared" ref="DUO55" si="17993">DUM55*DUK55</f>
        <v>#NUM!</v>
      </c>
      <c r="DUQ55" s="1818" t="e">
        <f t="shared" ref="DUQ55" si="17994">DUO55*DUM55</f>
        <v>#NUM!</v>
      </c>
      <c r="DUS55" s="1818" t="e">
        <f t="shared" ref="DUS55" si="17995">DUQ55*DUO55</f>
        <v>#NUM!</v>
      </c>
      <c r="DUU55" s="1818" t="e">
        <f t="shared" ref="DUU55" si="17996">DUS55*DUQ55</f>
        <v>#NUM!</v>
      </c>
      <c r="DUW55" s="1818" t="e">
        <f t="shared" ref="DUW55" si="17997">DUU55*DUS55</f>
        <v>#NUM!</v>
      </c>
      <c r="DUY55" s="1818" t="e">
        <f t="shared" ref="DUY55" si="17998">DUW55*DUU55</f>
        <v>#NUM!</v>
      </c>
      <c r="DVA55" s="1818" t="e">
        <f t="shared" ref="DVA55" si="17999">DUY55*DUW55</f>
        <v>#NUM!</v>
      </c>
      <c r="DVC55" s="1818" t="e">
        <f t="shared" ref="DVC55" si="18000">DVA55*DUY55</f>
        <v>#NUM!</v>
      </c>
      <c r="DVE55" s="1818" t="e">
        <f t="shared" ref="DVE55" si="18001">DVC55*DVA55</f>
        <v>#NUM!</v>
      </c>
      <c r="DVG55" s="1818" t="e">
        <f t="shared" ref="DVG55" si="18002">DVE55*DVC55</f>
        <v>#NUM!</v>
      </c>
      <c r="DVI55" s="1818" t="e">
        <f t="shared" ref="DVI55" si="18003">DVG55*DVE55</f>
        <v>#NUM!</v>
      </c>
      <c r="DVK55" s="1818" t="e">
        <f t="shared" ref="DVK55" si="18004">DVI55*DVG55</f>
        <v>#NUM!</v>
      </c>
      <c r="DVM55" s="1818" t="e">
        <f t="shared" ref="DVM55" si="18005">DVK55*DVI55</f>
        <v>#NUM!</v>
      </c>
      <c r="DVO55" s="1818" t="e">
        <f t="shared" ref="DVO55" si="18006">DVM55*DVK55</f>
        <v>#NUM!</v>
      </c>
      <c r="DVQ55" s="1818" t="e">
        <f t="shared" ref="DVQ55" si="18007">DVO55*DVM55</f>
        <v>#NUM!</v>
      </c>
      <c r="DVS55" s="1818" t="e">
        <f t="shared" ref="DVS55" si="18008">DVQ55*DVO55</f>
        <v>#NUM!</v>
      </c>
      <c r="DVU55" s="1818" t="e">
        <f t="shared" ref="DVU55" si="18009">DVS55*DVQ55</f>
        <v>#NUM!</v>
      </c>
      <c r="DVW55" s="1818" t="e">
        <f t="shared" ref="DVW55" si="18010">DVU55*DVS55</f>
        <v>#NUM!</v>
      </c>
      <c r="DVY55" s="1818" t="e">
        <f t="shared" ref="DVY55" si="18011">DVW55*DVU55</f>
        <v>#NUM!</v>
      </c>
      <c r="DWA55" s="1818" t="e">
        <f t="shared" ref="DWA55" si="18012">DVY55*DVW55</f>
        <v>#NUM!</v>
      </c>
      <c r="DWC55" s="1818" t="e">
        <f t="shared" ref="DWC55" si="18013">DWA55*DVY55</f>
        <v>#NUM!</v>
      </c>
      <c r="DWE55" s="1818" t="e">
        <f t="shared" ref="DWE55" si="18014">DWC55*DWA55</f>
        <v>#NUM!</v>
      </c>
      <c r="DWG55" s="1818" t="e">
        <f t="shared" ref="DWG55" si="18015">DWE55*DWC55</f>
        <v>#NUM!</v>
      </c>
      <c r="DWI55" s="1818" t="e">
        <f t="shared" ref="DWI55" si="18016">DWG55*DWE55</f>
        <v>#NUM!</v>
      </c>
      <c r="DWK55" s="1818" t="e">
        <f t="shared" ref="DWK55" si="18017">DWI55*DWG55</f>
        <v>#NUM!</v>
      </c>
      <c r="DWM55" s="1818" t="e">
        <f t="shared" ref="DWM55" si="18018">DWK55*DWI55</f>
        <v>#NUM!</v>
      </c>
      <c r="DWO55" s="1818" t="e">
        <f t="shared" ref="DWO55" si="18019">DWM55*DWK55</f>
        <v>#NUM!</v>
      </c>
      <c r="DWQ55" s="1818" t="e">
        <f t="shared" ref="DWQ55" si="18020">DWO55*DWM55</f>
        <v>#NUM!</v>
      </c>
      <c r="DWS55" s="1818" t="e">
        <f t="shared" ref="DWS55" si="18021">DWQ55*DWO55</f>
        <v>#NUM!</v>
      </c>
      <c r="DWU55" s="1818" t="e">
        <f t="shared" ref="DWU55" si="18022">DWS55*DWQ55</f>
        <v>#NUM!</v>
      </c>
      <c r="DWW55" s="1818" t="e">
        <f t="shared" ref="DWW55" si="18023">DWU55*DWS55</f>
        <v>#NUM!</v>
      </c>
      <c r="DWY55" s="1818" t="e">
        <f t="shared" ref="DWY55" si="18024">DWW55*DWU55</f>
        <v>#NUM!</v>
      </c>
      <c r="DXA55" s="1818" t="e">
        <f t="shared" ref="DXA55" si="18025">DWY55*DWW55</f>
        <v>#NUM!</v>
      </c>
      <c r="DXC55" s="1818" t="e">
        <f t="shared" ref="DXC55" si="18026">DXA55*DWY55</f>
        <v>#NUM!</v>
      </c>
      <c r="DXE55" s="1818" t="e">
        <f t="shared" ref="DXE55" si="18027">DXC55*DXA55</f>
        <v>#NUM!</v>
      </c>
      <c r="DXG55" s="1818" t="e">
        <f t="shared" ref="DXG55" si="18028">DXE55*DXC55</f>
        <v>#NUM!</v>
      </c>
      <c r="DXI55" s="1818" t="e">
        <f t="shared" ref="DXI55" si="18029">DXG55*DXE55</f>
        <v>#NUM!</v>
      </c>
      <c r="DXK55" s="1818" t="e">
        <f t="shared" ref="DXK55" si="18030">DXI55*DXG55</f>
        <v>#NUM!</v>
      </c>
      <c r="DXM55" s="1818" t="e">
        <f t="shared" ref="DXM55" si="18031">DXK55*DXI55</f>
        <v>#NUM!</v>
      </c>
      <c r="DXO55" s="1818" t="e">
        <f t="shared" ref="DXO55" si="18032">DXM55*DXK55</f>
        <v>#NUM!</v>
      </c>
      <c r="DXQ55" s="1818" t="e">
        <f t="shared" ref="DXQ55" si="18033">DXO55*DXM55</f>
        <v>#NUM!</v>
      </c>
      <c r="DXS55" s="1818" t="e">
        <f t="shared" ref="DXS55" si="18034">DXQ55*DXO55</f>
        <v>#NUM!</v>
      </c>
      <c r="DXU55" s="1818" t="e">
        <f t="shared" ref="DXU55" si="18035">DXS55*DXQ55</f>
        <v>#NUM!</v>
      </c>
      <c r="DXW55" s="1818" t="e">
        <f t="shared" ref="DXW55" si="18036">DXU55*DXS55</f>
        <v>#NUM!</v>
      </c>
      <c r="DXY55" s="1818" t="e">
        <f t="shared" ref="DXY55" si="18037">DXW55*DXU55</f>
        <v>#NUM!</v>
      </c>
      <c r="DYA55" s="1818" t="e">
        <f t="shared" ref="DYA55" si="18038">DXY55*DXW55</f>
        <v>#NUM!</v>
      </c>
      <c r="DYC55" s="1818" t="e">
        <f t="shared" ref="DYC55" si="18039">DYA55*DXY55</f>
        <v>#NUM!</v>
      </c>
      <c r="DYE55" s="1818" t="e">
        <f t="shared" ref="DYE55" si="18040">DYC55*DYA55</f>
        <v>#NUM!</v>
      </c>
      <c r="DYG55" s="1818" t="e">
        <f t="shared" ref="DYG55" si="18041">DYE55*DYC55</f>
        <v>#NUM!</v>
      </c>
      <c r="DYI55" s="1818" t="e">
        <f t="shared" ref="DYI55" si="18042">DYG55*DYE55</f>
        <v>#NUM!</v>
      </c>
      <c r="DYK55" s="1818" t="e">
        <f t="shared" ref="DYK55" si="18043">DYI55*DYG55</f>
        <v>#NUM!</v>
      </c>
      <c r="DYM55" s="1818" t="e">
        <f t="shared" ref="DYM55" si="18044">DYK55*DYI55</f>
        <v>#NUM!</v>
      </c>
      <c r="DYO55" s="1818" t="e">
        <f t="shared" ref="DYO55" si="18045">DYM55*DYK55</f>
        <v>#NUM!</v>
      </c>
      <c r="DYQ55" s="1818" t="e">
        <f t="shared" ref="DYQ55" si="18046">DYO55*DYM55</f>
        <v>#NUM!</v>
      </c>
      <c r="DYS55" s="1818" t="e">
        <f t="shared" ref="DYS55" si="18047">DYQ55*DYO55</f>
        <v>#NUM!</v>
      </c>
      <c r="DYU55" s="1818" t="e">
        <f t="shared" ref="DYU55" si="18048">DYS55*DYQ55</f>
        <v>#NUM!</v>
      </c>
      <c r="DYW55" s="1818" t="e">
        <f t="shared" ref="DYW55" si="18049">DYU55*DYS55</f>
        <v>#NUM!</v>
      </c>
      <c r="DYY55" s="1818" t="e">
        <f t="shared" ref="DYY55" si="18050">DYW55*DYU55</f>
        <v>#NUM!</v>
      </c>
      <c r="DZA55" s="1818" t="e">
        <f t="shared" ref="DZA55" si="18051">DYY55*DYW55</f>
        <v>#NUM!</v>
      </c>
      <c r="DZC55" s="1818" t="e">
        <f t="shared" ref="DZC55" si="18052">DZA55*DYY55</f>
        <v>#NUM!</v>
      </c>
      <c r="DZE55" s="1818" t="e">
        <f t="shared" ref="DZE55" si="18053">DZC55*DZA55</f>
        <v>#NUM!</v>
      </c>
      <c r="DZG55" s="1818" t="e">
        <f t="shared" ref="DZG55" si="18054">DZE55*DZC55</f>
        <v>#NUM!</v>
      </c>
      <c r="DZI55" s="1818" t="e">
        <f t="shared" ref="DZI55" si="18055">DZG55*DZE55</f>
        <v>#NUM!</v>
      </c>
      <c r="DZK55" s="1818" t="e">
        <f t="shared" ref="DZK55" si="18056">DZI55*DZG55</f>
        <v>#NUM!</v>
      </c>
      <c r="DZM55" s="1818" t="e">
        <f t="shared" ref="DZM55" si="18057">DZK55*DZI55</f>
        <v>#NUM!</v>
      </c>
      <c r="DZO55" s="1818" t="e">
        <f t="shared" ref="DZO55" si="18058">DZM55*DZK55</f>
        <v>#NUM!</v>
      </c>
      <c r="DZQ55" s="1818" t="e">
        <f t="shared" ref="DZQ55" si="18059">DZO55*DZM55</f>
        <v>#NUM!</v>
      </c>
      <c r="DZS55" s="1818" t="e">
        <f t="shared" ref="DZS55" si="18060">DZQ55*DZO55</f>
        <v>#NUM!</v>
      </c>
      <c r="DZU55" s="1818" t="e">
        <f t="shared" ref="DZU55" si="18061">DZS55*DZQ55</f>
        <v>#NUM!</v>
      </c>
      <c r="DZW55" s="1818" t="e">
        <f t="shared" ref="DZW55" si="18062">DZU55*DZS55</f>
        <v>#NUM!</v>
      </c>
      <c r="DZY55" s="1818" t="e">
        <f t="shared" ref="DZY55" si="18063">DZW55*DZU55</f>
        <v>#NUM!</v>
      </c>
      <c r="EAA55" s="1818" t="e">
        <f t="shared" ref="EAA55" si="18064">DZY55*DZW55</f>
        <v>#NUM!</v>
      </c>
      <c r="EAC55" s="1818" t="e">
        <f t="shared" ref="EAC55" si="18065">EAA55*DZY55</f>
        <v>#NUM!</v>
      </c>
      <c r="EAE55" s="1818" t="e">
        <f t="shared" ref="EAE55" si="18066">EAC55*EAA55</f>
        <v>#NUM!</v>
      </c>
      <c r="EAG55" s="1818" t="e">
        <f t="shared" ref="EAG55" si="18067">EAE55*EAC55</f>
        <v>#NUM!</v>
      </c>
      <c r="EAI55" s="1818" t="e">
        <f t="shared" ref="EAI55" si="18068">EAG55*EAE55</f>
        <v>#NUM!</v>
      </c>
      <c r="EAK55" s="1818" t="e">
        <f t="shared" ref="EAK55" si="18069">EAI55*EAG55</f>
        <v>#NUM!</v>
      </c>
      <c r="EAM55" s="1818" t="e">
        <f t="shared" ref="EAM55" si="18070">EAK55*EAI55</f>
        <v>#NUM!</v>
      </c>
      <c r="EAO55" s="1818" t="e">
        <f t="shared" ref="EAO55" si="18071">EAM55*EAK55</f>
        <v>#NUM!</v>
      </c>
      <c r="EAQ55" s="1818" t="e">
        <f t="shared" ref="EAQ55" si="18072">EAO55*EAM55</f>
        <v>#NUM!</v>
      </c>
      <c r="EAS55" s="1818" t="e">
        <f t="shared" ref="EAS55" si="18073">EAQ55*EAO55</f>
        <v>#NUM!</v>
      </c>
      <c r="EAU55" s="1818" t="e">
        <f t="shared" ref="EAU55" si="18074">EAS55*EAQ55</f>
        <v>#NUM!</v>
      </c>
      <c r="EAW55" s="1818" t="e">
        <f t="shared" ref="EAW55" si="18075">EAU55*EAS55</f>
        <v>#NUM!</v>
      </c>
      <c r="EAY55" s="1818" t="e">
        <f t="shared" ref="EAY55" si="18076">EAW55*EAU55</f>
        <v>#NUM!</v>
      </c>
      <c r="EBA55" s="1818" t="e">
        <f t="shared" ref="EBA55" si="18077">EAY55*EAW55</f>
        <v>#NUM!</v>
      </c>
      <c r="EBC55" s="1818" t="e">
        <f t="shared" ref="EBC55" si="18078">EBA55*EAY55</f>
        <v>#NUM!</v>
      </c>
      <c r="EBE55" s="1818" t="e">
        <f t="shared" ref="EBE55" si="18079">EBC55*EBA55</f>
        <v>#NUM!</v>
      </c>
      <c r="EBG55" s="1818" t="e">
        <f t="shared" ref="EBG55" si="18080">EBE55*EBC55</f>
        <v>#NUM!</v>
      </c>
      <c r="EBI55" s="1818" t="e">
        <f t="shared" ref="EBI55" si="18081">EBG55*EBE55</f>
        <v>#NUM!</v>
      </c>
      <c r="EBK55" s="1818" t="e">
        <f t="shared" ref="EBK55" si="18082">EBI55*EBG55</f>
        <v>#NUM!</v>
      </c>
      <c r="EBM55" s="1818" t="e">
        <f t="shared" ref="EBM55" si="18083">EBK55*EBI55</f>
        <v>#NUM!</v>
      </c>
      <c r="EBO55" s="1818" t="e">
        <f t="shared" ref="EBO55" si="18084">EBM55*EBK55</f>
        <v>#NUM!</v>
      </c>
      <c r="EBQ55" s="1818" t="e">
        <f t="shared" ref="EBQ55" si="18085">EBO55*EBM55</f>
        <v>#NUM!</v>
      </c>
      <c r="EBS55" s="1818" t="e">
        <f t="shared" ref="EBS55" si="18086">EBQ55*EBO55</f>
        <v>#NUM!</v>
      </c>
      <c r="EBU55" s="1818" t="e">
        <f t="shared" ref="EBU55" si="18087">EBS55*EBQ55</f>
        <v>#NUM!</v>
      </c>
      <c r="EBW55" s="1818" t="e">
        <f t="shared" ref="EBW55" si="18088">EBU55*EBS55</f>
        <v>#NUM!</v>
      </c>
      <c r="EBY55" s="1818" t="e">
        <f t="shared" ref="EBY55" si="18089">EBW55*EBU55</f>
        <v>#NUM!</v>
      </c>
      <c r="ECA55" s="1818" t="e">
        <f t="shared" ref="ECA55" si="18090">EBY55*EBW55</f>
        <v>#NUM!</v>
      </c>
      <c r="ECC55" s="1818" t="e">
        <f t="shared" ref="ECC55" si="18091">ECA55*EBY55</f>
        <v>#NUM!</v>
      </c>
      <c r="ECE55" s="1818" t="e">
        <f t="shared" ref="ECE55" si="18092">ECC55*ECA55</f>
        <v>#NUM!</v>
      </c>
      <c r="ECG55" s="1818" t="e">
        <f t="shared" ref="ECG55" si="18093">ECE55*ECC55</f>
        <v>#NUM!</v>
      </c>
      <c r="ECI55" s="1818" t="e">
        <f t="shared" ref="ECI55" si="18094">ECG55*ECE55</f>
        <v>#NUM!</v>
      </c>
      <c r="ECK55" s="1818" t="e">
        <f t="shared" ref="ECK55" si="18095">ECI55*ECG55</f>
        <v>#NUM!</v>
      </c>
      <c r="ECM55" s="1818" t="e">
        <f t="shared" ref="ECM55" si="18096">ECK55*ECI55</f>
        <v>#NUM!</v>
      </c>
      <c r="ECO55" s="1818" t="e">
        <f t="shared" ref="ECO55" si="18097">ECM55*ECK55</f>
        <v>#NUM!</v>
      </c>
      <c r="ECQ55" s="1818" t="e">
        <f t="shared" ref="ECQ55" si="18098">ECO55*ECM55</f>
        <v>#NUM!</v>
      </c>
      <c r="ECS55" s="1818" t="e">
        <f t="shared" ref="ECS55" si="18099">ECQ55*ECO55</f>
        <v>#NUM!</v>
      </c>
      <c r="ECU55" s="1818" t="e">
        <f t="shared" ref="ECU55" si="18100">ECS55*ECQ55</f>
        <v>#NUM!</v>
      </c>
      <c r="ECW55" s="1818" t="e">
        <f t="shared" ref="ECW55" si="18101">ECU55*ECS55</f>
        <v>#NUM!</v>
      </c>
      <c r="ECY55" s="1818" t="e">
        <f t="shared" ref="ECY55" si="18102">ECW55*ECU55</f>
        <v>#NUM!</v>
      </c>
      <c r="EDA55" s="1818" t="e">
        <f t="shared" ref="EDA55" si="18103">ECY55*ECW55</f>
        <v>#NUM!</v>
      </c>
      <c r="EDC55" s="1818" t="e">
        <f t="shared" ref="EDC55" si="18104">EDA55*ECY55</f>
        <v>#NUM!</v>
      </c>
      <c r="EDE55" s="1818" t="e">
        <f t="shared" ref="EDE55" si="18105">EDC55*EDA55</f>
        <v>#NUM!</v>
      </c>
      <c r="EDG55" s="1818" t="e">
        <f t="shared" ref="EDG55" si="18106">EDE55*EDC55</f>
        <v>#NUM!</v>
      </c>
      <c r="EDI55" s="1818" t="e">
        <f t="shared" ref="EDI55" si="18107">EDG55*EDE55</f>
        <v>#NUM!</v>
      </c>
      <c r="EDK55" s="1818" t="e">
        <f t="shared" ref="EDK55" si="18108">EDI55*EDG55</f>
        <v>#NUM!</v>
      </c>
      <c r="EDM55" s="1818" t="e">
        <f t="shared" ref="EDM55" si="18109">EDK55*EDI55</f>
        <v>#NUM!</v>
      </c>
      <c r="EDO55" s="1818" t="e">
        <f t="shared" ref="EDO55" si="18110">EDM55*EDK55</f>
        <v>#NUM!</v>
      </c>
      <c r="EDQ55" s="1818" t="e">
        <f t="shared" ref="EDQ55" si="18111">EDO55*EDM55</f>
        <v>#NUM!</v>
      </c>
      <c r="EDS55" s="1818" t="e">
        <f t="shared" ref="EDS55" si="18112">EDQ55*EDO55</f>
        <v>#NUM!</v>
      </c>
      <c r="EDU55" s="1818" t="e">
        <f t="shared" ref="EDU55" si="18113">EDS55*EDQ55</f>
        <v>#NUM!</v>
      </c>
      <c r="EDW55" s="1818" t="e">
        <f t="shared" ref="EDW55" si="18114">EDU55*EDS55</f>
        <v>#NUM!</v>
      </c>
      <c r="EDY55" s="1818" t="e">
        <f t="shared" ref="EDY55" si="18115">EDW55*EDU55</f>
        <v>#NUM!</v>
      </c>
      <c r="EEA55" s="1818" t="e">
        <f t="shared" ref="EEA55" si="18116">EDY55*EDW55</f>
        <v>#NUM!</v>
      </c>
      <c r="EEC55" s="1818" t="e">
        <f t="shared" ref="EEC55" si="18117">EEA55*EDY55</f>
        <v>#NUM!</v>
      </c>
      <c r="EEE55" s="1818" t="e">
        <f t="shared" ref="EEE55" si="18118">EEC55*EEA55</f>
        <v>#NUM!</v>
      </c>
      <c r="EEG55" s="1818" t="e">
        <f t="shared" ref="EEG55" si="18119">EEE55*EEC55</f>
        <v>#NUM!</v>
      </c>
      <c r="EEI55" s="1818" t="e">
        <f t="shared" ref="EEI55" si="18120">EEG55*EEE55</f>
        <v>#NUM!</v>
      </c>
      <c r="EEK55" s="1818" t="e">
        <f t="shared" ref="EEK55" si="18121">EEI55*EEG55</f>
        <v>#NUM!</v>
      </c>
      <c r="EEM55" s="1818" t="e">
        <f t="shared" ref="EEM55" si="18122">EEK55*EEI55</f>
        <v>#NUM!</v>
      </c>
      <c r="EEO55" s="1818" t="e">
        <f t="shared" ref="EEO55" si="18123">EEM55*EEK55</f>
        <v>#NUM!</v>
      </c>
      <c r="EEQ55" s="1818" t="e">
        <f t="shared" ref="EEQ55" si="18124">EEO55*EEM55</f>
        <v>#NUM!</v>
      </c>
      <c r="EES55" s="1818" t="e">
        <f t="shared" ref="EES55" si="18125">EEQ55*EEO55</f>
        <v>#NUM!</v>
      </c>
      <c r="EEU55" s="1818" t="e">
        <f t="shared" ref="EEU55" si="18126">EES55*EEQ55</f>
        <v>#NUM!</v>
      </c>
      <c r="EEW55" s="1818" t="e">
        <f t="shared" ref="EEW55" si="18127">EEU55*EES55</f>
        <v>#NUM!</v>
      </c>
      <c r="EEY55" s="1818" t="e">
        <f t="shared" ref="EEY55" si="18128">EEW55*EEU55</f>
        <v>#NUM!</v>
      </c>
      <c r="EFA55" s="1818" t="e">
        <f t="shared" ref="EFA55" si="18129">EEY55*EEW55</f>
        <v>#NUM!</v>
      </c>
      <c r="EFC55" s="1818" t="e">
        <f t="shared" ref="EFC55" si="18130">EFA55*EEY55</f>
        <v>#NUM!</v>
      </c>
      <c r="EFE55" s="1818" t="e">
        <f t="shared" ref="EFE55" si="18131">EFC55*EFA55</f>
        <v>#NUM!</v>
      </c>
      <c r="EFG55" s="1818" t="e">
        <f t="shared" ref="EFG55" si="18132">EFE55*EFC55</f>
        <v>#NUM!</v>
      </c>
      <c r="EFI55" s="1818" t="e">
        <f t="shared" ref="EFI55" si="18133">EFG55*EFE55</f>
        <v>#NUM!</v>
      </c>
      <c r="EFK55" s="1818" t="e">
        <f t="shared" ref="EFK55" si="18134">EFI55*EFG55</f>
        <v>#NUM!</v>
      </c>
      <c r="EFM55" s="1818" t="e">
        <f t="shared" ref="EFM55" si="18135">EFK55*EFI55</f>
        <v>#NUM!</v>
      </c>
      <c r="EFO55" s="1818" t="e">
        <f t="shared" ref="EFO55" si="18136">EFM55*EFK55</f>
        <v>#NUM!</v>
      </c>
      <c r="EFQ55" s="1818" t="e">
        <f t="shared" ref="EFQ55" si="18137">EFO55*EFM55</f>
        <v>#NUM!</v>
      </c>
      <c r="EFS55" s="1818" t="e">
        <f t="shared" ref="EFS55" si="18138">EFQ55*EFO55</f>
        <v>#NUM!</v>
      </c>
      <c r="EFU55" s="1818" t="e">
        <f t="shared" ref="EFU55" si="18139">EFS55*EFQ55</f>
        <v>#NUM!</v>
      </c>
      <c r="EFW55" s="1818" t="e">
        <f t="shared" ref="EFW55" si="18140">EFU55*EFS55</f>
        <v>#NUM!</v>
      </c>
      <c r="EFY55" s="1818" t="e">
        <f t="shared" ref="EFY55" si="18141">EFW55*EFU55</f>
        <v>#NUM!</v>
      </c>
      <c r="EGA55" s="1818" t="e">
        <f t="shared" ref="EGA55" si="18142">EFY55*EFW55</f>
        <v>#NUM!</v>
      </c>
      <c r="EGC55" s="1818" t="e">
        <f t="shared" ref="EGC55" si="18143">EGA55*EFY55</f>
        <v>#NUM!</v>
      </c>
      <c r="EGE55" s="1818" t="e">
        <f t="shared" ref="EGE55" si="18144">EGC55*EGA55</f>
        <v>#NUM!</v>
      </c>
      <c r="EGG55" s="1818" t="e">
        <f t="shared" ref="EGG55" si="18145">EGE55*EGC55</f>
        <v>#NUM!</v>
      </c>
      <c r="EGI55" s="1818" t="e">
        <f t="shared" ref="EGI55" si="18146">EGG55*EGE55</f>
        <v>#NUM!</v>
      </c>
      <c r="EGK55" s="1818" t="e">
        <f t="shared" ref="EGK55" si="18147">EGI55*EGG55</f>
        <v>#NUM!</v>
      </c>
      <c r="EGM55" s="1818" t="e">
        <f t="shared" ref="EGM55" si="18148">EGK55*EGI55</f>
        <v>#NUM!</v>
      </c>
      <c r="EGO55" s="1818" t="e">
        <f t="shared" ref="EGO55" si="18149">EGM55*EGK55</f>
        <v>#NUM!</v>
      </c>
      <c r="EGQ55" s="1818" t="e">
        <f t="shared" ref="EGQ55" si="18150">EGO55*EGM55</f>
        <v>#NUM!</v>
      </c>
      <c r="EGS55" s="1818" t="e">
        <f t="shared" ref="EGS55" si="18151">EGQ55*EGO55</f>
        <v>#NUM!</v>
      </c>
      <c r="EGU55" s="1818" t="e">
        <f t="shared" ref="EGU55" si="18152">EGS55*EGQ55</f>
        <v>#NUM!</v>
      </c>
      <c r="EGW55" s="1818" t="e">
        <f t="shared" ref="EGW55" si="18153">EGU55*EGS55</f>
        <v>#NUM!</v>
      </c>
      <c r="EGY55" s="1818" t="e">
        <f t="shared" ref="EGY55" si="18154">EGW55*EGU55</f>
        <v>#NUM!</v>
      </c>
      <c r="EHA55" s="1818" t="e">
        <f t="shared" ref="EHA55" si="18155">EGY55*EGW55</f>
        <v>#NUM!</v>
      </c>
      <c r="EHC55" s="1818" t="e">
        <f t="shared" ref="EHC55" si="18156">EHA55*EGY55</f>
        <v>#NUM!</v>
      </c>
      <c r="EHE55" s="1818" t="e">
        <f t="shared" ref="EHE55" si="18157">EHC55*EHA55</f>
        <v>#NUM!</v>
      </c>
      <c r="EHG55" s="1818" t="e">
        <f t="shared" ref="EHG55" si="18158">EHE55*EHC55</f>
        <v>#NUM!</v>
      </c>
      <c r="EHI55" s="1818" t="e">
        <f t="shared" ref="EHI55" si="18159">EHG55*EHE55</f>
        <v>#NUM!</v>
      </c>
      <c r="EHK55" s="1818" t="e">
        <f t="shared" ref="EHK55" si="18160">EHI55*EHG55</f>
        <v>#NUM!</v>
      </c>
      <c r="EHM55" s="1818" t="e">
        <f t="shared" ref="EHM55" si="18161">EHK55*EHI55</f>
        <v>#NUM!</v>
      </c>
      <c r="EHO55" s="1818" t="e">
        <f t="shared" ref="EHO55" si="18162">EHM55*EHK55</f>
        <v>#NUM!</v>
      </c>
      <c r="EHQ55" s="1818" t="e">
        <f t="shared" ref="EHQ55" si="18163">EHO55*EHM55</f>
        <v>#NUM!</v>
      </c>
      <c r="EHS55" s="1818" t="e">
        <f t="shared" ref="EHS55" si="18164">EHQ55*EHO55</f>
        <v>#NUM!</v>
      </c>
      <c r="EHU55" s="1818" t="e">
        <f t="shared" ref="EHU55" si="18165">EHS55*EHQ55</f>
        <v>#NUM!</v>
      </c>
      <c r="EHW55" s="1818" t="e">
        <f t="shared" ref="EHW55" si="18166">EHU55*EHS55</f>
        <v>#NUM!</v>
      </c>
      <c r="EHY55" s="1818" t="e">
        <f t="shared" ref="EHY55" si="18167">EHW55*EHU55</f>
        <v>#NUM!</v>
      </c>
      <c r="EIA55" s="1818" t="e">
        <f t="shared" ref="EIA55" si="18168">EHY55*EHW55</f>
        <v>#NUM!</v>
      </c>
      <c r="EIC55" s="1818" t="e">
        <f t="shared" ref="EIC55" si="18169">EIA55*EHY55</f>
        <v>#NUM!</v>
      </c>
      <c r="EIE55" s="1818" t="e">
        <f t="shared" ref="EIE55" si="18170">EIC55*EIA55</f>
        <v>#NUM!</v>
      </c>
      <c r="EIG55" s="1818" t="e">
        <f t="shared" ref="EIG55" si="18171">EIE55*EIC55</f>
        <v>#NUM!</v>
      </c>
      <c r="EII55" s="1818" t="e">
        <f t="shared" ref="EII55" si="18172">EIG55*EIE55</f>
        <v>#NUM!</v>
      </c>
      <c r="EIK55" s="1818" t="e">
        <f t="shared" ref="EIK55" si="18173">EII55*EIG55</f>
        <v>#NUM!</v>
      </c>
      <c r="EIM55" s="1818" t="e">
        <f t="shared" ref="EIM55" si="18174">EIK55*EII55</f>
        <v>#NUM!</v>
      </c>
      <c r="EIO55" s="1818" t="e">
        <f t="shared" ref="EIO55" si="18175">EIM55*EIK55</f>
        <v>#NUM!</v>
      </c>
      <c r="EIQ55" s="1818" t="e">
        <f t="shared" ref="EIQ55" si="18176">EIO55*EIM55</f>
        <v>#NUM!</v>
      </c>
      <c r="EIS55" s="1818" t="e">
        <f t="shared" ref="EIS55" si="18177">EIQ55*EIO55</f>
        <v>#NUM!</v>
      </c>
      <c r="EIU55" s="1818" t="e">
        <f t="shared" ref="EIU55" si="18178">EIS55*EIQ55</f>
        <v>#NUM!</v>
      </c>
      <c r="EIW55" s="1818" t="e">
        <f t="shared" ref="EIW55" si="18179">EIU55*EIS55</f>
        <v>#NUM!</v>
      </c>
      <c r="EIY55" s="1818" t="e">
        <f t="shared" ref="EIY55" si="18180">EIW55*EIU55</f>
        <v>#NUM!</v>
      </c>
      <c r="EJA55" s="1818" t="e">
        <f t="shared" ref="EJA55" si="18181">EIY55*EIW55</f>
        <v>#NUM!</v>
      </c>
      <c r="EJC55" s="1818" t="e">
        <f t="shared" ref="EJC55" si="18182">EJA55*EIY55</f>
        <v>#NUM!</v>
      </c>
      <c r="EJE55" s="1818" t="e">
        <f t="shared" ref="EJE55" si="18183">EJC55*EJA55</f>
        <v>#NUM!</v>
      </c>
      <c r="EJG55" s="1818" t="e">
        <f t="shared" ref="EJG55" si="18184">EJE55*EJC55</f>
        <v>#NUM!</v>
      </c>
      <c r="EJI55" s="1818" t="e">
        <f t="shared" ref="EJI55" si="18185">EJG55*EJE55</f>
        <v>#NUM!</v>
      </c>
      <c r="EJK55" s="1818" t="e">
        <f t="shared" ref="EJK55" si="18186">EJI55*EJG55</f>
        <v>#NUM!</v>
      </c>
      <c r="EJM55" s="1818" t="e">
        <f t="shared" ref="EJM55" si="18187">EJK55*EJI55</f>
        <v>#NUM!</v>
      </c>
      <c r="EJO55" s="1818" t="e">
        <f t="shared" ref="EJO55" si="18188">EJM55*EJK55</f>
        <v>#NUM!</v>
      </c>
      <c r="EJQ55" s="1818" t="e">
        <f t="shared" ref="EJQ55" si="18189">EJO55*EJM55</f>
        <v>#NUM!</v>
      </c>
      <c r="EJS55" s="1818" t="e">
        <f t="shared" ref="EJS55" si="18190">EJQ55*EJO55</f>
        <v>#NUM!</v>
      </c>
      <c r="EJU55" s="1818" t="e">
        <f t="shared" ref="EJU55" si="18191">EJS55*EJQ55</f>
        <v>#NUM!</v>
      </c>
      <c r="EJW55" s="1818" t="e">
        <f t="shared" ref="EJW55" si="18192">EJU55*EJS55</f>
        <v>#NUM!</v>
      </c>
      <c r="EJY55" s="1818" t="e">
        <f t="shared" ref="EJY55" si="18193">EJW55*EJU55</f>
        <v>#NUM!</v>
      </c>
      <c r="EKA55" s="1818" t="e">
        <f t="shared" ref="EKA55" si="18194">EJY55*EJW55</f>
        <v>#NUM!</v>
      </c>
      <c r="EKC55" s="1818" t="e">
        <f t="shared" ref="EKC55" si="18195">EKA55*EJY55</f>
        <v>#NUM!</v>
      </c>
      <c r="EKE55" s="1818" t="e">
        <f t="shared" ref="EKE55" si="18196">EKC55*EKA55</f>
        <v>#NUM!</v>
      </c>
      <c r="EKG55" s="1818" t="e">
        <f t="shared" ref="EKG55" si="18197">EKE55*EKC55</f>
        <v>#NUM!</v>
      </c>
      <c r="EKI55" s="1818" t="e">
        <f t="shared" ref="EKI55" si="18198">EKG55*EKE55</f>
        <v>#NUM!</v>
      </c>
      <c r="EKK55" s="1818" t="e">
        <f t="shared" ref="EKK55" si="18199">EKI55*EKG55</f>
        <v>#NUM!</v>
      </c>
      <c r="EKM55" s="1818" t="e">
        <f t="shared" ref="EKM55" si="18200">EKK55*EKI55</f>
        <v>#NUM!</v>
      </c>
      <c r="EKO55" s="1818" t="e">
        <f t="shared" ref="EKO55" si="18201">EKM55*EKK55</f>
        <v>#NUM!</v>
      </c>
      <c r="EKQ55" s="1818" t="e">
        <f t="shared" ref="EKQ55" si="18202">EKO55*EKM55</f>
        <v>#NUM!</v>
      </c>
      <c r="EKS55" s="1818" t="e">
        <f t="shared" ref="EKS55" si="18203">EKQ55*EKO55</f>
        <v>#NUM!</v>
      </c>
      <c r="EKU55" s="1818" t="e">
        <f t="shared" ref="EKU55" si="18204">EKS55*EKQ55</f>
        <v>#NUM!</v>
      </c>
      <c r="EKW55" s="1818" t="e">
        <f t="shared" ref="EKW55" si="18205">EKU55*EKS55</f>
        <v>#NUM!</v>
      </c>
      <c r="EKY55" s="1818" t="e">
        <f t="shared" ref="EKY55" si="18206">EKW55*EKU55</f>
        <v>#NUM!</v>
      </c>
      <c r="ELA55" s="1818" t="e">
        <f t="shared" ref="ELA55" si="18207">EKY55*EKW55</f>
        <v>#NUM!</v>
      </c>
      <c r="ELC55" s="1818" t="e">
        <f t="shared" ref="ELC55" si="18208">ELA55*EKY55</f>
        <v>#NUM!</v>
      </c>
      <c r="ELE55" s="1818" t="e">
        <f t="shared" ref="ELE55" si="18209">ELC55*ELA55</f>
        <v>#NUM!</v>
      </c>
      <c r="ELG55" s="1818" t="e">
        <f t="shared" ref="ELG55" si="18210">ELE55*ELC55</f>
        <v>#NUM!</v>
      </c>
      <c r="ELI55" s="1818" t="e">
        <f t="shared" ref="ELI55" si="18211">ELG55*ELE55</f>
        <v>#NUM!</v>
      </c>
      <c r="ELK55" s="1818" t="e">
        <f t="shared" ref="ELK55" si="18212">ELI55*ELG55</f>
        <v>#NUM!</v>
      </c>
      <c r="ELM55" s="1818" t="e">
        <f t="shared" ref="ELM55" si="18213">ELK55*ELI55</f>
        <v>#NUM!</v>
      </c>
      <c r="ELO55" s="1818" t="e">
        <f t="shared" ref="ELO55" si="18214">ELM55*ELK55</f>
        <v>#NUM!</v>
      </c>
      <c r="ELQ55" s="1818" t="e">
        <f t="shared" ref="ELQ55" si="18215">ELO55*ELM55</f>
        <v>#NUM!</v>
      </c>
      <c r="ELS55" s="1818" t="e">
        <f t="shared" ref="ELS55" si="18216">ELQ55*ELO55</f>
        <v>#NUM!</v>
      </c>
      <c r="ELU55" s="1818" t="e">
        <f t="shared" ref="ELU55" si="18217">ELS55*ELQ55</f>
        <v>#NUM!</v>
      </c>
      <c r="ELW55" s="1818" t="e">
        <f t="shared" ref="ELW55" si="18218">ELU55*ELS55</f>
        <v>#NUM!</v>
      </c>
      <c r="ELY55" s="1818" t="e">
        <f t="shared" ref="ELY55" si="18219">ELW55*ELU55</f>
        <v>#NUM!</v>
      </c>
      <c r="EMA55" s="1818" t="e">
        <f t="shared" ref="EMA55" si="18220">ELY55*ELW55</f>
        <v>#NUM!</v>
      </c>
      <c r="EMC55" s="1818" t="e">
        <f t="shared" ref="EMC55" si="18221">EMA55*ELY55</f>
        <v>#NUM!</v>
      </c>
      <c r="EME55" s="1818" t="e">
        <f t="shared" ref="EME55" si="18222">EMC55*EMA55</f>
        <v>#NUM!</v>
      </c>
      <c r="EMG55" s="1818" t="e">
        <f t="shared" ref="EMG55" si="18223">EME55*EMC55</f>
        <v>#NUM!</v>
      </c>
      <c r="EMI55" s="1818" t="e">
        <f t="shared" ref="EMI55" si="18224">EMG55*EME55</f>
        <v>#NUM!</v>
      </c>
      <c r="EMK55" s="1818" t="e">
        <f t="shared" ref="EMK55" si="18225">EMI55*EMG55</f>
        <v>#NUM!</v>
      </c>
      <c r="EMM55" s="1818" t="e">
        <f t="shared" ref="EMM55" si="18226">EMK55*EMI55</f>
        <v>#NUM!</v>
      </c>
      <c r="EMO55" s="1818" t="e">
        <f t="shared" ref="EMO55" si="18227">EMM55*EMK55</f>
        <v>#NUM!</v>
      </c>
      <c r="EMQ55" s="1818" t="e">
        <f t="shared" ref="EMQ55" si="18228">EMO55*EMM55</f>
        <v>#NUM!</v>
      </c>
      <c r="EMS55" s="1818" t="e">
        <f t="shared" ref="EMS55" si="18229">EMQ55*EMO55</f>
        <v>#NUM!</v>
      </c>
      <c r="EMU55" s="1818" t="e">
        <f t="shared" ref="EMU55" si="18230">EMS55*EMQ55</f>
        <v>#NUM!</v>
      </c>
      <c r="EMW55" s="1818" t="e">
        <f t="shared" ref="EMW55" si="18231">EMU55*EMS55</f>
        <v>#NUM!</v>
      </c>
      <c r="EMY55" s="1818" t="e">
        <f t="shared" ref="EMY55" si="18232">EMW55*EMU55</f>
        <v>#NUM!</v>
      </c>
      <c r="ENA55" s="1818" t="e">
        <f t="shared" ref="ENA55" si="18233">EMY55*EMW55</f>
        <v>#NUM!</v>
      </c>
      <c r="ENC55" s="1818" t="e">
        <f t="shared" ref="ENC55" si="18234">ENA55*EMY55</f>
        <v>#NUM!</v>
      </c>
      <c r="ENE55" s="1818" t="e">
        <f t="shared" ref="ENE55" si="18235">ENC55*ENA55</f>
        <v>#NUM!</v>
      </c>
      <c r="ENG55" s="1818" t="e">
        <f t="shared" ref="ENG55" si="18236">ENE55*ENC55</f>
        <v>#NUM!</v>
      </c>
      <c r="ENI55" s="1818" t="e">
        <f t="shared" ref="ENI55" si="18237">ENG55*ENE55</f>
        <v>#NUM!</v>
      </c>
      <c r="ENK55" s="1818" t="e">
        <f t="shared" ref="ENK55" si="18238">ENI55*ENG55</f>
        <v>#NUM!</v>
      </c>
      <c r="ENM55" s="1818" t="e">
        <f t="shared" ref="ENM55" si="18239">ENK55*ENI55</f>
        <v>#NUM!</v>
      </c>
      <c r="ENO55" s="1818" t="e">
        <f t="shared" ref="ENO55" si="18240">ENM55*ENK55</f>
        <v>#NUM!</v>
      </c>
      <c r="ENQ55" s="1818" t="e">
        <f t="shared" ref="ENQ55" si="18241">ENO55*ENM55</f>
        <v>#NUM!</v>
      </c>
      <c r="ENS55" s="1818" t="e">
        <f t="shared" ref="ENS55" si="18242">ENQ55*ENO55</f>
        <v>#NUM!</v>
      </c>
      <c r="ENU55" s="1818" t="e">
        <f t="shared" ref="ENU55" si="18243">ENS55*ENQ55</f>
        <v>#NUM!</v>
      </c>
      <c r="ENW55" s="1818" t="e">
        <f t="shared" ref="ENW55" si="18244">ENU55*ENS55</f>
        <v>#NUM!</v>
      </c>
      <c r="ENY55" s="1818" t="e">
        <f t="shared" ref="ENY55" si="18245">ENW55*ENU55</f>
        <v>#NUM!</v>
      </c>
      <c r="EOA55" s="1818" t="e">
        <f t="shared" ref="EOA55" si="18246">ENY55*ENW55</f>
        <v>#NUM!</v>
      </c>
      <c r="EOC55" s="1818" t="e">
        <f t="shared" ref="EOC55" si="18247">EOA55*ENY55</f>
        <v>#NUM!</v>
      </c>
      <c r="EOE55" s="1818" t="e">
        <f t="shared" ref="EOE55" si="18248">EOC55*EOA55</f>
        <v>#NUM!</v>
      </c>
      <c r="EOG55" s="1818" t="e">
        <f t="shared" ref="EOG55" si="18249">EOE55*EOC55</f>
        <v>#NUM!</v>
      </c>
      <c r="EOI55" s="1818" t="e">
        <f t="shared" ref="EOI55" si="18250">EOG55*EOE55</f>
        <v>#NUM!</v>
      </c>
      <c r="EOK55" s="1818" t="e">
        <f t="shared" ref="EOK55" si="18251">EOI55*EOG55</f>
        <v>#NUM!</v>
      </c>
      <c r="EOM55" s="1818" t="e">
        <f t="shared" ref="EOM55" si="18252">EOK55*EOI55</f>
        <v>#NUM!</v>
      </c>
      <c r="EOO55" s="1818" t="e">
        <f t="shared" ref="EOO55" si="18253">EOM55*EOK55</f>
        <v>#NUM!</v>
      </c>
      <c r="EOQ55" s="1818" t="e">
        <f t="shared" ref="EOQ55" si="18254">EOO55*EOM55</f>
        <v>#NUM!</v>
      </c>
      <c r="EOS55" s="1818" t="e">
        <f t="shared" ref="EOS55" si="18255">EOQ55*EOO55</f>
        <v>#NUM!</v>
      </c>
      <c r="EOU55" s="1818" t="e">
        <f t="shared" ref="EOU55" si="18256">EOS55*EOQ55</f>
        <v>#NUM!</v>
      </c>
      <c r="EOW55" s="1818" t="e">
        <f t="shared" ref="EOW55" si="18257">EOU55*EOS55</f>
        <v>#NUM!</v>
      </c>
      <c r="EOY55" s="1818" t="e">
        <f t="shared" ref="EOY55" si="18258">EOW55*EOU55</f>
        <v>#NUM!</v>
      </c>
      <c r="EPA55" s="1818" t="e">
        <f t="shared" ref="EPA55" si="18259">EOY55*EOW55</f>
        <v>#NUM!</v>
      </c>
      <c r="EPC55" s="1818" t="e">
        <f t="shared" ref="EPC55" si="18260">EPA55*EOY55</f>
        <v>#NUM!</v>
      </c>
      <c r="EPE55" s="1818" t="e">
        <f t="shared" ref="EPE55" si="18261">EPC55*EPA55</f>
        <v>#NUM!</v>
      </c>
      <c r="EPG55" s="1818" t="e">
        <f t="shared" ref="EPG55" si="18262">EPE55*EPC55</f>
        <v>#NUM!</v>
      </c>
      <c r="EPI55" s="1818" t="e">
        <f t="shared" ref="EPI55" si="18263">EPG55*EPE55</f>
        <v>#NUM!</v>
      </c>
      <c r="EPK55" s="1818" t="e">
        <f t="shared" ref="EPK55" si="18264">EPI55*EPG55</f>
        <v>#NUM!</v>
      </c>
      <c r="EPM55" s="1818" t="e">
        <f t="shared" ref="EPM55" si="18265">EPK55*EPI55</f>
        <v>#NUM!</v>
      </c>
      <c r="EPO55" s="1818" t="e">
        <f t="shared" ref="EPO55" si="18266">EPM55*EPK55</f>
        <v>#NUM!</v>
      </c>
      <c r="EPQ55" s="1818" t="e">
        <f t="shared" ref="EPQ55" si="18267">EPO55*EPM55</f>
        <v>#NUM!</v>
      </c>
      <c r="EPS55" s="1818" t="e">
        <f t="shared" ref="EPS55" si="18268">EPQ55*EPO55</f>
        <v>#NUM!</v>
      </c>
      <c r="EPU55" s="1818" t="e">
        <f t="shared" ref="EPU55" si="18269">EPS55*EPQ55</f>
        <v>#NUM!</v>
      </c>
      <c r="EPW55" s="1818" t="e">
        <f t="shared" ref="EPW55" si="18270">EPU55*EPS55</f>
        <v>#NUM!</v>
      </c>
      <c r="EPY55" s="1818" t="e">
        <f t="shared" ref="EPY55" si="18271">EPW55*EPU55</f>
        <v>#NUM!</v>
      </c>
      <c r="EQA55" s="1818" t="e">
        <f t="shared" ref="EQA55" si="18272">EPY55*EPW55</f>
        <v>#NUM!</v>
      </c>
      <c r="EQC55" s="1818" t="e">
        <f t="shared" ref="EQC55" si="18273">EQA55*EPY55</f>
        <v>#NUM!</v>
      </c>
      <c r="EQE55" s="1818" t="e">
        <f t="shared" ref="EQE55" si="18274">EQC55*EQA55</f>
        <v>#NUM!</v>
      </c>
      <c r="EQG55" s="1818" t="e">
        <f t="shared" ref="EQG55" si="18275">EQE55*EQC55</f>
        <v>#NUM!</v>
      </c>
      <c r="EQI55" s="1818" t="e">
        <f t="shared" ref="EQI55" si="18276">EQG55*EQE55</f>
        <v>#NUM!</v>
      </c>
      <c r="EQK55" s="1818" t="e">
        <f t="shared" ref="EQK55" si="18277">EQI55*EQG55</f>
        <v>#NUM!</v>
      </c>
      <c r="EQM55" s="1818" t="e">
        <f t="shared" ref="EQM55" si="18278">EQK55*EQI55</f>
        <v>#NUM!</v>
      </c>
      <c r="EQO55" s="1818" t="e">
        <f t="shared" ref="EQO55" si="18279">EQM55*EQK55</f>
        <v>#NUM!</v>
      </c>
      <c r="EQQ55" s="1818" t="e">
        <f t="shared" ref="EQQ55" si="18280">EQO55*EQM55</f>
        <v>#NUM!</v>
      </c>
      <c r="EQS55" s="1818" t="e">
        <f t="shared" ref="EQS55" si="18281">EQQ55*EQO55</f>
        <v>#NUM!</v>
      </c>
      <c r="EQU55" s="1818" t="e">
        <f t="shared" ref="EQU55" si="18282">EQS55*EQQ55</f>
        <v>#NUM!</v>
      </c>
      <c r="EQW55" s="1818" t="e">
        <f t="shared" ref="EQW55" si="18283">EQU55*EQS55</f>
        <v>#NUM!</v>
      </c>
      <c r="EQY55" s="1818" t="e">
        <f t="shared" ref="EQY55" si="18284">EQW55*EQU55</f>
        <v>#NUM!</v>
      </c>
      <c r="ERA55" s="1818" t="e">
        <f t="shared" ref="ERA55" si="18285">EQY55*EQW55</f>
        <v>#NUM!</v>
      </c>
      <c r="ERC55" s="1818" t="e">
        <f t="shared" ref="ERC55" si="18286">ERA55*EQY55</f>
        <v>#NUM!</v>
      </c>
      <c r="ERE55" s="1818" t="e">
        <f t="shared" ref="ERE55" si="18287">ERC55*ERA55</f>
        <v>#NUM!</v>
      </c>
      <c r="ERG55" s="1818" t="e">
        <f t="shared" ref="ERG55" si="18288">ERE55*ERC55</f>
        <v>#NUM!</v>
      </c>
      <c r="ERI55" s="1818" t="e">
        <f t="shared" ref="ERI55" si="18289">ERG55*ERE55</f>
        <v>#NUM!</v>
      </c>
      <c r="ERK55" s="1818" t="e">
        <f t="shared" ref="ERK55" si="18290">ERI55*ERG55</f>
        <v>#NUM!</v>
      </c>
      <c r="ERM55" s="1818" t="e">
        <f t="shared" ref="ERM55" si="18291">ERK55*ERI55</f>
        <v>#NUM!</v>
      </c>
      <c r="ERO55" s="1818" t="e">
        <f t="shared" ref="ERO55" si="18292">ERM55*ERK55</f>
        <v>#NUM!</v>
      </c>
      <c r="ERQ55" s="1818" t="e">
        <f t="shared" ref="ERQ55" si="18293">ERO55*ERM55</f>
        <v>#NUM!</v>
      </c>
      <c r="ERS55" s="1818" t="e">
        <f t="shared" ref="ERS55" si="18294">ERQ55*ERO55</f>
        <v>#NUM!</v>
      </c>
      <c r="ERU55" s="1818" t="e">
        <f t="shared" ref="ERU55" si="18295">ERS55*ERQ55</f>
        <v>#NUM!</v>
      </c>
      <c r="ERW55" s="1818" t="e">
        <f t="shared" ref="ERW55" si="18296">ERU55*ERS55</f>
        <v>#NUM!</v>
      </c>
      <c r="ERY55" s="1818" t="e">
        <f t="shared" ref="ERY55" si="18297">ERW55*ERU55</f>
        <v>#NUM!</v>
      </c>
      <c r="ESA55" s="1818" t="e">
        <f t="shared" ref="ESA55" si="18298">ERY55*ERW55</f>
        <v>#NUM!</v>
      </c>
      <c r="ESC55" s="1818" t="e">
        <f t="shared" ref="ESC55" si="18299">ESA55*ERY55</f>
        <v>#NUM!</v>
      </c>
      <c r="ESE55" s="1818" t="e">
        <f t="shared" ref="ESE55" si="18300">ESC55*ESA55</f>
        <v>#NUM!</v>
      </c>
      <c r="ESG55" s="1818" t="e">
        <f t="shared" ref="ESG55" si="18301">ESE55*ESC55</f>
        <v>#NUM!</v>
      </c>
      <c r="ESI55" s="1818" t="e">
        <f t="shared" ref="ESI55" si="18302">ESG55*ESE55</f>
        <v>#NUM!</v>
      </c>
      <c r="ESK55" s="1818" t="e">
        <f t="shared" ref="ESK55" si="18303">ESI55*ESG55</f>
        <v>#NUM!</v>
      </c>
      <c r="ESM55" s="1818" t="e">
        <f t="shared" ref="ESM55" si="18304">ESK55*ESI55</f>
        <v>#NUM!</v>
      </c>
      <c r="ESO55" s="1818" t="e">
        <f t="shared" ref="ESO55" si="18305">ESM55*ESK55</f>
        <v>#NUM!</v>
      </c>
      <c r="ESQ55" s="1818" t="e">
        <f t="shared" ref="ESQ55" si="18306">ESO55*ESM55</f>
        <v>#NUM!</v>
      </c>
      <c r="ESS55" s="1818" t="e">
        <f t="shared" ref="ESS55" si="18307">ESQ55*ESO55</f>
        <v>#NUM!</v>
      </c>
      <c r="ESU55" s="1818" t="e">
        <f t="shared" ref="ESU55" si="18308">ESS55*ESQ55</f>
        <v>#NUM!</v>
      </c>
      <c r="ESW55" s="1818" t="e">
        <f t="shared" ref="ESW55" si="18309">ESU55*ESS55</f>
        <v>#NUM!</v>
      </c>
      <c r="ESY55" s="1818" t="e">
        <f t="shared" ref="ESY55" si="18310">ESW55*ESU55</f>
        <v>#NUM!</v>
      </c>
      <c r="ETA55" s="1818" t="e">
        <f t="shared" ref="ETA55" si="18311">ESY55*ESW55</f>
        <v>#NUM!</v>
      </c>
      <c r="ETC55" s="1818" t="e">
        <f t="shared" ref="ETC55" si="18312">ETA55*ESY55</f>
        <v>#NUM!</v>
      </c>
      <c r="ETE55" s="1818" t="e">
        <f t="shared" ref="ETE55" si="18313">ETC55*ETA55</f>
        <v>#NUM!</v>
      </c>
      <c r="ETG55" s="1818" t="e">
        <f t="shared" ref="ETG55" si="18314">ETE55*ETC55</f>
        <v>#NUM!</v>
      </c>
      <c r="ETI55" s="1818" t="e">
        <f t="shared" ref="ETI55" si="18315">ETG55*ETE55</f>
        <v>#NUM!</v>
      </c>
      <c r="ETK55" s="1818" t="e">
        <f t="shared" ref="ETK55" si="18316">ETI55*ETG55</f>
        <v>#NUM!</v>
      </c>
      <c r="ETM55" s="1818" t="e">
        <f t="shared" ref="ETM55" si="18317">ETK55*ETI55</f>
        <v>#NUM!</v>
      </c>
      <c r="ETO55" s="1818" t="e">
        <f t="shared" ref="ETO55" si="18318">ETM55*ETK55</f>
        <v>#NUM!</v>
      </c>
      <c r="ETQ55" s="1818" t="e">
        <f t="shared" ref="ETQ55" si="18319">ETO55*ETM55</f>
        <v>#NUM!</v>
      </c>
      <c r="ETS55" s="1818" t="e">
        <f t="shared" ref="ETS55" si="18320">ETQ55*ETO55</f>
        <v>#NUM!</v>
      </c>
      <c r="ETU55" s="1818" t="e">
        <f t="shared" ref="ETU55" si="18321">ETS55*ETQ55</f>
        <v>#NUM!</v>
      </c>
      <c r="ETW55" s="1818" t="e">
        <f t="shared" ref="ETW55" si="18322">ETU55*ETS55</f>
        <v>#NUM!</v>
      </c>
      <c r="ETY55" s="1818" t="e">
        <f t="shared" ref="ETY55" si="18323">ETW55*ETU55</f>
        <v>#NUM!</v>
      </c>
      <c r="EUA55" s="1818" t="e">
        <f t="shared" ref="EUA55" si="18324">ETY55*ETW55</f>
        <v>#NUM!</v>
      </c>
      <c r="EUC55" s="1818" t="e">
        <f t="shared" ref="EUC55" si="18325">EUA55*ETY55</f>
        <v>#NUM!</v>
      </c>
      <c r="EUE55" s="1818" t="e">
        <f t="shared" ref="EUE55" si="18326">EUC55*EUA55</f>
        <v>#NUM!</v>
      </c>
      <c r="EUG55" s="1818" t="e">
        <f t="shared" ref="EUG55" si="18327">EUE55*EUC55</f>
        <v>#NUM!</v>
      </c>
      <c r="EUI55" s="1818" t="e">
        <f t="shared" ref="EUI55" si="18328">EUG55*EUE55</f>
        <v>#NUM!</v>
      </c>
      <c r="EUK55" s="1818" t="e">
        <f t="shared" ref="EUK55" si="18329">EUI55*EUG55</f>
        <v>#NUM!</v>
      </c>
      <c r="EUM55" s="1818" t="e">
        <f t="shared" ref="EUM55" si="18330">EUK55*EUI55</f>
        <v>#NUM!</v>
      </c>
      <c r="EUO55" s="1818" t="e">
        <f t="shared" ref="EUO55" si="18331">EUM55*EUK55</f>
        <v>#NUM!</v>
      </c>
      <c r="EUQ55" s="1818" t="e">
        <f t="shared" ref="EUQ55" si="18332">EUO55*EUM55</f>
        <v>#NUM!</v>
      </c>
      <c r="EUS55" s="1818" t="e">
        <f t="shared" ref="EUS55" si="18333">EUQ55*EUO55</f>
        <v>#NUM!</v>
      </c>
      <c r="EUU55" s="1818" t="e">
        <f t="shared" ref="EUU55" si="18334">EUS55*EUQ55</f>
        <v>#NUM!</v>
      </c>
      <c r="EUW55" s="1818" t="e">
        <f t="shared" ref="EUW55" si="18335">EUU55*EUS55</f>
        <v>#NUM!</v>
      </c>
      <c r="EUY55" s="1818" t="e">
        <f t="shared" ref="EUY55" si="18336">EUW55*EUU55</f>
        <v>#NUM!</v>
      </c>
      <c r="EVA55" s="1818" t="e">
        <f t="shared" ref="EVA55" si="18337">EUY55*EUW55</f>
        <v>#NUM!</v>
      </c>
      <c r="EVC55" s="1818" t="e">
        <f t="shared" ref="EVC55" si="18338">EVA55*EUY55</f>
        <v>#NUM!</v>
      </c>
      <c r="EVE55" s="1818" t="e">
        <f t="shared" ref="EVE55" si="18339">EVC55*EVA55</f>
        <v>#NUM!</v>
      </c>
      <c r="EVG55" s="1818" t="e">
        <f t="shared" ref="EVG55" si="18340">EVE55*EVC55</f>
        <v>#NUM!</v>
      </c>
      <c r="EVI55" s="1818" t="e">
        <f t="shared" ref="EVI55" si="18341">EVG55*EVE55</f>
        <v>#NUM!</v>
      </c>
      <c r="EVK55" s="1818" t="e">
        <f t="shared" ref="EVK55" si="18342">EVI55*EVG55</f>
        <v>#NUM!</v>
      </c>
      <c r="EVM55" s="1818" t="e">
        <f t="shared" ref="EVM55" si="18343">EVK55*EVI55</f>
        <v>#NUM!</v>
      </c>
      <c r="EVO55" s="1818" t="e">
        <f t="shared" ref="EVO55" si="18344">EVM55*EVK55</f>
        <v>#NUM!</v>
      </c>
      <c r="EVQ55" s="1818" t="e">
        <f t="shared" ref="EVQ55" si="18345">EVO55*EVM55</f>
        <v>#NUM!</v>
      </c>
      <c r="EVS55" s="1818" t="e">
        <f t="shared" ref="EVS55" si="18346">EVQ55*EVO55</f>
        <v>#NUM!</v>
      </c>
      <c r="EVU55" s="1818" t="e">
        <f t="shared" ref="EVU55" si="18347">EVS55*EVQ55</f>
        <v>#NUM!</v>
      </c>
      <c r="EVW55" s="1818" t="e">
        <f t="shared" ref="EVW55" si="18348">EVU55*EVS55</f>
        <v>#NUM!</v>
      </c>
      <c r="EVY55" s="1818" t="e">
        <f t="shared" ref="EVY55" si="18349">EVW55*EVU55</f>
        <v>#NUM!</v>
      </c>
      <c r="EWA55" s="1818" t="e">
        <f t="shared" ref="EWA55" si="18350">EVY55*EVW55</f>
        <v>#NUM!</v>
      </c>
      <c r="EWC55" s="1818" t="e">
        <f t="shared" ref="EWC55" si="18351">EWA55*EVY55</f>
        <v>#NUM!</v>
      </c>
      <c r="EWE55" s="1818" t="e">
        <f t="shared" ref="EWE55" si="18352">EWC55*EWA55</f>
        <v>#NUM!</v>
      </c>
      <c r="EWG55" s="1818" t="e">
        <f t="shared" ref="EWG55" si="18353">EWE55*EWC55</f>
        <v>#NUM!</v>
      </c>
      <c r="EWI55" s="1818" t="e">
        <f t="shared" ref="EWI55" si="18354">EWG55*EWE55</f>
        <v>#NUM!</v>
      </c>
      <c r="EWK55" s="1818" t="e">
        <f t="shared" ref="EWK55" si="18355">EWI55*EWG55</f>
        <v>#NUM!</v>
      </c>
      <c r="EWM55" s="1818" t="e">
        <f t="shared" ref="EWM55" si="18356">EWK55*EWI55</f>
        <v>#NUM!</v>
      </c>
      <c r="EWO55" s="1818" t="e">
        <f t="shared" ref="EWO55" si="18357">EWM55*EWK55</f>
        <v>#NUM!</v>
      </c>
      <c r="EWQ55" s="1818" t="e">
        <f t="shared" ref="EWQ55" si="18358">EWO55*EWM55</f>
        <v>#NUM!</v>
      </c>
      <c r="EWS55" s="1818" t="e">
        <f t="shared" ref="EWS55" si="18359">EWQ55*EWO55</f>
        <v>#NUM!</v>
      </c>
      <c r="EWU55" s="1818" t="e">
        <f t="shared" ref="EWU55" si="18360">EWS55*EWQ55</f>
        <v>#NUM!</v>
      </c>
      <c r="EWW55" s="1818" t="e">
        <f t="shared" ref="EWW55" si="18361">EWU55*EWS55</f>
        <v>#NUM!</v>
      </c>
      <c r="EWY55" s="1818" t="e">
        <f t="shared" ref="EWY55" si="18362">EWW55*EWU55</f>
        <v>#NUM!</v>
      </c>
      <c r="EXA55" s="1818" t="e">
        <f t="shared" ref="EXA55" si="18363">EWY55*EWW55</f>
        <v>#NUM!</v>
      </c>
      <c r="EXC55" s="1818" t="e">
        <f t="shared" ref="EXC55" si="18364">EXA55*EWY55</f>
        <v>#NUM!</v>
      </c>
      <c r="EXE55" s="1818" t="e">
        <f t="shared" ref="EXE55" si="18365">EXC55*EXA55</f>
        <v>#NUM!</v>
      </c>
      <c r="EXG55" s="1818" t="e">
        <f t="shared" ref="EXG55" si="18366">EXE55*EXC55</f>
        <v>#NUM!</v>
      </c>
      <c r="EXI55" s="1818" t="e">
        <f t="shared" ref="EXI55" si="18367">EXG55*EXE55</f>
        <v>#NUM!</v>
      </c>
      <c r="EXK55" s="1818" t="e">
        <f t="shared" ref="EXK55" si="18368">EXI55*EXG55</f>
        <v>#NUM!</v>
      </c>
      <c r="EXM55" s="1818" t="e">
        <f t="shared" ref="EXM55" si="18369">EXK55*EXI55</f>
        <v>#NUM!</v>
      </c>
      <c r="EXO55" s="1818" t="e">
        <f t="shared" ref="EXO55" si="18370">EXM55*EXK55</f>
        <v>#NUM!</v>
      </c>
      <c r="EXQ55" s="1818" t="e">
        <f t="shared" ref="EXQ55" si="18371">EXO55*EXM55</f>
        <v>#NUM!</v>
      </c>
      <c r="EXS55" s="1818" t="e">
        <f t="shared" ref="EXS55" si="18372">EXQ55*EXO55</f>
        <v>#NUM!</v>
      </c>
      <c r="EXU55" s="1818" t="e">
        <f t="shared" ref="EXU55" si="18373">EXS55*EXQ55</f>
        <v>#NUM!</v>
      </c>
      <c r="EXW55" s="1818" t="e">
        <f t="shared" ref="EXW55" si="18374">EXU55*EXS55</f>
        <v>#NUM!</v>
      </c>
      <c r="EXY55" s="1818" t="e">
        <f t="shared" ref="EXY55" si="18375">EXW55*EXU55</f>
        <v>#NUM!</v>
      </c>
      <c r="EYA55" s="1818" t="e">
        <f t="shared" ref="EYA55" si="18376">EXY55*EXW55</f>
        <v>#NUM!</v>
      </c>
      <c r="EYC55" s="1818" t="e">
        <f t="shared" ref="EYC55" si="18377">EYA55*EXY55</f>
        <v>#NUM!</v>
      </c>
      <c r="EYE55" s="1818" t="e">
        <f t="shared" ref="EYE55" si="18378">EYC55*EYA55</f>
        <v>#NUM!</v>
      </c>
      <c r="EYG55" s="1818" t="e">
        <f t="shared" ref="EYG55" si="18379">EYE55*EYC55</f>
        <v>#NUM!</v>
      </c>
      <c r="EYI55" s="1818" t="e">
        <f t="shared" ref="EYI55" si="18380">EYG55*EYE55</f>
        <v>#NUM!</v>
      </c>
      <c r="EYK55" s="1818" t="e">
        <f t="shared" ref="EYK55" si="18381">EYI55*EYG55</f>
        <v>#NUM!</v>
      </c>
      <c r="EYM55" s="1818" t="e">
        <f t="shared" ref="EYM55" si="18382">EYK55*EYI55</f>
        <v>#NUM!</v>
      </c>
      <c r="EYO55" s="1818" t="e">
        <f t="shared" ref="EYO55" si="18383">EYM55*EYK55</f>
        <v>#NUM!</v>
      </c>
      <c r="EYQ55" s="1818" t="e">
        <f t="shared" ref="EYQ55" si="18384">EYO55*EYM55</f>
        <v>#NUM!</v>
      </c>
      <c r="EYS55" s="1818" t="e">
        <f t="shared" ref="EYS55" si="18385">EYQ55*EYO55</f>
        <v>#NUM!</v>
      </c>
      <c r="EYU55" s="1818" t="e">
        <f t="shared" ref="EYU55" si="18386">EYS55*EYQ55</f>
        <v>#NUM!</v>
      </c>
      <c r="EYW55" s="1818" t="e">
        <f t="shared" ref="EYW55" si="18387">EYU55*EYS55</f>
        <v>#NUM!</v>
      </c>
      <c r="EYY55" s="1818" t="e">
        <f t="shared" ref="EYY55" si="18388">EYW55*EYU55</f>
        <v>#NUM!</v>
      </c>
      <c r="EZA55" s="1818" t="e">
        <f t="shared" ref="EZA55" si="18389">EYY55*EYW55</f>
        <v>#NUM!</v>
      </c>
      <c r="EZC55" s="1818" t="e">
        <f t="shared" ref="EZC55" si="18390">EZA55*EYY55</f>
        <v>#NUM!</v>
      </c>
      <c r="EZE55" s="1818" t="e">
        <f t="shared" ref="EZE55" si="18391">EZC55*EZA55</f>
        <v>#NUM!</v>
      </c>
      <c r="EZG55" s="1818" t="e">
        <f t="shared" ref="EZG55" si="18392">EZE55*EZC55</f>
        <v>#NUM!</v>
      </c>
      <c r="EZI55" s="1818" t="e">
        <f t="shared" ref="EZI55" si="18393">EZG55*EZE55</f>
        <v>#NUM!</v>
      </c>
      <c r="EZK55" s="1818" t="e">
        <f t="shared" ref="EZK55" si="18394">EZI55*EZG55</f>
        <v>#NUM!</v>
      </c>
      <c r="EZM55" s="1818" t="e">
        <f t="shared" ref="EZM55" si="18395">EZK55*EZI55</f>
        <v>#NUM!</v>
      </c>
      <c r="EZO55" s="1818" t="e">
        <f t="shared" ref="EZO55" si="18396">EZM55*EZK55</f>
        <v>#NUM!</v>
      </c>
      <c r="EZQ55" s="1818" t="e">
        <f t="shared" ref="EZQ55" si="18397">EZO55*EZM55</f>
        <v>#NUM!</v>
      </c>
      <c r="EZS55" s="1818" t="e">
        <f t="shared" ref="EZS55" si="18398">EZQ55*EZO55</f>
        <v>#NUM!</v>
      </c>
      <c r="EZU55" s="1818" t="e">
        <f t="shared" ref="EZU55" si="18399">EZS55*EZQ55</f>
        <v>#NUM!</v>
      </c>
      <c r="EZW55" s="1818" t="e">
        <f t="shared" ref="EZW55" si="18400">EZU55*EZS55</f>
        <v>#NUM!</v>
      </c>
      <c r="EZY55" s="1818" t="e">
        <f t="shared" ref="EZY55" si="18401">EZW55*EZU55</f>
        <v>#NUM!</v>
      </c>
      <c r="FAA55" s="1818" t="e">
        <f t="shared" ref="FAA55" si="18402">EZY55*EZW55</f>
        <v>#NUM!</v>
      </c>
      <c r="FAC55" s="1818" t="e">
        <f t="shared" ref="FAC55" si="18403">FAA55*EZY55</f>
        <v>#NUM!</v>
      </c>
      <c r="FAE55" s="1818" t="e">
        <f t="shared" ref="FAE55" si="18404">FAC55*FAA55</f>
        <v>#NUM!</v>
      </c>
      <c r="FAG55" s="1818" t="e">
        <f t="shared" ref="FAG55" si="18405">FAE55*FAC55</f>
        <v>#NUM!</v>
      </c>
      <c r="FAI55" s="1818" t="e">
        <f t="shared" ref="FAI55" si="18406">FAG55*FAE55</f>
        <v>#NUM!</v>
      </c>
      <c r="FAK55" s="1818" t="e">
        <f t="shared" ref="FAK55" si="18407">FAI55*FAG55</f>
        <v>#NUM!</v>
      </c>
      <c r="FAM55" s="1818" t="e">
        <f t="shared" ref="FAM55" si="18408">FAK55*FAI55</f>
        <v>#NUM!</v>
      </c>
      <c r="FAO55" s="1818" t="e">
        <f t="shared" ref="FAO55" si="18409">FAM55*FAK55</f>
        <v>#NUM!</v>
      </c>
      <c r="FAQ55" s="1818" t="e">
        <f t="shared" ref="FAQ55" si="18410">FAO55*FAM55</f>
        <v>#NUM!</v>
      </c>
      <c r="FAS55" s="1818" t="e">
        <f t="shared" ref="FAS55" si="18411">FAQ55*FAO55</f>
        <v>#NUM!</v>
      </c>
      <c r="FAU55" s="1818" t="e">
        <f t="shared" ref="FAU55" si="18412">FAS55*FAQ55</f>
        <v>#NUM!</v>
      </c>
      <c r="FAW55" s="1818" t="e">
        <f t="shared" ref="FAW55" si="18413">FAU55*FAS55</f>
        <v>#NUM!</v>
      </c>
      <c r="FAY55" s="1818" t="e">
        <f t="shared" ref="FAY55" si="18414">FAW55*FAU55</f>
        <v>#NUM!</v>
      </c>
      <c r="FBA55" s="1818" t="e">
        <f t="shared" ref="FBA55" si="18415">FAY55*FAW55</f>
        <v>#NUM!</v>
      </c>
      <c r="FBC55" s="1818" t="e">
        <f t="shared" ref="FBC55" si="18416">FBA55*FAY55</f>
        <v>#NUM!</v>
      </c>
      <c r="FBE55" s="1818" t="e">
        <f t="shared" ref="FBE55" si="18417">FBC55*FBA55</f>
        <v>#NUM!</v>
      </c>
      <c r="FBG55" s="1818" t="e">
        <f t="shared" ref="FBG55" si="18418">FBE55*FBC55</f>
        <v>#NUM!</v>
      </c>
      <c r="FBI55" s="1818" t="e">
        <f t="shared" ref="FBI55" si="18419">FBG55*FBE55</f>
        <v>#NUM!</v>
      </c>
      <c r="FBK55" s="1818" t="e">
        <f t="shared" ref="FBK55" si="18420">FBI55*FBG55</f>
        <v>#NUM!</v>
      </c>
      <c r="FBM55" s="1818" t="e">
        <f t="shared" ref="FBM55" si="18421">FBK55*FBI55</f>
        <v>#NUM!</v>
      </c>
      <c r="FBO55" s="1818" t="e">
        <f t="shared" ref="FBO55" si="18422">FBM55*FBK55</f>
        <v>#NUM!</v>
      </c>
      <c r="FBQ55" s="1818" t="e">
        <f t="shared" ref="FBQ55" si="18423">FBO55*FBM55</f>
        <v>#NUM!</v>
      </c>
      <c r="FBS55" s="1818" t="e">
        <f t="shared" ref="FBS55" si="18424">FBQ55*FBO55</f>
        <v>#NUM!</v>
      </c>
      <c r="FBU55" s="1818" t="e">
        <f t="shared" ref="FBU55" si="18425">FBS55*FBQ55</f>
        <v>#NUM!</v>
      </c>
      <c r="FBW55" s="1818" t="e">
        <f t="shared" ref="FBW55" si="18426">FBU55*FBS55</f>
        <v>#NUM!</v>
      </c>
      <c r="FBY55" s="1818" t="e">
        <f t="shared" ref="FBY55" si="18427">FBW55*FBU55</f>
        <v>#NUM!</v>
      </c>
      <c r="FCA55" s="1818" t="e">
        <f t="shared" ref="FCA55" si="18428">FBY55*FBW55</f>
        <v>#NUM!</v>
      </c>
      <c r="FCC55" s="1818" t="e">
        <f t="shared" ref="FCC55" si="18429">FCA55*FBY55</f>
        <v>#NUM!</v>
      </c>
      <c r="FCE55" s="1818" t="e">
        <f t="shared" ref="FCE55" si="18430">FCC55*FCA55</f>
        <v>#NUM!</v>
      </c>
      <c r="FCG55" s="1818" t="e">
        <f t="shared" ref="FCG55" si="18431">FCE55*FCC55</f>
        <v>#NUM!</v>
      </c>
      <c r="FCI55" s="1818" t="e">
        <f t="shared" ref="FCI55" si="18432">FCG55*FCE55</f>
        <v>#NUM!</v>
      </c>
      <c r="FCK55" s="1818" t="e">
        <f t="shared" ref="FCK55" si="18433">FCI55*FCG55</f>
        <v>#NUM!</v>
      </c>
      <c r="FCM55" s="1818" t="e">
        <f t="shared" ref="FCM55" si="18434">FCK55*FCI55</f>
        <v>#NUM!</v>
      </c>
      <c r="FCO55" s="1818" t="e">
        <f t="shared" ref="FCO55" si="18435">FCM55*FCK55</f>
        <v>#NUM!</v>
      </c>
      <c r="FCQ55" s="1818" t="e">
        <f t="shared" ref="FCQ55" si="18436">FCO55*FCM55</f>
        <v>#NUM!</v>
      </c>
      <c r="FCS55" s="1818" t="e">
        <f t="shared" ref="FCS55" si="18437">FCQ55*FCO55</f>
        <v>#NUM!</v>
      </c>
      <c r="FCU55" s="1818" t="e">
        <f t="shared" ref="FCU55" si="18438">FCS55*FCQ55</f>
        <v>#NUM!</v>
      </c>
      <c r="FCW55" s="1818" t="e">
        <f t="shared" ref="FCW55" si="18439">FCU55*FCS55</f>
        <v>#NUM!</v>
      </c>
      <c r="FCY55" s="1818" t="e">
        <f t="shared" ref="FCY55" si="18440">FCW55*FCU55</f>
        <v>#NUM!</v>
      </c>
      <c r="FDA55" s="1818" t="e">
        <f t="shared" ref="FDA55" si="18441">FCY55*FCW55</f>
        <v>#NUM!</v>
      </c>
      <c r="FDC55" s="1818" t="e">
        <f t="shared" ref="FDC55" si="18442">FDA55*FCY55</f>
        <v>#NUM!</v>
      </c>
      <c r="FDE55" s="1818" t="e">
        <f t="shared" ref="FDE55" si="18443">FDC55*FDA55</f>
        <v>#NUM!</v>
      </c>
      <c r="FDG55" s="1818" t="e">
        <f t="shared" ref="FDG55" si="18444">FDE55*FDC55</f>
        <v>#NUM!</v>
      </c>
      <c r="FDI55" s="1818" t="e">
        <f t="shared" ref="FDI55" si="18445">FDG55*FDE55</f>
        <v>#NUM!</v>
      </c>
      <c r="FDK55" s="1818" t="e">
        <f t="shared" ref="FDK55" si="18446">FDI55*FDG55</f>
        <v>#NUM!</v>
      </c>
      <c r="FDM55" s="1818" t="e">
        <f t="shared" ref="FDM55" si="18447">FDK55*FDI55</f>
        <v>#NUM!</v>
      </c>
      <c r="FDO55" s="1818" t="e">
        <f t="shared" ref="FDO55" si="18448">FDM55*FDK55</f>
        <v>#NUM!</v>
      </c>
      <c r="FDQ55" s="1818" t="e">
        <f t="shared" ref="FDQ55" si="18449">FDO55*FDM55</f>
        <v>#NUM!</v>
      </c>
      <c r="FDS55" s="1818" t="e">
        <f t="shared" ref="FDS55" si="18450">FDQ55*FDO55</f>
        <v>#NUM!</v>
      </c>
      <c r="FDU55" s="1818" t="e">
        <f t="shared" ref="FDU55" si="18451">FDS55*FDQ55</f>
        <v>#NUM!</v>
      </c>
      <c r="FDW55" s="1818" t="e">
        <f t="shared" ref="FDW55" si="18452">FDU55*FDS55</f>
        <v>#NUM!</v>
      </c>
      <c r="FDY55" s="1818" t="e">
        <f t="shared" ref="FDY55" si="18453">FDW55*FDU55</f>
        <v>#NUM!</v>
      </c>
      <c r="FEA55" s="1818" t="e">
        <f t="shared" ref="FEA55" si="18454">FDY55*FDW55</f>
        <v>#NUM!</v>
      </c>
      <c r="FEC55" s="1818" t="e">
        <f t="shared" ref="FEC55" si="18455">FEA55*FDY55</f>
        <v>#NUM!</v>
      </c>
      <c r="FEE55" s="1818" t="e">
        <f t="shared" ref="FEE55" si="18456">FEC55*FEA55</f>
        <v>#NUM!</v>
      </c>
      <c r="FEG55" s="1818" t="e">
        <f t="shared" ref="FEG55" si="18457">FEE55*FEC55</f>
        <v>#NUM!</v>
      </c>
      <c r="FEI55" s="1818" t="e">
        <f t="shared" ref="FEI55" si="18458">FEG55*FEE55</f>
        <v>#NUM!</v>
      </c>
      <c r="FEK55" s="1818" t="e">
        <f t="shared" ref="FEK55" si="18459">FEI55*FEG55</f>
        <v>#NUM!</v>
      </c>
      <c r="FEM55" s="1818" t="e">
        <f t="shared" ref="FEM55" si="18460">FEK55*FEI55</f>
        <v>#NUM!</v>
      </c>
      <c r="FEO55" s="1818" t="e">
        <f t="shared" ref="FEO55" si="18461">FEM55*FEK55</f>
        <v>#NUM!</v>
      </c>
      <c r="FEQ55" s="1818" t="e">
        <f t="shared" ref="FEQ55" si="18462">FEO55*FEM55</f>
        <v>#NUM!</v>
      </c>
      <c r="FES55" s="1818" t="e">
        <f t="shared" ref="FES55" si="18463">FEQ55*FEO55</f>
        <v>#NUM!</v>
      </c>
      <c r="FEU55" s="1818" t="e">
        <f t="shared" ref="FEU55" si="18464">FES55*FEQ55</f>
        <v>#NUM!</v>
      </c>
      <c r="FEW55" s="1818" t="e">
        <f t="shared" ref="FEW55" si="18465">FEU55*FES55</f>
        <v>#NUM!</v>
      </c>
      <c r="FEY55" s="1818" t="e">
        <f t="shared" ref="FEY55" si="18466">FEW55*FEU55</f>
        <v>#NUM!</v>
      </c>
      <c r="FFA55" s="1818" t="e">
        <f t="shared" ref="FFA55" si="18467">FEY55*FEW55</f>
        <v>#NUM!</v>
      </c>
      <c r="FFC55" s="1818" t="e">
        <f t="shared" ref="FFC55" si="18468">FFA55*FEY55</f>
        <v>#NUM!</v>
      </c>
      <c r="FFE55" s="1818" t="e">
        <f t="shared" ref="FFE55" si="18469">FFC55*FFA55</f>
        <v>#NUM!</v>
      </c>
      <c r="FFG55" s="1818" t="e">
        <f t="shared" ref="FFG55" si="18470">FFE55*FFC55</f>
        <v>#NUM!</v>
      </c>
      <c r="FFI55" s="1818" t="e">
        <f t="shared" ref="FFI55" si="18471">FFG55*FFE55</f>
        <v>#NUM!</v>
      </c>
      <c r="FFK55" s="1818" t="e">
        <f t="shared" ref="FFK55" si="18472">FFI55*FFG55</f>
        <v>#NUM!</v>
      </c>
      <c r="FFM55" s="1818" t="e">
        <f t="shared" ref="FFM55" si="18473">FFK55*FFI55</f>
        <v>#NUM!</v>
      </c>
      <c r="FFO55" s="1818" t="e">
        <f t="shared" ref="FFO55" si="18474">FFM55*FFK55</f>
        <v>#NUM!</v>
      </c>
      <c r="FFQ55" s="1818" t="e">
        <f t="shared" ref="FFQ55" si="18475">FFO55*FFM55</f>
        <v>#NUM!</v>
      </c>
      <c r="FFS55" s="1818" t="e">
        <f t="shared" ref="FFS55" si="18476">FFQ55*FFO55</f>
        <v>#NUM!</v>
      </c>
      <c r="FFU55" s="1818" t="e">
        <f t="shared" ref="FFU55" si="18477">FFS55*FFQ55</f>
        <v>#NUM!</v>
      </c>
      <c r="FFW55" s="1818" t="e">
        <f t="shared" ref="FFW55" si="18478">FFU55*FFS55</f>
        <v>#NUM!</v>
      </c>
      <c r="FFY55" s="1818" t="e">
        <f t="shared" ref="FFY55" si="18479">FFW55*FFU55</f>
        <v>#NUM!</v>
      </c>
      <c r="FGA55" s="1818" t="e">
        <f t="shared" ref="FGA55" si="18480">FFY55*FFW55</f>
        <v>#NUM!</v>
      </c>
      <c r="FGC55" s="1818" t="e">
        <f t="shared" ref="FGC55" si="18481">FGA55*FFY55</f>
        <v>#NUM!</v>
      </c>
      <c r="FGE55" s="1818" t="e">
        <f t="shared" ref="FGE55" si="18482">FGC55*FGA55</f>
        <v>#NUM!</v>
      </c>
      <c r="FGG55" s="1818" t="e">
        <f t="shared" ref="FGG55" si="18483">FGE55*FGC55</f>
        <v>#NUM!</v>
      </c>
      <c r="FGI55" s="1818" t="e">
        <f t="shared" ref="FGI55" si="18484">FGG55*FGE55</f>
        <v>#NUM!</v>
      </c>
      <c r="FGK55" s="1818" t="e">
        <f t="shared" ref="FGK55" si="18485">FGI55*FGG55</f>
        <v>#NUM!</v>
      </c>
      <c r="FGM55" s="1818" t="e">
        <f t="shared" ref="FGM55" si="18486">FGK55*FGI55</f>
        <v>#NUM!</v>
      </c>
      <c r="FGO55" s="1818" t="e">
        <f t="shared" ref="FGO55" si="18487">FGM55*FGK55</f>
        <v>#NUM!</v>
      </c>
      <c r="FGQ55" s="1818" t="e">
        <f t="shared" ref="FGQ55" si="18488">FGO55*FGM55</f>
        <v>#NUM!</v>
      </c>
      <c r="FGS55" s="1818" t="e">
        <f t="shared" ref="FGS55" si="18489">FGQ55*FGO55</f>
        <v>#NUM!</v>
      </c>
      <c r="FGU55" s="1818" t="e">
        <f t="shared" ref="FGU55" si="18490">FGS55*FGQ55</f>
        <v>#NUM!</v>
      </c>
      <c r="FGW55" s="1818" t="e">
        <f t="shared" ref="FGW55" si="18491">FGU55*FGS55</f>
        <v>#NUM!</v>
      </c>
      <c r="FGY55" s="1818" t="e">
        <f t="shared" ref="FGY55" si="18492">FGW55*FGU55</f>
        <v>#NUM!</v>
      </c>
      <c r="FHA55" s="1818" t="e">
        <f t="shared" ref="FHA55" si="18493">FGY55*FGW55</f>
        <v>#NUM!</v>
      </c>
      <c r="FHC55" s="1818" t="e">
        <f t="shared" ref="FHC55" si="18494">FHA55*FGY55</f>
        <v>#NUM!</v>
      </c>
      <c r="FHE55" s="1818" t="e">
        <f t="shared" ref="FHE55" si="18495">FHC55*FHA55</f>
        <v>#NUM!</v>
      </c>
      <c r="FHG55" s="1818" t="e">
        <f t="shared" ref="FHG55" si="18496">FHE55*FHC55</f>
        <v>#NUM!</v>
      </c>
      <c r="FHI55" s="1818" t="e">
        <f t="shared" ref="FHI55" si="18497">FHG55*FHE55</f>
        <v>#NUM!</v>
      </c>
      <c r="FHK55" s="1818" t="e">
        <f t="shared" ref="FHK55" si="18498">FHI55*FHG55</f>
        <v>#NUM!</v>
      </c>
      <c r="FHM55" s="1818" t="e">
        <f t="shared" ref="FHM55" si="18499">FHK55*FHI55</f>
        <v>#NUM!</v>
      </c>
      <c r="FHO55" s="1818" t="e">
        <f t="shared" ref="FHO55" si="18500">FHM55*FHK55</f>
        <v>#NUM!</v>
      </c>
      <c r="FHQ55" s="1818" t="e">
        <f t="shared" ref="FHQ55" si="18501">FHO55*FHM55</f>
        <v>#NUM!</v>
      </c>
      <c r="FHS55" s="1818" t="e">
        <f t="shared" ref="FHS55" si="18502">FHQ55*FHO55</f>
        <v>#NUM!</v>
      </c>
      <c r="FHU55" s="1818" t="e">
        <f t="shared" ref="FHU55" si="18503">FHS55*FHQ55</f>
        <v>#NUM!</v>
      </c>
      <c r="FHW55" s="1818" t="e">
        <f t="shared" ref="FHW55" si="18504">FHU55*FHS55</f>
        <v>#NUM!</v>
      </c>
      <c r="FHY55" s="1818" t="e">
        <f t="shared" ref="FHY55" si="18505">FHW55*FHU55</f>
        <v>#NUM!</v>
      </c>
      <c r="FIA55" s="1818" t="e">
        <f t="shared" ref="FIA55" si="18506">FHY55*FHW55</f>
        <v>#NUM!</v>
      </c>
      <c r="FIC55" s="1818" t="e">
        <f t="shared" ref="FIC55" si="18507">FIA55*FHY55</f>
        <v>#NUM!</v>
      </c>
      <c r="FIE55" s="1818" t="e">
        <f t="shared" ref="FIE55" si="18508">FIC55*FIA55</f>
        <v>#NUM!</v>
      </c>
      <c r="FIG55" s="1818" t="e">
        <f t="shared" ref="FIG55" si="18509">FIE55*FIC55</f>
        <v>#NUM!</v>
      </c>
      <c r="FII55" s="1818" t="e">
        <f t="shared" ref="FII55" si="18510">FIG55*FIE55</f>
        <v>#NUM!</v>
      </c>
      <c r="FIK55" s="1818" t="e">
        <f t="shared" ref="FIK55" si="18511">FII55*FIG55</f>
        <v>#NUM!</v>
      </c>
      <c r="FIM55" s="1818" t="e">
        <f t="shared" ref="FIM55" si="18512">FIK55*FII55</f>
        <v>#NUM!</v>
      </c>
      <c r="FIO55" s="1818" t="e">
        <f t="shared" ref="FIO55" si="18513">FIM55*FIK55</f>
        <v>#NUM!</v>
      </c>
      <c r="FIQ55" s="1818" t="e">
        <f t="shared" ref="FIQ55" si="18514">FIO55*FIM55</f>
        <v>#NUM!</v>
      </c>
      <c r="FIS55" s="1818" t="e">
        <f t="shared" ref="FIS55" si="18515">FIQ55*FIO55</f>
        <v>#NUM!</v>
      </c>
      <c r="FIU55" s="1818" t="e">
        <f t="shared" ref="FIU55" si="18516">FIS55*FIQ55</f>
        <v>#NUM!</v>
      </c>
      <c r="FIW55" s="1818" t="e">
        <f t="shared" ref="FIW55" si="18517">FIU55*FIS55</f>
        <v>#NUM!</v>
      </c>
      <c r="FIY55" s="1818" t="e">
        <f t="shared" ref="FIY55" si="18518">FIW55*FIU55</f>
        <v>#NUM!</v>
      </c>
      <c r="FJA55" s="1818" t="e">
        <f t="shared" ref="FJA55" si="18519">FIY55*FIW55</f>
        <v>#NUM!</v>
      </c>
      <c r="FJC55" s="1818" t="e">
        <f t="shared" ref="FJC55" si="18520">FJA55*FIY55</f>
        <v>#NUM!</v>
      </c>
      <c r="FJE55" s="1818" t="e">
        <f t="shared" ref="FJE55" si="18521">FJC55*FJA55</f>
        <v>#NUM!</v>
      </c>
      <c r="FJG55" s="1818" t="e">
        <f t="shared" ref="FJG55" si="18522">FJE55*FJC55</f>
        <v>#NUM!</v>
      </c>
      <c r="FJI55" s="1818" t="e">
        <f t="shared" ref="FJI55" si="18523">FJG55*FJE55</f>
        <v>#NUM!</v>
      </c>
      <c r="FJK55" s="1818" t="e">
        <f t="shared" ref="FJK55" si="18524">FJI55*FJG55</f>
        <v>#NUM!</v>
      </c>
      <c r="FJM55" s="1818" t="e">
        <f t="shared" ref="FJM55" si="18525">FJK55*FJI55</f>
        <v>#NUM!</v>
      </c>
      <c r="FJO55" s="1818" t="e">
        <f t="shared" ref="FJO55" si="18526">FJM55*FJK55</f>
        <v>#NUM!</v>
      </c>
      <c r="FJQ55" s="1818" t="e">
        <f t="shared" ref="FJQ55" si="18527">FJO55*FJM55</f>
        <v>#NUM!</v>
      </c>
      <c r="FJS55" s="1818" t="e">
        <f t="shared" ref="FJS55" si="18528">FJQ55*FJO55</f>
        <v>#NUM!</v>
      </c>
      <c r="FJU55" s="1818" t="e">
        <f t="shared" ref="FJU55" si="18529">FJS55*FJQ55</f>
        <v>#NUM!</v>
      </c>
      <c r="FJW55" s="1818" t="e">
        <f t="shared" ref="FJW55" si="18530">FJU55*FJS55</f>
        <v>#NUM!</v>
      </c>
      <c r="FJY55" s="1818" t="e">
        <f t="shared" ref="FJY55" si="18531">FJW55*FJU55</f>
        <v>#NUM!</v>
      </c>
      <c r="FKA55" s="1818" t="e">
        <f t="shared" ref="FKA55" si="18532">FJY55*FJW55</f>
        <v>#NUM!</v>
      </c>
      <c r="FKC55" s="1818" t="e">
        <f t="shared" ref="FKC55" si="18533">FKA55*FJY55</f>
        <v>#NUM!</v>
      </c>
      <c r="FKE55" s="1818" t="e">
        <f t="shared" ref="FKE55" si="18534">FKC55*FKA55</f>
        <v>#NUM!</v>
      </c>
      <c r="FKG55" s="1818" t="e">
        <f t="shared" ref="FKG55" si="18535">FKE55*FKC55</f>
        <v>#NUM!</v>
      </c>
      <c r="FKI55" s="1818" t="e">
        <f t="shared" ref="FKI55" si="18536">FKG55*FKE55</f>
        <v>#NUM!</v>
      </c>
      <c r="FKK55" s="1818" t="e">
        <f t="shared" ref="FKK55" si="18537">FKI55*FKG55</f>
        <v>#NUM!</v>
      </c>
      <c r="FKM55" s="1818" t="e">
        <f t="shared" ref="FKM55" si="18538">FKK55*FKI55</f>
        <v>#NUM!</v>
      </c>
      <c r="FKO55" s="1818" t="e">
        <f t="shared" ref="FKO55" si="18539">FKM55*FKK55</f>
        <v>#NUM!</v>
      </c>
      <c r="FKQ55" s="1818" t="e">
        <f t="shared" ref="FKQ55" si="18540">FKO55*FKM55</f>
        <v>#NUM!</v>
      </c>
      <c r="FKS55" s="1818" t="e">
        <f t="shared" ref="FKS55" si="18541">FKQ55*FKO55</f>
        <v>#NUM!</v>
      </c>
      <c r="FKU55" s="1818" t="e">
        <f t="shared" ref="FKU55" si="18542">FKS55*FKQ55</f>
        <v>#NUM!</v>
      </c>
      <c r="FKW55" s="1818" t="e">
        <f t="shared" ref="FKW55" si="18543">FKU55*FKS55</f>
        <v>#NUM!</v>
      </c>
      <c r="FKY55" s="1818" t="e">
        <f t="shared" ref="FKY55" si="18544">FKW55*FKU55</f>
        <v>#NUM!</v>
      </c>
      <c r="FLA55" s="1818" t="e">
        <f t="shared" ref="FLA55" si="18545">FKY55*FKW55</f>
        <v>#NUM!</v>
      </c>
      <c r="FLC55" s="1818" t="e">
        <f t="shared" ref="FLC55" si="18546">FLA55*FKY55</f>
        <v>#NUM!</v>
      </c>
      <c r="FLE55" s="1818" t="e">
        <f t="shared" ref="FLE55" si="18547">FLC55*FLA55</f>
        <v>#NUM!</v>
      </c>
      <c r="FLG55" s="1818" t="e">
        <f t="shared" ref="FLG55" si="18548">FLE55*FLC55</f>
        <v>#NUM!</v>
      </c>
      <c r="FLI55" s="1818" t="e">
        <f t="shared" ref="FLI55" si="18549">FLG55*FLE55</f>
        <v>#NUM!</v>
      </c>
      <c r="FLK55" s="1818" t="e">
        <f t="shared" ref="FLK55" si="18550">FLI55*FLG55</f>
        <v>#NUM!</v>
      </c>
      <c r="FLM55" s="1818" t="e">
        <f t="shared" ref="FLM55" si="18551">FLK55*FLI55</f>
        <v>#NUM!</v>
      </c>
      <c r="FLO55" s="1818" t="e">
        <f t="shared" ref="FLO55" si="18552">FLM55*FLK55</f>
        <v>#NUM!</v>
      </c>
      <c r="FLQ55" s="1818" t="e">
        <f t="shared" ref="FLQ55" si="18553">FLO55*FLM55</f>
        <v>#NUM!</v>
      </c>
      <c r="FLS55" s="1818" t="e">
        <f t="shared" ref="FLS55" si="18554">FLQ55*FLO55</f>
        <v>#NUM!</v>
      </c>
      <c r="FLU55" s="1818" t="e">
        <f t="shared" ref="FLU55" si="18555">FLS55*FLQ55</f>
        <v>#NUM!</v>
      </c>
      <c r="FLW55" s="1818" t="e">
        <f t="shared" ref="FLW55" si="18556">FLU55*FLS55</f>
        <v>#NUM!</v>
      </c>
      <c r="FLY55" s="1818" t="e">
        <f t="shared" ref="FLY55" si="18557">FLW55*FLU55</f>
        <v>#NUM!</v>
      </c>
      <c r="FMA55" s="1818" t="e">
        <f t="shared" ref="FMA55" si="18558">FLY55*FLW55</f>
        <v>#NUM!</v>
      </c>
      <c r="FMC55" s="1818" t="e">
        <f t="shared" ref="FMC55" si="18559">FMA55*FLY55</f>
        <v>#NUM!</v>
      </c>
      <c r="FME55" s="1818" t="e">
        <f t="shared" ref="FME55" si="18560">FMC55*FMA55</f>
        <v>#NUM!</v>
      </c>
      <c r="FMG55" s="1818" t="e">
        <f t="shared" ref="FMG55" si="18561">FME55*FMC55</f>
        <v>#NUM!</v>
      </c>
      <c r="FMI55" s="1818" t="e">
        <f t="shared" ref="FMI55" si="18562">FMG55*FME55</f>
        <v>#NUM!</v>
      </c>
      <c r="FMK55" s="1818" t="e">
        <f t="shared" ref="FMK55" si="18563">FMI55*FMG55</f>
        <v>#NUM!</v>
      </c>
      <c r="FMM55" s="1818" t="e">
        <f t="shared" ref="FMM55" si="18564">FMK55*FMI55</f>
        <v>#NUM!</v>
      </c>
      <c r="FMO55" s="1818" t="e">
        <f t="shared" ref="FMO55" si="18565">FMM55*FMK55</f>
        <v>#NUM!</v>
      </c>
      <c r="FMQ55" s="1818" t="e">
        <f t="shared" ref="FMQ55" si="18566">FMO55*FMM55</f>
        <v>#NUM!</v>
      </c>
      <c r="FMS55" s="1818" t="e">
        <f t="shared" ref="FMS55" si="18567">FMQ55*FMO55</f>
        <v>#NUM!</v>
      </c>
      <c r="FMU55" s="1818" t="e">
        <f t="shared" ref="FMU55" si="18568">FMS55*FMQ55</f>
        <v>#NUM!</v>
      </c>
      <c r="FMW55" s="1818" t="e">
        <f t="shared" ref="FMW55" si="18569">FMU55*FMS55</f>
        <v>#NUM!</v>
      </c>
      <c r="FMY55" s="1818" t="e">
        <f t="shared" ref="FMY55" si="18570">FMW55*FMU55</f>
        <v>#NUM!</v>
      </c>
      <c r="FNA55" s="1818" t="e">
        <f t="shared" ref="FNA55" si="18571">FMY55*FMW55</f>
        <v>#NUM!</v>
      </c>
      <c r="FNC55" s="1818" t="e">
        <f t="shared" ref="FNC55" si="18572">FNA55*FMY55</f>
        <v>#NUM!</v>
      </c>
      <c r="FNE55" s="1818" t="e">
        <f t="shared" ref="FNE55" si="18573">FNC55*FNA55</f>
        <v>#NUM!</v>
      </c>
      <c r="FNG55" s="1818" t="e">
        <f t="shared" ref="FNG55" si="18574">FNE55*FNC55</f>
        <v>#NUM!</v>
      </c>
      <c r="FNI55" s="1818" t="e">
        <f t="shared" ref="FNI55" si="18575">FNG55*FNE55</f>
        <v>#NUM!</v>
      </c>
      <c r="FNK55" s="1818" t="e">
        <f t="shared" ref="FNK55" si="18576">FNI55*FNG55</f>
        <v>#NUM!</v>
      </c>
      <c r="FNM55" s="1818" t="e">
        <f t="shared" ref="FNM55" si="18577">FNK55*FNI55</f>
        <v>#NUM!</v>
      </c>
      <c r="FNO55" s="1818" t="e">
        <f t="shared" ref="FNO55" si="18578">FNM55*FNK55</f>
        <v>#NUM!</v>
      </c>
      <c r="FNQ55" s="1818" t="e">
        <f t="shared" ref="FNQ55" si="18579">FNO55*FNM55</f>
        <v>#NUM!</v>
      </c>
      <c r="FNS55" s="1818" t="e">
        <f t="shared" ref="FNS55" si="18580">FNQ55*FNO55</f>
        <v>#NUM!</v>
      </c>
      <c r="FNU55" s="1818" t="e">
        <f t="shared" ref="FNU55" si="18581">FNS55*FNQ55</f>
        <v>#NUM!</v>
      </c>
      <c r="FNW55" s="1818" t="e">
        <f t="shared" ref="FNW55" si="18582">FNU55*FNS55</f>
        <v>#NUM!</v>
      </c>
      <c r="FNY55" s="1818" t="e">
        <f t="shared" ref="FNY55" si="18583">FNW55*FNU55</f>
        <v>#NUM!</v>
      </c>
      <c r="FOA55" s="1818" t="e">
        <f t="shared" ref="FOA55" si="18584">FNY55*FNW55</f>
        <v>#NUM!</v>
      </c>
      <c r="FOC55" s="1818" t="e">
        <f t="shared" ref="FOC55" si="18585">FOA55*FNY55</f>
        <v>#NUM!</v>
      </c>
      <c r="FOE55" s="1818" t="e">
        <f t="shared" ref="FOE55" si="18586">FOC55*FOA55</f>
        <v>#NUM!</v>
      </c>
      <c r="FOG55" s="1818" t="e">
        <f t="shared" ref="FOG55" si="18587">FOE55*FOC55</f>
        <v>#NUM!</v>
      </c>
      <c r="FOI55" s="1818" t="e">
        <f t="shared" ref="FOI55" si="18588">FOG55*FOE55</f>
        <v>#NUM!</v>
      </c>
      <c r="FOK55" s="1818" t="e">
        <f t="shared" ref="FOK55" si="18589">FOI55*FOG55</f>
        <v>#NUM!</v>
      </c>
      <c r="FOM55" s="1818" t="e">
        <f t="shared" ref="FOM55" si="18590">FOK55*FOI55</f>
        <v>#NUM!</v>
      </c>
      <c r="FOO55" s="1818" t="e">
        <f t="shared" ref="FOO55" si="18591">FOM55*FOK55</f>
        <v>#NUM!</v>
      </c>
      <c r="FOQ55" s="1818" t="e">
        <f t="shared" ref="FOQ55" si="18592">FOO55*FOM55</f>
        <v>#NUM!</v>
      </c>
      <c r="FOS55" s="1818" t="e">
        <f t="shared" ref="FOS55" si="18593">FOQ55*FOO55</f>
        <v>#NUM!</v>
      </c>
      <c r="FOU55" s="1818" t="e">
        <f t="shared" ref="FOU55" si="18594">FOS55*FOQ55</f>
        <v>#NUM!</v>
      </c>
      <c r="FOW55" s="1818" t="e">
        <f t="shared" ref="FOW55" si="18595">FOU55*FOS55</f>
        <v>#NUM!</v>
      </c>
      <c r="FOY55" s="1818" t="e">
        <f t="shared" ref="FOY55" si="18596">FOW55*FOU55</f>
        <v>#NUM!</v>
      </c>
      <c r="FPA55" s="1818" t="e">
        <f t="shared" ref="FPA55" si="18597">FOY55*FOW55</f>
        <v>#NUM!</v>
      </c>
      <c r="FPC55" s="1818" t="e">
        <f t="shared" ref="FPC55" si="18598">FPA55*FOY55</f>
        <v>#NUM!</v>
      </c>
      <c r="FPE55" s="1818" t="e">
        <f t="shared" ref="FPE55" si="18599">FPC55*FPA55</f>
        <v>#NUM!</v>
      </c>
      <c r="FPG55" s="1818" t="e">
        <f t="shared" ref="FPG55" si="18600">FPE55*FPC55</f>
        <v>#NUM!</v>
      </c>
      <c r="FPI55" s="1818" t="e">
        <f t="shared" ref="FPI55" si="18601">FPG55*FPE55</f>
        <v>#NUM!</v>
      </c>
      <c r="FPK55" s="1818" t="e">
        <f t="shared" ref="FPK55" si="18602">FPI55*FPG55</f>
        <v>#NUM!</v>
      </c>
      <c r="FPM55" s="1818" t="e">
        <f t="shared" ref="FPM55" si="18603">FPK55*FPI55</f>
        <v>#NUM!</v>
      </c>
      <c r="FPO55" s="1818" t="e">
        <f t="shared" ref="FPO55" si="18604">FPM55*FPK55</f>
        <v>#NUM!</v>
      </c>
      <c r="FPQ55" s="1818" t="e">
        <f t="shared" ref="FPQ55" si="18605">FPO55*FPM55</f>
        <v>#NUM!</v>
      </c>
      <c r="FPS55" s="1818" t="e">
        <f t="shared" ref="FPS55" si="18606">FPQ55*FPO55</f>
        <v>#NUM!</v>
      </c>
      <c r="FPU55" s="1818" t="e">
        <f t="shared" ref="FPU55" si="18607">FPS55*FPQ55</f>
        <v>#NUM!</v>
      </c>
      <c r="FPW55" s="1818" t="e">
        <f t="shared" ref="FPW55" si="18608">FPU55*FPS55</f>
        <v>#NUM!</v>
      </c>
      <c r="FPY55" s="1818" t="e">
        <f t="shared" ref="FPY55" si="18609">FPW55*FPU55</f>
        <v>#NUM!</v>
      </c>
      <c r="FQA55" s="1818" t="e">
        <f t="shared" ref="FQA55" si="18610">FPY55*FPW55</f>
        <v>#NUM!</v>
      </c>
      <c r="FQC55" s="1818" t="e">
        <f t="shared" ref="FQC55" si="18611">FQA55*FPY55</f>
        <v>#NUM!</v>
      </c>
      <c r="FQE55" s="1818" t="e">
        <f t="shared" ref="FQE55" si="18612">FQC55*FQA55</f>
        <v>#NUM!</v>
      </c>
      <c r="FQG55" s="1818" t="e">
        <f t="shared" ref="FQG55" si="18613">FQE55*FQC55</f>
        <v>#NUM!</v>
      </c>
      <c r="FQI55" s="1818" t="e">
        <f t="shared" ref="FQI55" si="18614">FQG55*FQE55</f>
        <v>#NUM!</v>
      </c>
      <c r="FQK55" s="1818" t="e">
        <f t="shared" ref="FQK55" si="18615">FQI55*FQG55</f>
        <v>#NUM!</v>
      </c>
      <c r="FQM55" s="1818" t="e">
        <f t="shared" ref="FQM55" si="18616">FQK55*FQI55</f>
        <v>#NUM!</v>
      </c>
      <c r="FQO55" s="1818" t="e">
        <f t="shared" ref="FQO55" si="18617">FQM55*FQK55</f>
        <v>#NUM!</v>
      </c>
      <c r="FQQ55" s="1818" t="e">
        <f t="shared" ref="FQQ55" si="18618">FQO55*FQM55</f>
        <v>#NUM!</v>
      </c>
      <c r="FQS55" s="1818" t="e">
        <f t="shared" ref="FQS55" si="18619">FQQ55*FQO55</f>
        <v>#NUM!</v>
      </c>
      <c r="FQU55" s="1818" t="e">
        <f t="shared" ref="FQU55" si="18620">FQS55*FQQ55</f>
        <v>#NUM!</v>
      </c>
      <c r="FQW55" s="1818" t="e">
        <f t="shared" ref="FQW55" si="18621">FQU55*FQS55</f>
        <v>#NUM!</v>
      </c>
      <c r="FQY55" s="1818" t="e">
        <f t="shared" ref="FQY55" si="18622">FQW55*FQU55</f>
        <v>#NUM!</v>
      </c>
      <c r="FRA55" s="1818" t="e">
        <f t="shared" ref="FRA55" si="18623">FQY55*FQW55</f>
        <v>#NUM!</v>
      </c>
      <c r="FRC55" s="1818" t="e">
        <f t="shared" ref="FRC55" si="18624">FRA55*FQY55</f>
        <v>#NUM!</v>
      </c>
      <c r="FRE55" s="1818" t="e">
        <f t="shared" ref="FRE55" si="18625">FRC55*FRA55</f>
        <v>#NUM!</v>
      </c>
      <c r="FRG55" s="1818" t="e">
        <f t="shared" ref="FRG55" si="18626">FRE55*FRC55</f>
        <v>#NUM!</v>
      </c>
      <c r="FRI55" s="1818" t="e">
        <f t="shared" ref="FRI55" si="18627">FRG55*FRE55</f>
        <v>#NUM!</v>
      </c>
      <c r="FRK55" s="1818" t="e">
        <f t="shared" ref="FRK55" si="18628">FRI55*FRG55</f>
        <v>#NUM!</v>
      </c>
      <c r="FRM55" s="1818" t="e">
        <f t="shared" ref="FRM55" si="18629">FRK55*FRI55</f>
        <v>#NUM!</v>
      </c>
      <c r="FRO55" s="1818" t="e">
        <f t="shared" ref="FRO55" si="18630">FRM55*FRK55</f>
        <v>#NUM!</v>
      </c>
      <c r="FRQ55" s="1818" t="e">
        <f t="shared" ref="FRQ55" si="18631">FRO55*FRM55</f>
        <v>#NUM!</v>
      </c>
      <c r="FRS55" s="1818" t="e">
        <f t="shared" ref="FRS55" si="18632">FRQ55*FRO55</f>
        <v>#NUM!</v>
      </c>
      <c r="FRU55" s="1818" t="e">
        <f t="shared" ref="FRU55" si="18633">FRS55*FRQ55</f>
        <v>#NUM!</v>
      </c>
      <c r="FRW55" s="1818" t="e">
        <f t="shared" ref="FRW55" si="18634">FRU55*FRS55</f>
        <v>#NUM!</v>
      </c>
      <c r="FRY55" s="1818" t="e">
        <f t="shared" ref="FRY55" si="18635">FRW55*FRU55</f>
        <v>#NUM!</v>
      </c>
      <c r="FSA55" s="1818" t="e">
        <f t="shared" ref="FSA55" si="18636">FRY55*FRW55</f>
        <v>#NUM!</v>
      </c>
      <c r="FSC55" s="1818" t="e">
        <f t="shared" ref="FSC55" si="18637">FSA55*FRY55</f>
        <v>#NUM!</v>
      </c>
      <c r="FSE55" s="1818" t="e">
        <f t="shared" ref="FSE55" si="18638">FSC55*FSA55</f>
        <v>#NUM!</v>
      </c>
      <c r="FSG55" s="1818" t="e">
        <f t="shared" ref="FSG55" si="18639">FSE55*FSC55</f>
        <v>#NUM!</v>
      </c>
      <c r="FSI55" s="1818" t="e">
        <f t="shared" ref="FSI55" si="18640">FSG55*FSE55</f>
        <v>#NUM!</v>
      </c>
      <c r="FSK55" s="1818" t="e">
        <f t="shared" ref="FSK55" si="18641">FSI55*FSG55</f>
        <v>#NUM!</v>
      </c>
      <c r="FSM55" s="1818" t="e">
        <f t="shared" ref="FSM55" si="18642">FSK55*FSI55</f>
        <v>#NUM!</v>
      </c>
      <c r="FSO55" s="1818" t="e">
        <f t="shared" ref="FSO55" si="18643">FSM55*FSK55</f>
        <v>#NUM!</v>
      </c>
      <c r="FSQ55" s="1818" t="e">
        <f t="shared" ref="FSQ55" si="18644">FSO55*FSM55</f>
        <v>#NUM!</v>
      </c>
      <c r="FSS55" s="1818" t="e">
        <f t="shared" ref="FSS55" si="18645">FSQ55*FSO55</f>
        <v>#NUM!</v>
      </c>
      <c r="FSU55" s="1818" t="e">
        <f t="shared" ref="FSU55" si="18646">FSS55*FSQ55</f>
        <v>#NUM!</v>
      </c>
      <c r="FSW55" s="1818" t="e">
        <f t="shared" ref="FSW55" si="18647">FSU55*FSS55</f>
        <v>#NUM!</v>
      </c>
      <c r="FSY55" s="1818" t="e">
        <f t="shared" ref="FSY55" si="18648">FSW55*FSU55</f>
        <v>#NUM!</v>
      </c>
      <c r="FTA55" s="1818" t="e">
        <f t="shared" ref="FTA55" si="18649">FSY55*FSW55</f>
        <v>#NUM!</v>
      </c>
      <c r="FTC55" s="1818" t="e">
        <f t="shared" ref="FTC55" si="18650">FTA55*FSY55</f>
        <v>#NUM!</v>
      </c>
      <c r="FTE55" s="1818" t="e">
        <f t="shared" ref="FTE55" si="18651">FTC55*FTA55</f>
        <v>#NUM!</v>
      </c>
      <c r="FTG55" s="1818" t="e">
        <f t="shared" ref="FTG55" si="18652">FTE55*FTC55</f>
        <v>#NUM!</v>
      </c>
      <c r="FTI55" s="1818" t="e">
        <f t="shared" ref="FTI55" si="18653">FTG55*FTE55</f>
        <v>#NUM!</v>
      </c>
      <c r="FTK55" s="1818" t="e">
        <f t="shared" ref="FTK55" si="18654">FTI55*FTG55</f>
        <v>#NUM!</v>
      </c>
      <c r="FTM55" s="1818" t="e">
        <f t="shared" ref="FTM55" si="18655">FTK55*FTI55</f>
        <v>#NUM!</v>
      </c>
      <c r="FTO55" s="1818" t="e">
        <f t="shared" ref="FTO55" si="18656">FTM55*FTK55</f>
        <v>#NUM!</v>
      </c>
      <c r="FTQ55" s="1818" t="e">
        <f t="shared" ref="FTQ55" si="18657">FTO55*FTM55</f>
        <v>#NUM!</v>
      </c>
      <c r="FTS55" s="1818" t="e">
        <f t="shared" ref="FTS55" si="18658">FTQ55*FTO55</f>
        <v>#NUM!</v>
      </c>
      <c r="FTU55" s="1818" t="e">
        <f t="shared" ref="FTU55" si="18659">FTS55*FTQ55</f>
        <v>#NUM!</v>
      </c>
      <c r="FTW55" s="1818" t="e">
        <f t="shared" ref="FTW55" si="18660">FTU55*FTS55</f>
        <v>#NUM!</v>
      </c>
      <c r="FTY55" s="1818" t="e">
        <f t="shared" ref="FTY55" si="18661">FTW55*FTU55</f>
        <v>#NUM!</v>
      </c>
      <c r="FUA55" s="1818" t="e">
        <f t="shared" ref="FUA55" si="18662">FTY55*FTW55</f>
        <v>#NUM!</v>
      </c>
      <c r="FUC55" s="1818" t="e">
        <f t="shared" ref="FUC55" si="18663">FUA55*FTY55</f>
        <v>#NUM!</v>
      </c>
      <c r="FUE55" s="1818" t="e">
        <f t="shared" ref="FUE55" si="18664">FUC55*FUA55</f>
        <v>#NUM!</v>
      </c>
      <c r="FUG55" s="1818" t="e">
        <f t="shared" ref="FUG55" si="18665">FUE55*FUC55</f>
        <v>#NUM!</v>
      </c>
      <c r="FUI55" s="1818" t="e">
        <f t="shared" ref="FUI55" si="18666">FUG55*FUE55</f>
        <v>#NUM!</v>
      </c>
      <c r="FUK55" s="1818" t="e">
        <f t="shared" ref="FUK55" si="18667">FUI55*FUG55</f>
        <v>#NUM!</v>
      </c>
      <c r="FUM55" s="1818" t="e">
        <f t="shared" ref="FUM55" si="18668">FUK55*FUI55</f>
        <v>#NUM!</v>
      </c>
      <c r="FUO55" s="1818" t="e">
        <f t="shared" ref="FUO55" si="18669">FUM55*FUK55</f>
        <v>#NUM!</v>
      </c>
      <c r="FUQ55" s="1818" t="e">
        <f t="shared" ref="FUQ55" si="18670">FUO55*FUM55</f>
        <v>#NUM!</v>
      </c>
      <c r="FUS55" s="1818" t="e">
        <f t="shared" ref="FUS55" si="18671">FUQ55*FUO55</f>
        <v>#NUM!</v>
      </c>
      <c r="FUU55" s="1818" t="e">
        <f t="shared" ref="FUU55" si="18672">FUS55*FUQ55</f>
        <v>#NUM!</v>
      </c>
      <c r="FUW55" s="1818" t="e">
        <f t="shared" ref="FUW55" si="18673">FUU55*FUS55</f>
        <v>#NUM!</v>
      </c>
      <c r="FUY55" s="1818" t="e">
        <f t="shared" ref="FUY55" si="18674">FUW55*FUU55</f>
        <v>#NUM!</v>
      </c>
      <c r="FVA55" s="1818" t="e">
        <f t="shared" ref="FVA55" si="18675">FUY55*FUW55</f>
        <v>#NUM!</v>
      </c>
      <c r="FVC55" s="1818" t="e">
        <f t="shared" ref="FVC55" si="18676">FVA55*FUY55</f>
        <v>#NUM!</v>
      </c>
      <c r="FVE55" s="1818" t="e">
        <f t="shared" ref="FVE55" si="18677">FVC55*FVA55</f>
        <v>#NUM!</v>
      </c>
      <c r="FVG55" s="1818" t="e">
        <f t="shared" ref="FVG55" si="18678">FVE55*FVC55</f>
        <v>#NUM!</v>
      </c>
      <c r="FVI55" s="1818" t="e">
        <f t="shared" ref="FVI55" si="18679">FVG55*FVE55</f>
        <v>#NUM!</v>
      </c>
      <c r="FVK55" s="1818" t="e">
        <f t="shared" ref="FVK55" si="18680">FVI55*FVG55</f>
        <v>#NUM!</v>
      </c>
      <c r="FVM55" s="1818" t="e">
        <f t="shared" ref="FVM55" si="18681">FVK55*FVI55</f>
        <v>#NUM!</v>
      </c>
      <c r="FVO55" s="1818" t="e">
        <f t="shared" ref="FVO55" si="18682">FVM55*FVK55</f>
        <v>#NUM!</v>
      </c>
      <c r="FVQ55" s="1818" t="e">
        <f t="shared" ref="FVQ55" si="18683">FVO55*FVM55</f>
        <v>#NUM!</v>
      </c>
      <c r="FVS55" s="1818" t="e">
        <f t="shared" ref="FVS55" si="18684">FVQ55*FVO55</f>
        <v>#NUM!</v>
      </c>
      <c r="FVU55" s="1818" t="e">
        <f t="shared" ref="FVU55" si="18685">FVS55*FVQ55</f>
        <v>#NUM!</v>
      </c>
      <c r="FVW55" s="1818" t="e">
        <f t="shared" ref="FVW55" si="18686">FVU55*FVS55</f>
        <v>#NUM!</v>
      </c>
      <c r="FVY55" s="1818" t="e">
        <f t="shared" ref="FVY55" si="18687">FVW55*FVU55</f>
        <v>#NUM!</v>
      </c>
      <c r="FWA55" s="1818" t="e">
        <f t="shared" ref="FWA55" si="18688">FVY55*FVW55</f>
        <v>#NUM!</v>
      </c>
      <c r="FWC55" s="1818" t="e">
        <f t="shared" ref="FWC55" si="18689">FWA55*FVY55</f>
        <v>#NUM!</v>
      </c>
      <c r="FWE55" s="1818" t="e">
        <f t="shared" ref="FWE55" si="18690">FWC55*FWA55</f>
        <v>#NUM!</v>
      </c>
      <c r="FWG55" s="1818" t="e">
        <f t="shared" ref="FWG55" si="18691">FWE55*FWC55</f>
        <v>#NUM!</v>
      </c>
      <c r="FWI55" s="1818" t="e">
        <f t="shared" ref="FWI55" si="18692">FWG55*FWE55</f>
        <v>#NUM!</v>
      </c>
      <c r="FWK55" s="1818" t="e">
        <f t="shared" ref="FWK55" si="18693">FWI55*FWG55</f>
        <v>#NUM!</v>
      </c>
      <c r="FWM55" s="1818" t="e">
        <f t="shared" ref="FWM55" si="18694">FWK55*FWI55</f>
        <v>#NUM!</v>
      </c>
      <c r="FWO55" s="1818" t="e">
        <f t="shared" ref="FWO55" si="18695">FWM55*FWK55</f>
        <v>#NUM!</v>
      </c>
      <c r="FWQ55" s="1818" t="e">
        <f t="shared" ref="FWQ55" si="18696">FWO55*FWM55</f>
        <v>#NUM!</v>
      </c>
      <c r="FWS55" s="1818" t="e">
        <f t="shared" ref="FWS55" si="18697">FWQ55*FWO55</f>
        <v>#NUM!</v>
      </c>
      <c r="FWU55" s="1818" t="e">
        <f t="shared" ref="FWU55" si="18698">FWS55*FWQ55</f>
        <v>#NUM!</v>
      </c>
      <c r="FWW55" s="1818" t="e">
        <f t="shared" ref="FWW55" si="18699">FWU55*FWS55</f>
        <v>#NUM!</v>
      </c>
      <c r="FWY55" s="1818" t="e">
        <f t="shared" ref="FWY55" si="18700">FWW55*FWU55</f>
        <v>#NUM!</v>
      </c>
      <c r="FXA55" s="1818" t="e">
        <f t="shared" ref="FXA55" si="18701">FWY55*FWW55</f>
        <v>#NUM!</v>
      </c>
      <c r="FXC55" s="1818" t="e">
        <f t="shared" ref="FXC55" si="18702">FXA55*FWY55</f>
        <v>#NUM!</v>
      </c>
      <c r="FXE55" s="1818" t="e">
        <f t="shared" ref="FXE55" si="18703">FXC55*FXA55</f>
        <v>#NUM!</v>
      </c>
      <c r="FXG55" s="1818" t="e">
        <f t="shared" ref="FXG55" si="18704">FXE55*FXC55</f>
        <v>#NUM!</v>
      </c>
      <c r="FXI55" s="1818" t="e">
        <f t="shared" ref="FXI55" si="18705">FXG55*FXE55</f>
        <v>#NUM!</v>
      </c>
      <c r="FXK55" s="1818" t="e">
        <f t="shared" ref="FXK55" si="18706">FXI55*FXG55</f>
        <v>#NUM!</v>
      </c>
      <c r="FXM55" s="1818" t="e">
        <f t="shared" ref="FXM55" si="18707">FXK55*FXI55</f>
        <v>#NUM!</v>
      </c>
      <c r="FXO55" s="1818" t="e">
        <f t="shared" ref="FXO55" si="18708">FXM55*FXK55</f>
        <v>#NUM!</v>
      </c>
      <c r="FXQ55" s="1818" t="e">
        <f t="shared" ref="FXQ55" si="18709">FXO55*FXM55</f>
        <v>#NUM!</v>
      </c>
      <c r="FXS55" s="1818" t="e">
        <f t="shared" ref="FXS55" si="18710">FXQ55*FXO55</f>
        <v>#NUM!</v>
      </c>
      <c r="FXU55" s="1818" t="e">
        <f t="shared" ref="FXU55" si="18711">FXS55*FXQ55</f>
        <v>#NUM!</v>
      </c>
      <c r="FXW55" s="1818" t="e">
        <f t="shared" ref="FXW55" si="18712">FXU55*FXS55</f>
        <v>#NUM!</v>
      </c>
      <c r="FXY55" s="1818" t="e">
        <f t="shared" ref="FXY55" si="18713">FXW55*FXU55</f>
        <v>#NUM!</v>
      </c>
      <c r="FYA55" s="1818" t="e">
        <f t="shared" ref="FYA55" si="18714">FXY55*FXW55</f>
        <v>#NUM!</v>
      </c>
      <c r="FYC55" s="1818" t="e">
        <f t="shared" ref="FYC55" si="18715">FYA55*FXY55</f>
        <v>#NUM!</v>
      </c>
      <c r="FYE55" s="1818" t="e">
        <f t="shared" ref="FYE55" si="18716">FYC55*FYA55</f>
        <v>#NUM!</v>
      </c>
      <c r="FYG55" s="1818" t="e">
        <f t="shared" ref="FYG55" si="18717">FYE55*FYC55</f>
        <v>#NUM!</v>
      </c>
      <c r="FYI55" s="1818" t="e">
        <f t="shared" ref="FYI55" si="18718">FYG55*FYE55</f>
        <v>#NUM!</v>
      </c>
      <c r="FYK55" s="1818" t="e">
        <f t="shared" ref="FYK55" si="18719">FYI55*FYG55</f>
        <v>#NUM!</v>
      </c>
      <c r="FYM55" s="1818" t="e">
        <f t="shared" ref="FYM55" si="18720">FYK55*FYI55</f>
        <v>#NUM!</v>
      </c>
      <c r="FYO55" s="1818" t="e">
        <f t="shared" ref="FYO55" si="18721">FYM55*FYK55</f>
        <v>#NUM!</v>
      </c>
      <c r="FYQ55" s="1818" t="e">
        <f t="shared" ref="FYQ55" si="18722">FYO55*FYM55</f>
        <v>#NUM!</v>
      </c>
      <c r="FYS55" s="1818" t="e">
        <f t="shared" ref="FYS55" si="18723">FYQ55*FYO55</f>
        <v>#NUM!</v>
      </c>
      <c r="FYU55" s="1818" t="e">
        <f t="shared" ref="FYU55" si="18724">FYS55*FYQ55</f>
        <v>#NUM!</v>
      </c>
      <c r="FYW55" s="1818" t="e">
        <f t="shared" ref="FYW55" si="18725">FYU55*FYS55</f>
        <v>#NUM!</v>
      </c>
      <c r="FYY55" s="1818" t="e">
        <f t="shared" ref="FYY55" si="18726">FYW55*FYU55</f>
        <v>#NUM!</v>
      </c>
      <c r="FZA55" s="1818" t="e">
        <f t="shared" ref="FZA55" si="18727">FYY55*FYW55</f>
        <v>#NUM!</v>
      </c>
      <c r="FZC55" s="1818" t="e">
        <f t="shared" ref="FZC55" si="18728">FZA55*FYY55</f>
        <v>#NUM!</v>
      </c>
      <c r="FZE55" s="1818" t="e">
        <f t="shared" ref="FZE55" si="18729">FZC55*FZA55</f>
        <v>#NUM!</v>
      </c>
      <c r="FZG55" s="1818" t="e">
        <f t="shared" ref="FZG55" si="18730">FZE55*FZC55</f>
        <v>#NUM!</v>
      </c>
      <c r="FZI55" s="1818" t="e">
        <f t="shared" ref="FZI55" si="18731">FZG55*FZE55</f>
        <v>#NUM!</v>
      </c>
      <c r="FZK55" s="1818" t="e">
        <f t="shared" ref="FZK55" si="18732">FZI55*FZG55</f>
        <v>#NUM!</v>
      </c>
      <c r="FZM55" s="1818" t="e">
        <f t="shared" ref="FZM55" si="18733">FZK55*FZI55</f>
        <v>#NUM!</v>
      </c>
      <c r="FZO55" s="1818" t="e">
        <f t="shared" ref="FZO55" si="18734">FZM55*FZK55</f>
        <v>#NUM!</v>
      </c>
      <c r="FZQ55" s="1818" t="e">
        <f t="shared" ref="FZQ55" si="18735">FZO55*FZM55</f>
        <v>#NUM!</v>
      </c>
      <c r="FZS55" s="1818" t="e">
        <f t="shared" ref="FZS55" si="18736">FZQ55*FZO55</f>
        <v>#NUM!</v>
      </c>
      <c r="FZU55" s="1818" t="e">
        <f t="shared" ref="FZU55" si="18737">FZS55*FZQ55</f>
        <v>#NUM!</v>
      </c>
      <c r="FZW55" s="1818" t="e">
        <f t="shared" ref="FZW55" si="18738">FZU55*FZS55</f>
        <v>#NUM!</v>
      </c>
      <c r="FZY55" s="1818" t="e">
        <f t="shared" ref="FZY55" si="18739">FZW55*FZU55</f>
        <v>#NUM!</v>
      </c>
      <c r="GAA55" s="1818" t="e">
        <f t="shared" ref="GAA55" si="18740">FZY55*FZW55</f>
        <v>#NUM!</v>
      </c>
      <c r="GAC55" s="1818" t="e">
        <f t="shared" ref="GAC55" si="18741">GAA55*FZY55</f>
        <v>#NUM!</v>
      </c>
      <c r="GAE55" s="1818" t="e">
        <f t="shared" ref="GAE55" si="18742">GAC55*GAA55</f>
        <v>#NUM!</v>
      </c>
      <c r="GAG55" s="1818" t="e">
        <f t="shared" ref="GAG55" si="18743">GAE55*GAC55</f>
        <v>#NUM!</v>
      </c>
      <c r="GAI55" s="1818" t="e">
        <f t="shared" ref="GAI55" si="18744">GAG55*GAE55</f>
        <v>#NUM!</v>
      </c>
      <c r="GAK55" s="1818" t="e">
        <f t="shared" ref="GAK55" si="18745">GAI55*GAG55</f>
        <v>#NUM!</v>
      </c>
      <c r="GAM55" s="1818" t="e">
        <f t="shared" ref="GAM55" si="18746">GAK55*GAI55</f>
        <v>#NUM!</v>
      </c>
      <c r="GAO55" s="1818" t="e">
        <f t="shared" ref="GAO55" si="18747">GAM55*GAK55</f>
        <v>#NUM!</v>
      </c>
      <c r="GAQ55" s="1818" t="e">
        <f t="shared" ref="GAQ55" si="18748">GAO55*GAM55</f>
        <v>#NUM!</v>
      </c>
      <c r="GAS55" s="1818" t="e">
        <f t="shared" ref="GAS55" si="18749">GAQ55*GAO55</f>
        <v>#NUM!</v>
      </c>
      <c r="GAU55" s="1818" t="e">
        <f t="shared" ref="GAU55" si="18750">GAS55*GAQ55</f>
        <v>#NUM!</v>
      </c>
      <c r="GAW55" s="1818" t="e">
        <f t="shared" ref="GAW55" si="18751">GAU55*GAS55</f>
        <v>#NUM!</v>
      </c>
      <c r="GAY55" s="1818" t="e">
        <f t="shared" ref="GAY55" si="18752">GAW55*GAU55</f>
        <v>#NUM!</v>
      </c>
      <c r="GBA55" s="1818" t="e">
        <f t="shared" ref="GBA55" si="18753">GAY55*GAW55</f>
        <v>#NUM!</v>
      </c>
      <c r="GBC55" s="1818" t="e">
        <f t="shared" ref="GBC55" si="18754">GBA55*GAY55</f>
        <v>#NUM!</v>
      </c>
      <c r="GBE55" s="1818" t="e">
        <f t="shared" ref="GBE55" si="18755">GBC55*GBA55</f>
        <v>#NUM!</v>
      </c>
      <c r="GBG55" s="1818" t="e">
        <f t="shared" ref="GBG55" si="18756">GBE55*GBC55</f>
        <v>#NUM!</v>
      </c>
      <c r="GBI55" s="1818" t="e">
        <f t="shared" ref="GBI55" si="18757">GBG55*GBE55</f>
        <v>#NUM!</v>
      </c>
      <c r="GBK55" s="1818" t="e">
        <f t="shared" ref="GBK55" si="18758">GBI55*GBG55</f>
        <v>#NUM!</v>
      </c>
      <c r="GBM55" s="1818" t="e">
        <f t="shared" ref="GBM55" si="18759">GBK55*GBI55</f>
        <v>#NUM!</v>
      </c>
      <c r="GBO55" s="1818" t="e">
        <f t="shared" ref="GBO55" si="18760">GBM55*GBK55</f>
        <v>#NUM!</v>
      </c>
      <c r="GBQ55" s="1818" t="e">
        <f t="shared" ref="GBQ55" si="18761">GBO55*GBM55</f>
        <v>#NUM!</v>
      </c>
      <c r="GBS55" s="1818" t="e">
        <f t="shared" ref="GBS55" si="18762">GBQ55*GBO55</f>
        <v>#NUM!</v>
      </c>
      <c r="GBU55" s="1818" t="e">
        <f t="shared" ref="GBU55" si="18763">GBS55*GBQ55</f>
        <v>#NUM!</v>
      </c>
      <c r="GBW55" s="1818" t="e">
        <f t="shared" ref="GBW55" si="18764">GBU55*GBS55</f>
        <v>#NUM!</v>
      </c>
      <c r="GBY55" s="1818" t="e">
        <f t="shared" ref="GBY55" si="18765">GBW55*GBU55</f>
        <v>#NUM!</v>
      </c>
      <c r="GCA55" s="1818" t="e">
        <f t="shared" ref="GCA55" si="18766">GBY55*GBW55</f>
        <v>#NUM!</v>
      </c>
      <c r="GCC55" s="1818" t="e">
        <f t="shared" ref="GCC55" si="18767">GCA55*GBY55</f>
        <v>#NUM!</v>
      </c>
      <c r="GCE55" s="1818" t="e">
        <f t="shared" ref="GCE55" si="18768">GCC55*GCA55</f>
        <v>#NUM!</v>
      </c>
      <c r="GCG55" s="1818" t="e">
        <f t="shared" ref="GCG55" si="18769">GCE55*GCC55</f>
        <v>#NUM!</v>
      </c>
      <c r="GCI55" s="1818" t="e">
        <f t="shared" ref="GCI55" si="18770">GCG55*GCE55</f>
        <v>#NUM!</v>
      </c>
      <c r="GCK55" s="1818" t="e">
        <f t="shared" ref="GCK55" si="18771">GCI55*GCG55</f>
        <v>#NUM!</v>
      </c>
      <c r="GCM55" s="1818" t="e">
        <f t="shared" ref="GCM55" si="18772">GCK55*GCI55</f>
        <v>#NUM!</v>
      </c>
      <c r="GCO55" s="1818" t="e">
        <f t="shared" ref="GCO55" si="18773">GCM55*GCK55</f>
        <v>#NUM!</v>
      </c>
      <c r="GCQ55" s="1818" t="e">
        <f t="shared" ref="GCQ55" si="18774">GCO55*GCM55</f>
        <v>#NUM!</v>
      </c>
      <c r="GCS55" s="1818" t="e">
        <f t="shared" ref="GCS55" si="18775">GCQ55*GCO55</f>
        <v>#NUM!</v>
      </c>
      <c r="GCU55" s="1818" t="e">
        <f t="shared" ref="GCU55" si="18776">GCS55*GCQ55</f>
        <v>#NUM!</v>
      </c>
      <c r="GCW55" s="1818" t="e">
        <f t="shared" ref="GCW55" si="18777">GCU55*GCS55</f>
        <v>#NUM!</v>
      </c>
      <c r="GCY55" s="1818" t="e">
        <f t="shared" ref="GCY55" si="18778">GCW55*GCU55</f>
        <v>#NUM!</v>
      </c>
      <c r="GDA55" s="1818" t="e">
        <f t="shared" ref="GDA55" si="18779">GCY55*GCW55</f>
        <v>#NUM!</v>
      </c>
      <c r="GDC55" s="1818" t="e">
        <f t="shared" ref="GDC55" si="18780">GDA55*GCY55</f>
        <v>#NUM!</v>
      </c>
      <c r="GDE55" s="1818" t="e">
        <f t="shared" ref="GDE55" si="18781">GDC55*GDA55</f>
        <v>#NUM!</v>
      </c>
      <c r="GDG55" s="1818" t="e">
        <f t="shared" ref="GDG55" si="18782">GDE55*GDC55</f>
        <v>#NUM!</v>
      </c>
      <c r="GDI55" s="1818" t="e">
        <f t="shared" ref="GDI55" si="18783">GDG55*GDE55</f>
        <v>#NUM!</v>
      </c>
      <c r="GDK55" s="1818" t="e">
        <f t="shared" ref="GDK55" si="18784">GDI55*GDG55</f>
        <v>#NUM!</v>
      </c>
      <c r="GDM55" s="1818" t="e">
        <f t="shared" ref="GDM55" si="18785">GDK55*GDI55</f>
        <v>#NUM!</v>
      </c>
      <c r="GDO55" s="1818" t="e">
        <f t="shared" ref="GDO55" si="18786">GDM55*GDK55</f>
        <v>#NUM!</v>
      </c>
      <c r="GDQ55" s="1818" t="e">
        <f t="shared" ref="GDQ55" si="18787">GDO55*GDM55</f>
        <v>#NUM!</v>
      </c>
      <c r="GDS55" s="1818" t="e">
        <f t="shared" ref="GDS55" si="18788">GDQ55*GDO55</f>
        <v>#NUM!</v>
      </c>
      <c r="GDU55" s="1818" t="e">
        <f t="shared" ref="GDU55" si="18789">GDS55*GDQ55</f>
        <v>#NUM!</v>
      </c>
      <c r="GDW55" s="1818" t="e">
        <f t="shared" ref="GDW55" si="18790">GDU55*GDS55</f>
        <v>#NUM!</v>
      </c>
      <c r="GDY55" s="1818" t="e">
        <f t="shared" ref="GDY55" si="18791">GDW55*GDU55</f>
        <v>#NUM!</v>
      </c>
      <c r="GEA55" s="1818" t="e">
        <f t="shared" ref="GEA55" si="18792">GDY55*GDW55</f>
        <v>#NUM!</v>
      </c>
      <c r="GEC55" s="1818" t="e">
        <f t="shared" ref="GEC55" si="18793">GEA55*GDY55</f>
        <v>#NUM!</v>
      </c>
      <c r="GEE55" s="1818" t="e">
        <f t="shared" ref="GEE55" si="18794">GEC55*GEA55</f>
        <v>#NUM!</v>
      </c>
      <c r="GEG55" s="1818" t="e">
        <f t="shared" ref="GEG55" si="18795">GEE55*GEC55</f>
        <v>#NUM!</v>
      </c>
      <c r="GEI55" s="1818" t="e">
        <f t="shared" ref="GEI55" si="18796">GEG55*GEE55</f>
        <v>#NUM!</v>
      </c>
      <c r="GEK55" s="1818" t="e">
        <f t="shared" ref="GEK55" si="18797">GEI55*GEG55</f>
        <v>#NUM!</v>
      </c>
      <c r="GEM55" s="1818" t="e">
        <f t="shared" ref="GEM55" si="18798">GEK55*GEI55</f>
        <v>#NUM!</v>
      </c>
      <c r="GEO55" s="1818" t="e">
        <f t="shared" ref="GEO55" si="18799">GEM55*GEK55</f>
        <v>#NUM!</v>
      </c>
      <c r="GEQ55" s="1818" t="e">
        <f t="shared" ref="GEQ55" si="18800">GEO55*GEM55</f>
        <v>#NUM!</v>
      </c>
      <c r="GES55" s="1818" t="e">
        <f t="shared" ref="GES55" si="18801">GEQ55*GEO55</f>
        <v>#NUM!</v>
      </c>
      <c r="GEU55" s="1818" t="e">
        <f t="shared" ref="GEU55" si="18802">GES55*GEQ55</f>
        <v>#NUM!</v>
      </c>
      <c r="GEW55" s="1818" t="e">
        <f t="shared" ref="GEW55" si="18803">GEU55*GES55</f>
        <v>#NUM!</v>
      </c>
      <c r="GEY55" s="1818" t="e">
        <f t="shared" ref="GEY55" si="18804">GEW55*GEU55</f>
        <v>#NUM!</v>
      </c>
      <c r="GFA55" s="1818" t="e">
        <f t="shared" ref="GFA55" si="18805">GEY55*GEW55</f>
        <v>#NUM!</v>
      </c>
      <c r="GFC55" s="1818" t="e">
        <f t="shared" ref="GFC55" si="18806">GFA55*GEY55</f>
        <v>#NUM!</v>
      </c>
      <c r="GFE55" s="1818" t="e">
        <f t="shared" ref="GFE55" si="18807">GFC55*GFA55</f>
        <v>#NUM!</v>
      </c>
      <c r="GFG55" s="1818" t="e">
        <f t="shared" ref="GFG55" si="18808">GFE55*GFC55</f>
        <v>#NUM!</v>
      </c>
      <c r="GFI55" s="1818" t="e">
        <f t="shared" ref="GFI55" si="18809">GFG55*GFE55</f>
        <v>#NUM!</v>
      </c>
      <c r="GFK55" s="1818" t="e">
        <f t="shared" ref="GFK55" si="18810">GFI55*GFG55</f>
        <v>#NUM!</v>
      </c>
      <c r="GFM55" s="1818" t="e">
        <f t="shared" ref="GFM55" si="18811">GFK55*GFI55</f>
        <v>#NUM!</v>
      </c>
      <c r="GFO55" s="1818" t="e">
        <f t="shared" ref="GFO55" si="18812">GFM55*GFK55</f>
        <v>#NUM!</v>
      </c>
      <c r="GFQ55" s="1818" t="e">
        <f t="shared" ref="GFQ55" si="18813">GFO55*GFM55</f>
        <v>#NUM!</v>
      </c>
      <c r="GFS55" s="1818" t="e">
        <f t="shared" ref="GFS55" si="18814">GFQ55*GFO55</f>
        <v>#NUM!</v>
      </c>
      <c r="GFU55" s="1818" t="e">
        <f t="shared" ref="GFU55" si="18815">GFS55*GFQ55</f>
        <v>#NUM!</v>
      </c>
      <c r="GFW55" s="1818" t="e">
        <f t="shared" ref="GFW55" si="18816">GFU55*GFS55</f>
        <v>#NUM!</v>
      </c>
      <c r="GFY55" s="1818" t="e">
        <f t="shared" ref="GFY55" si="18817">GFW55*GFU55</f>
        <v>#NUM!</v>
      </c>
      <c r="GGA55" s="1818" t="e">
        <f t="shared" ref="GGA55" si="18818">GFY55*GFW55</f>
        <v>#NUM!</v>
      </c>
      <c r="GGC55" s="1818" t="e">
        <f t="shared" ref="GGC55" si="18819">GGA55*GFY55</f>
        <v>#NUM!</v>
      </c>
      <c r="GGE55" s="1818" t="e">
        <f t="shared" ref="GGE55" si="18820">GGC55*GGA55</f>
        <v>#NUM!</v>
      </c>
      <c r="GGG55" s="1818" t="e">
        <f t="shared" ref="GGG55" si="18821">GGE55*GGC55</f>
        <v>#NUM!</v>
      </c>
      <c r="GGI55" s="1818" t="e">
        <f t="shared" ref="GGI55" si="18822">GGG55*GGE55</f>
        <v>#NUM!</v>
      </c>
      <c r="GGK55" s="1818" t="e">
        <f t="shared" ref="GGK55" si="18823">GGI55*GGG55</f>
        <v>#NUM!</v>
      </c>
      <c r="GGM55" s="1818" t="e">
        <f t="shared" ref="GGM55" si="18824">GGK55*GGI55</f>
        <v>#NUM!</v>
      </c>
      <c r="GGO55" s="1818" t="e">
        <f t="shared" ref="GGO55" si="18825">GGM55*GGK55</f>
        <v>#NUM!</v>
      </c>
      <c r="GGQ55" s="1818" t="e">
        <f t="shared" ref="GGQ55" si="18826">GGO55*GGM55</f>
        <v>#NUM!</v>
      </c>
      <c r="GGS55" s="1818" t="e">
        <f t="shared" ref="GGS55" si="18827">GGQ55*GGO55</f>
        <v>#NUM!</v>
      </c>
      <c r="GGU55" s="1818" t="e">
        <f t="shared" ref="GGU55" si="18828">GGS55*GGQ55</f>
        <v>#NUM!</v>
      </c>
      <c r="GGW55" s="1818" t="e">
        <f t="shared" ref="GGW55" si="18829">GGU55*GGS55</f>
        <v>#NUM!</v>
      </c>
      <c r="GGY55" s="1818" t="e">
        <f t="shared" ref="GGY55" si="18830">GGW55*GGU55</f>
        <v>#NUM!</v>
      </c>
      <c r="GHA55" s="1818" t="e">
        <f t="shared" ref="GHA55" si="18831">GGY55*GGW55</f>
        <v>#NUM!</v>
      </c>
      <c r="GHC55" s="1818" t="e">
        <f t="shared" ref="GHC55" si="18832">GHA55*GGY55</f>
        <v>#NUM!</v>
      </c>
      <c r="GHE55" s="1818" t="e">
        <f t="shared" ref="GHE55" si="18833">GHC55*GHA55</f>
        <v>#NUM!</v>
      </c>
      <c r="GHG55" s="1818" t="e">
        <f t="shared" ref="GHG55" si="18834">GHE55*GHC55</f>
        <v>#NUM!</v>
      </c>
      <c r="GHI55" s="1818" t="e">
        <f t="shared" ref="GHI55" si="18835">GHG55*GHE55</f>
        <v>#NUM!</v>
      </c>
      <c r="GHK55" s="1818" t="e">
        <f t="shared" ref="GHK55" si="18836">GHI55*GHG55</f>
        <v>#NUM!</v>
      </c>
      <c r="GHM55" s="1818" t="e">
        <f t="shared" ref="GHM55" si="18837">GHK55*GHI55</f>
        <v>#NUM!</v>
      </c>
      <c r="GHO55" s="1818" t="e">
        <f t="shared" ref="GHO55" si="18838">GHM55*GHK55</f>
        <v>#NUM!</v>
      </c>
      <c r="GHQ55" s="1818" t="e">
        <f t="shared" ref="GHQ55" si="18839">GHO55*GHM55</f>
        <v>#NUM!</v>
      </c>
      <c r="GHS55" s="1818" t="e">
        <f t="shared" ref="GHS55" si="18840">GHQ55*GHO55</f>
        <v>#NUM!</v>
      </c>
      <c r="GHU55" s="1818" t="e">
        <f t="shared" ref="GHU55" si="18841">GHS55*GHQ55</f>
        <v>#NUM!</v>
      </c>
      <c r="GHW55" s="1818" t="e">
        <f t="shared" ref="GHW55" si="18842">GHU55*GHS55</f>
        <v>#NUM!</v>
      </c>
      <c r="GHY55" s="1818" t="e">
        <f t="shared" ref="GHY55" si="18843">GHW55*GHU55</f>
        <v>#NUM!</v>
      </c>
      <c r="GIA55" s="1818" t="e">
        <f t="shared" ref="GIA55" si="18844">GHY55*GHW55</f>
        <v>#NUM!</v>
      </c>
      <c r="GIC55" s="1818" t="e">
        <f t="shared" ref="GIC55" si="18845">GIA55*GHY55</f>
        <v>#NUM!</v>
      </c>
      <c r="GIE55" s="1818" t="e">
        <f t="shared" ref="GIE55" si="18846">GIC55*GIA55</f>
        <v>#NUM!</v>
      </c>
      <c r="GIG55" s="1818" t="e">
        <f t="shared" ref="GIG55" si="18847">GIE55*GIC55</f>
        <v>#NUM!</v>
      </c>
      <c r="GII55" s="1818" t="e">
        <f t="shared" ref="GII55" si="18848">GIG55*GIE55</f>
        <v>#NUM!</v>
      </c>
      <c r="GIK55" s="1818" t="e">
        <f t="shared" ref="GIK55" si="18849">GII55*GIG55</f>
        <v>#NUM!</v>
      </c>
      <c r="GIM55" s="1818" t="e">
        <f t="shared" ref="GIM55" si="18850">GIK55*GII55</f>
        <v>#NUM!</v>
      </c>
      <c r="GIO55" s="1818" t="e">
        <f t="shared" ref="GIO55" si="18851">GIM55*GIK55</f>
        <v>#NUM!</v>
      </c>
      <c r="GIQ55" s="1818" t="e">
        <f t="shared" ref="GIQ55" si="18852">GIO55*GIM55</f>
        <v>#NUM!</v>
      </c>
      <c r="GIS55" s="1818" t="e">
        <f t="shared" ref="GIS55" si="18853">GIQ55*GIO55</f>
        <v>#NUM!</v>
      </c>
      <c r="GIU55" s="1818" t="e">
        <f t="shared" ref="GIU55" si="18854">GIS55*GIQ55</f>
        <v>#NUM!</v>
      </c>
      <c r="GIW55" s="1818" t="e">
        <f t="shared" ref="GIW55" si="18855">GIU55*GIS55</f>
        <v>#NUM!</v>
      </c>
      <c r="GIY55" s="1818" t="e">
        <f t="shared" ref="GIY55" si="18856">GIW55*GIU55</f>
        <v>#NUM!</v>
      </c>
      <c r="GJA55" s="1818" t="e">
        <f t="shared" ref="GJA55" si="18857">GIY55*GIW55</f>
        <v>#NUM!</v>
      </c>
      <c r="GJC55" s="1818" t="e">
        <f t="shared" ref="GJC55" si="18858">GJA55*GIY55</f>
        <v>#NUM!</v>
      </c>
      <c r="GJE55" s="1818" t="e">
        <f t="shared" ref="GJE55" si="18859">GJC55*GJA55</f>
        <v>#NUM!</v>
      </c>
      <c r="GJG55" s="1818" t="e">
        <f t="shared" ref="GJG55" si="18860">GJE55*GJC55</f>
        <v>#NUM!</v>
      </c>
      <c r="GJI55" s="1818" t="e">
        <f t="shared" ref="GJI55" si="18861">GJG55*GJE55</f>
        <v>#NUM!</v>
      </c>
      <c r="GJK55" s="1818" t="e">
        <f t="shared" ref="GJK55" si="18862">GJI55*GJG55</f>
        <v>#NUM!</v>
      </c>
      <c r="GJM55" s="1818" t="e">
        <f t="shared" ref="GJM55" si="18863">GJK55*GJI55</f>
        <v>#NUM!</v>
      </c>
      <c r="GJO55" s="1818" t="e">
        <f t="shared" ref="GJO55" si="18864">GJM55*GJK55</f>
        <v>#NUM!</v>
      </c>
      <c r="GJQ55" s="1818" t="e">
        <f t="shared" ref="GJQ55" si="18865">GJO55*GJM55</f>
        <v>#NUM!</v>
      </c>
      <c r="GJS55" s="1818" t="e">
        <f t="shared" ref="GJS55" si="18866">GJQ55*GJO55</f>
        <v>#NUM!</v>
      </c>
      <c r="GJU55" s="1818" t="e">
        <f t="shared" ref="GJU55" si="18867">GJS55*GJQ55</f>
        <v>#NUM!</v>
      </c>
      <c r="GJW55" s="1818" t="e">
        <f t="shared" ref="GJW55" si="18868">GJU55*GJS55</f>
        <v>#NUM!</v>
      </c>
      <c r="GJY55" s="1818" t="e">
        <f t="shared" ref="GJY55" si="18869">GJW55*GJU55</f>
        <v>#NUM!</v>
      </c>
      <c r="GKA55" s="1818" t="e">
        <f t="shared" ref="GKA55" si="18870">GJY55*GJW55</f>
        <v>#NUM!</v>
      </c>
      <c r="GKC55" s="1818" t="e">
        <f t="shared" ref="GKC55" si="18871">GKA55*GJY55</f>
        <v>#NUM!</v>
      </c>
      <c r="GKE55" s="1818" t="e">
        <f t="shared" ref="GKE55" si="18872">GKC55*GKA55</f>
        <v>#NUM!</v>
      </c>
      <c r="GKG55" s="1818" t="e">
        <f t="shared" ref="GKG55" si="18873">GKE55*GKC55</f>
        <v>#NUM!</v>
      </c>
      <c r="GKI55" s="1818" t="e">
        <f t="shared" ref="GKI55" si="18874">GKG55*GKE55</f>
        <v>#NUM!</v>
      </c>
      <c r="GKK55" s="1818" t="e">
        <f t="shared" ref="GKK55" si="18875">GKI55*GKG55</f>
        <v>#NUM!</v>
      </c>
      <c r="GKM55" s="1818" t="e">
        <f t="shared" ref="GKM55" si="18876">GKK55*GKI55</f>
        <v>#NUM!</v>
      </c>
      <c r="GKO55" s="1818" t="e">
        <f t="shared" ref="GKO55" si="18877">GKM55*GKK55</f>
        <v>#NUM!</v>
      </c>
      <c r="GKQ55" s="1818" t="e">
        <f t="shared" ref="GKQ55" si="18878">GKO55*GKM55</f>
        <v>#NUM!</v>
      </c>
      <c r="GKS55" s="1818" t="e">
        <f t="shared" ref="GKS55" si="18879">GKQ55*GKO55</f>
        <v>#NUM!</v>
      </c>
      <c r="GKU55" s="1818" t="e">
        <f t="shared" ref="GKU55" si="18880">GKS55*GKQ55</f>
        <v>#NUM!</v>
      </c>
      <c r="GKW55" s="1818" t="e">
        <f t="shared" ref="GKW55" si="18881">GKU55*GKS55</f>
        <v>#NUM!</v>
      </c>
      <c r="GKY55" s="1818" t="e">
        <f t="shared" ref="GKY55" si="18882">GKW55*GKU55</f>
        <v>#NUM!</v>
      </c>
      <c r="GLA55" s="1818" t="e">
        <f t="shared" ref="GLA55" si="18883">GKY55*GKW55</f>
        <v>#NUM!</v>
      </c>
      <c r="GLC55" s="1818" t="e">
        <f t="shared" ref="GLC55" si="18884">GLA55*GKY55</f>
        <v>#NUM!</v>
      </c>
      <c r="GLE55" s="1818" t="e">
        <f t="shared" ref="GLE55" si="18885">GLC55*GLA55</f>
        <v>#NUM!</v>
      </c>
      <c r="GLG55" s="1818" t="e">
        <f t="shared" ref="GLG55" si="18886">GLE55*GLC55</f>
        <v>#NUM!</v>
      </c>
      <c r="GLI55" s="1818" t="e">
        <f t="shared" ref="GLI55" si="18887">GLG55*GLE55</f>
        <v>#NUM!</v>
      </c>
      <c r="GLK55" s="1818" t="e">
        <f t="shared" ref="GLK55" si="18888">GLI55*GLG55</f>
        <v>#NUM!</v>
      </c>
      <c r="GLM55" s="1818" t="e">
        <f t="shared" ref="GLM55" si="18889">GLK55*GLI55</f>
        <v>#NUM!</v>
      </c>
      <c r="GLO55" s="1818" t="e">
        <f t="shared" ref="GLO55" si="18890">GLM55*GLK55</f>
        <v>#NUM!</v>
      </c>
      <c r="GLQ55" s="1818" t="e">
        <f t="shared" ref="GLQ55" si="18891">GLO55*GLM55</f>
        <v>#NUM!</v>
      </c>
      <c r="GLS55" s="1818" t="e">
        <f t="shared" ref="GLS55" si="18892">GLQ55*GLO55</f>
        <v>#NUM!</v>
      </c>
      <c r="GLU55" s="1818" t="e">
        <f t="shared" ref="GLU55" si="18893">GLS55*GLQ55</f>
        <v>#NUM!</v>
      </c>
      <c r="GLW55" s="1818" t="e">
        <f t="shared" ref="GLW55" si="18894">GLU55*GLS55</f>
        <v>#NUM!</v>
      </c>
      <c r="GLY55" s="1818" t="e">
        <f t="shared" ref="GLY55" si="18895">GLW55*GLU55</f>
        <v>#NUM!</v>
      </c>
      <c r="GMA55" s="1818" t="e">
        <f t="shared" ref="GMA55" si="18896">GLY55*GLW55</f>
        <v>#NUM!</v>
      </c>
      <c r="GMC55" s="1818" t="e">
        <f t="shared" ref="GMC55" si="18897">GMA55*GLY55</f>
        <v>#NUM!</v>
      </c>
      <c r="GME55" s="1818" t="e">
        <f t="shared" ref="GME55" si="18898">GMC55*GMA55</f>
        <v>#NUM!</v>
      </c>
      <c r="GMG55" s="1818" t="e">
        <f t="shared" ref="GMG55" si="18899">GME55*GMC55</f>
        <v>#NUM!</v>
      </c>
      <c r="GMI55" s="1818" t="e">
        <f t="shared" ref="GMI55" si="18900">GMG55*GME55</f>
        <v>#NUM!</v>
      </c>
      <c r="GMK55" s="1818" t="e">
        <f t="shared" ref="GMK55" si="18901">GMI55*GMG55</f>
        <v>#NUM!</v>
      </c>
      <c r="GMM55" s="1818" t="e">
        <f t="shared" ref="GMM55" si="18902">GMK55*GMI55</f>
        <v>#NUM!</v>
      </c>
      <c r="GMO55" s="1818" t="e">
        <f t="shared" ref="GMO55" si="18903">GMM55*GMK55</f>
        <v>#NUM!</v>
      </c>
      <c r="GMQ55" s="1818" t="e">
        <f t="shared" ref="GMQ55" si="18904">GMO55*GMM55</f>
        <v>#NUM!</v>
      </c>
      <c r="GMS55" s="1818" t="e">
        <f t="shared" ref="GMS55" si="18905">GMQ55*GMO55</f>
        <v>#NUM!</v>
      </c>
      <c r="GMU55" s="1818" t="e">
        <f t="shared" ref="GMU55" si="18906">GMS55*GMQ55</f>
        <v>#NUM!</v>
      </c>
      <c r="GMW55" s="1818" t="e">
        <f t="shared" ref="GMW55" si="18907">GMU55*GMS55</f>
        <v>#NUM!</v>
      </c>
      <c r="GMY55" s="1818" t="e">
        <f t="shared" ref="GMY55" si="18908">GMW55*GMU55</f>
        <v>#NUM!</v>
      </c>
      <c r="GNA55" s="1818" t="e">
        <f t="shared" ref="GNA55" si="18909">GMY55*GMW55</f>
        <v>#NUM!</v>
      </c>
      <c r="GNC55" s="1818" t="e">
        <f t="shared" ref="GNC55" si="18910">GNA55*GMY55</f>
        <v>#NUM!</v>
      </c>
      <c r="GNE55" s="1818" t="e">
        <f t="shared" ref="GNE55" si="18911">GNC55*GNA55</f>
        <v>#NUM!</v>
      </c>
      <c r="GNG55" s="1818" t="e">
        <f t="shared" ref="GNG55" si="18912">GNE55*GNC55</f>
        <v>#NUM!</v>
      </c>
      <c r="GNI55" s="1818" t="e">
        <f t="shared" ref="GNI55" si="18913">GNG55*GNE55</f>
        <v>#NUM!</v>
      </c>
      <c r="GNK55" s="1818" t="e">
        <f t="shared" ref="GNK55" si="18914">GNI55*GNG55</f>
        <v>#NUM!</v>
      </c>
      <c r="GNM55" s="1818" t="e">
        <f t="shared" ref="GNM55" si="18915">GNK55*GNI55</f>
        <v>#NUM!</v>
      </c>
      <c r="GNO55" s="1818" t="e">
        <f t="shared" ref="GNO55" si="18916">GNM55*GNK55</f>
        <v>#NUM!</v>
      </c>
      <c r="GNQ55" s="1818" t="e">
        <f t="shared" ref="GNQ55" si="18917">GNO55*GNM55</f>
        <v>#NUM!</v>
      </c>
      <c r="GNS55" s="1818" t="e">
        <f t="shared" ref="GNS55" si="18918">GNQ55*GNO55</f>
        <v>#NUM!</v>
      </c>
      <c r="GNU55" s="1818" t="e">
        <f t="shared" ref="GNU55" si="18919">GNS55*GNQ55</f>
        <v>#NUM!</v>
      </c>
      <c r="GNW55" s="1818" t="e">
        <f t="shared" ref="GNW55" si="18920">GNU55*GNS55</f>
        <v>#NUM!</v>
      </c>
      <c r="GNY55" s="1818" t="e">
        <f t="shared" ref="GNY55" si="18921">GNW55*GNU55</f>
        <v>#NUM!</v>
      </c>
      <c r="GOA55" s="1818" t="e">
        <f t="shared" ref="GOA55" si="18922">GNY55*GNW55</f>
        <v>#NUM!</v>
      </c>
      <c r="GOC55" s="1818" t="e">
        <f t="shared" ref="GOC55" si="18923">GOA55*GNY55</f>
        <v>#NUM!</v>
      </c>
      <c r="GOE55" s="1818" t="e">
        <f t="shared" ref="GOE55" si="18924">GOC55*GOA55</f>
        <v>#NUM!</v>
      </c>
      <c r="GOG55" s="1818" t="e">
        <f t="shared" ref="GOG55" si="18925">GOE55*GOC55</f>
        <v>#NUM!</v>
      </c>
      <c r="GOI55" s="1818" t="e">
        <f t="shared" ref="GOI55" si="18926">GOG55*GOE55</f>
        <v>#NUM!</v>
      </c>
      <c r="GOK55" s="1818" t="e">
        <f t="shared" ref="GOK55" si="18927">GOI55*GOG55</f>
        <v>#NUM!</v>
      </c>
      <c r="GOM55" s="1818" t="e">
        <f t="shared" ref="GOM55" si="18928">GOK55*GOI55</f>
        <v>#NUM!</v>
      </c>
      <c r="GOO55" s="1818" t="e">
        <f t="shared" ref="GOO55" si="18929">GOM55*GOK55</f>
        <v>#NUM!</v>
      </c>
      <c r="GOQ55" s="1818" t="e">
        <f t="shared" ref="GOQ55" si="18930">GOO55*GOM55</f>
        <v>#NUM!</v>
      </c>
      <c r="GOS55" s="1818" t="e">
        <f t="shared" ref="GOS55" si="18931">GOQ55*GOO55</f>
        <v>#NUM!</v>
      </c>
      <c r="GOU55" s="1818" t="e">
        <f t="shared" ref="GOU55" si="18932">GOS55*GOQ55</f>
        <v>#NUM!</v>
      </c>
      <c r="GOW55" s="1818" t="e">
        <f t="shared" ref="GOW55" si="18933">GOU55*GOS55</f>
        <v>#NUM!</v>
      </c>
      <c r="GOY55" s="1818" t="e">
        <f t="shared" ref="GOY55" si="18934">GOW55*GOU55</f>
        <v>#NUM!</v>
      </c>
      <c r="GPA55" s="1818" t="e">
        <f t="shared" ref="GPA55" si="18935">GOY55*GOW55</f>
        <v>#NUM!</v>
      </c>
      <c r="GPC55" s="1818" t="e">
        <f t="shared" ref="GPC55" si="18936">GPA55*GOY55</f>
        <v>#NUM!</v>
      </c>
      <c r="GPE55" s="1818" t="e">
        <f t="shared" ref="GPE55" si="18937">GPC55*GPA55</f>
        <v>#NUM!</v>
      </c>
      <c r="GPG55" s="1818" t="e">
        <f t="shared" ref="GPG55" si="18938">GPE55*GPC55</f>
        <v>#NUM!</v>
      </c>
      <c r="GPI55" s="1818" t="e">
        <f t="shared" ref="GPI55" si="18939">GPG55*GPE55</f>
        <v>#NUM!</v>
      </c>
      <c r="GPK55" s="1818" t="e">
        <f t="shared" ref="GPK55" si="18940">GPI55*GPG55</f>
        <v>#NUM!</v>
      </c>
      <c r="GPM55" s="1818" t="e">
        <f t="shared" ref="GPM55" si="18941">GPK55*GPI55</f>
        <v>#NUM!</v>
      </c>
      <c r="GPO55" s="1818" t="e">
        <f t="shared" ref="GPO55" si="18942">GPM55*GPK55</f>
        <v>#NUM!</v>
      </c>
      <c r="GPQ55" s="1818" t="e">
        <f t="shared" ref="GPQ55" si="18943">GPO55*GPM55</f>
        <v>#NUM!</v>
      </c>
      <c r="GPS55" s="1818" t="e">
        <f t="shared" ref="GPS55" si="18944">GPQ55*GPO55</f>
        <v>#NUM!</v>
      </c>
      <c r="GPU55" s="1818" t="e">
        <f t="shared" ref="GPU55" si="18945">GPS55*GPQ55</f>
        <v>#NUM!</v>
      </c>
      <c r="GPW55" s="1818" t="e">
        <f t="shared" ref="GPW55" si="18946">GPU55*GPS55</f>
        <v>#NUM!</v>
      </c>
      <c r="GPY55" s="1818" t="e">
        <f t="shared" ref="GPY55" si="18947">GPW55*GPU55</f>
        <v>#NUM!</v>
      </c>
      <c r="GQA55" s="1818" t="e">
        <f t="shared" ref="GQA55" si="18948">GPY55*GPW55</f>
        <v>#NUM!</v>
      </c>
      <c r="GQC55" s="1818" t="e">
        <f t="shared" ref="GQC55" si="18949">GQA55*GPY55</f>
        <v>#NUM!</v>
      </c>
      <c r="GQE55" s="1818" t="e">
        <f t="shared" ref="GQE55" si="18950">GQC55*GQA55</f>
        <v>#NUM!</v>
      </c>
      <c r="GQG55" s="1818" t="e">
        <f t="shared" ref="GQG55" si="18951">GQE55*GQC55</f>
        <v>#NUM!</v>
      </c>
      <c r="GQI55" s="1818" t="e">
        <f t="shared" ref="GQI55" si="18952">GQG55*GQE55</f>
        <v>#NUM!</v>
      </c>
      <c r="GQK55" s="1818" t="e">
        <f t="shared" ref="GQK55" si="18953">GQI55*GQG55</f>
        <v>#NUM!</v>
      </c>
      <c r="GQM55" s="1818" t="e">
        <f t="shared" ref="GQM55" si="18954">GQK55*GQI55</f>
        <v>#NUM!</v>
      </c>
      <c r="GQO55" s="1818" t="e">
        <f t="shared" ref="GQO55" si="18955">GQM55*GQK55</f>
        <v>#NUM!</v>
      </c>
      <c r="GQQ55" s="1818" t="e">
        <f t="shared" ref="GQQ55" si="18956">GQO55*GQM55</f>
        <v>#NUM!</v>
      </c>
      <c r="GQS55" s="1818" t="e">
        <f t="shared" ref="GQS55" si="18957">GQQ55*GQO55</f>
        <v>#NUM!</v>
      </c>
      <c r="GQU55" s="1818" t="e">
        <f t="shared" ref="GQU55" si="18958">GQS55*GQQ55</f>
        <v>#NUM!</v>
      </c>
      <c r="GQW55" s="1818" t="e">
        <f t="shared" ref="GQW55" si="18959">GQU55*GQS55</f>
        <v>#NUM!</v>
      </c>
      <c r="GQY55" s="1818" t="e">
        <f t="shared" ref="GQY55" si="18960">GQW55*GQU55</f>
        <v>#NUM!</v>
      </c>
      <c r="GRA55" s="1818" t="e">
        <f t="shared" ref="GRA55" si="18961">GQY55*GQW55</f>
        <v>#NUM!</v>
      </c>
      <c r="GRC55" s="1818" t="e">
        <f t="shared" ref="GRC55" si="18962">GRA55*GQY55</f>
        <v>#NUM!</v>
      </c>
      <c r="GRE55" s="1818" t="e">
        <f t="shared" ref="GRE55" si="18963">GRC55*GRA55</f>
        <v>#NUM!</v>
      </c>
      <c r="GRG55" s="1818" t="e">
        <f t="shared" ref="GRG55" si="18964">GRE55*GRC55</f>
        <v>#NUM!</v>
      </c>
      <c r="GRI55" s="1818" t="e">
        <f t="shared" ref="GRI55" si="18965">GRG55*GRE55</f>
        <v>#NUM!</v>
      </c>
      <c r="GRK55" s="1818" t="e">
        <f t="shared" ref="GRK55" si="18966">GRI55*GRG55</f>
        <v>#NUM!</v>
      </c>
      <c r="GRM55" s="1818" t="e">
        <f t="shared" ref="GRM55" si="18967">GRK55*GRI55</f>
        <v>#NUM!</v>
      </c>
      <c r="GRO55" s="1818" t="e">
        <f t="shared" ref="GRO55" si="18968">GRM55*GRK55</f>
        <v>#NUM!</v>
      </c>
      <c r="GRQ55" s="1818" t="e">
        <f t="shared" ref="GRQ55" si="18969">GRO55*GRM55</f>
        <v>#NUM!</v>
      </c>
      <c r="GRS55" s="1818" t="e">
        <f t="shared" ref="GRS55" si="18970">GRQ55*GRO55</f>
        <v>#NUM!</v>
      </c>
      <c r="GRU55" s="1818" t="e">
        <f t="shared" ref="GRU55" si="18971">GRS55*GRQ55</f>
        <v>#NUM!</v>
      </c>
      <c r="GRW55" s="1818" t="e">
        <f t="shared" ref="GRW55" si="18972">GRU55*GRS55</f>
        <v>#NUM!</v>
      </c>
      <c r="GRY55" s="1818" t="e">
        <f t="shared" ref="GRY55" si="18973">GRW55*GRU55</f>
        <v>#NUM!</v>
      </c>
      <c r="GSA55" s="1818" t="e">
        <f t="shared" ref="GSA55" si="18974">GRY55*GRW55</f>
        <v>#NUM!</v>
      </c>
      <c r="GSC55" s="1818" t="e">
        <f t="shared" ref="GSC55" si="18975">GSA55*GRY55</f>
        <v>#NUM!</v>
      </c>
      <c r="GSE55" s="1818" t="e">
        <f t="shared" ref="GSE55" si="18976">GSC55*GSA55</f>
        <v>#NUM!</v>
      </c>
      <c r="GSG55" s="1818" t="e">
        <f t="shared" ref="GSG55" si="18977">GSE55*GSC55</f>
        <v>#NUM!</v>
      </c>
      <c r="GSI55" s="1818" t="e">
        <f t="shared" ref="GSI55" si="18978">GSG55*GSE55</f>
        <v>#NUM!</v>
      </c>
      <c r="GSK55" s="1818" t="e">
        <f t="shared" ref="GSK55" si="18979">GSI55*GSG55</f>
        <v>#NUM!</v>
      </c>
      <c r="GSM55" s="1818" t="e">
        <f t="shared" ref="GSM55" si="18980">GSK55*GSI55</f>
        <v>#NUM!</v>
      </c>
      <c r="GSO55" s="1818" t="e">
        <f t="shared" ref="GSO55" si="18981">GSM55*GSK55</f>
        <v>#NUM!</v>
      </c>
      <c r="GSQ55" s="1818" t="e">
        <f t="shared" ref="GSQ55" si="18982">GSO55*GSM55</f>
        <v>#NUM!</v>
      </c>
      <c r="GSS55" s="1818" t="e">
        <f t="shared" ref="GSS55" si="18983">GSQ55*GSO55</f>
        <v>#NUM!</v>
      </c>
      <c r="GSU55" s="1818" t="e">
        <f t="shared" ref="GSU55" si="18984">GSS55*GSQ55</f>
        <v>#NUM!</v>
      </c>
      <c r="GSW55" s="1818" t="e">
        <f t="shared" ref="GSW55" si="18985">GSU55*GSS55</f>
        <v>#NUM!</v>
      </c>
      <c r="GSY55" s="1818" t="e">
        <f t="shared" ref="GSY55" si="18986">GSW55*GSU55</f>
        <v>#NUM!</v>
      </c>
      <c r="GTA55" s="1818" t="e">
        <f t="shared" ref="GTA55" si="18987">GSY55*GSW55</f>
        <v>#NUM!</v>
      </c>
      <c r="GTC55" s="1818" t="e">
        <f t="shared" ref="GTC55" si="18988">GTA55*GSY55</f>
        <v>#NUM!</v>
      </c>
      <c r="GTE55" s="1818" t="e">
        <f t="shared" ref="GTE55" si="18989">GTC55*GTA55</f>
        <v>#NUM!</v>
      </c>
      <c r="GTG55" s="1818" t="e">
        <f t="shared" ref="GTG55" si="18990">GTE55*GTC55</f>
        <v>#NUM!</v>
      </c>
      <c r="GTI55" s="1818" t="e">
        <f t="shared" ref="GTI55" si="18991">GTG55*GTE55</f>
        <v>#NUM!</v>
      </c>
      <c r="GTK55" s="1818" t="e">
        <f t="shared" ref="GTK55" si="18992">GTI55*GTG55</f>
        <v>#NUM!</v>
      </c>
      <c r="GTM55" s="1818" t="e">
        <f t="shared" ref="GTM55" si="18993">GTK55*GTI55</f>
        <v>#NUM!</v>
      </c>
      <c r="GTO55" s="1818" t="e">
        <f t="shared" ref="GTO55" si="18994">GTM55*GTK55</f>
        <v>#NUM!</v>
      </c>
      <c r="GTQ55" s="1818" t="e">
        <f t="shared" ref="GTQ55" si="18995">GTO55*GTM55</f>
        <v>#NUM!</v>
      </c>
      <c r="GTS55" s="1818" t="e">
        <f t="shared" ref="GTS55" si="18996">GTQ55*GTO55</f>
        <v>#NUM!</v>
      </c>
      <c r="GTU55" s="1818" t="e">
        <f t="shared" ref="GTU55" si="18997">GTS55*GTQ55</f>
        <v>#NUM!</v>
      </c>
      <c r="GTW55" s="1818" t="e">
        <f t="shared" ref="GTW55" si="18998">GTU55*GTS55</f>
        <v>#NUM!</v>
      </c>
      <c r="GTY55" s="1818" t="e">
        <f t="shared" ref="GTY55" si="18999">GTW55*GTU55</f>
        <v>#NUM!</v>
      </c>
      <c r="GUA55" s="1818" t="e">
        <f t="shared" ref="GUA55" si="19000">GTY55*GTW55</f>
        <v>#NUM!</v>
      </c>
      <c r="GUC55" s="1818" t="e">
        <f t="shared" ref="GUC55" si="19001">GUA55*GTY55</f>
        <v>#NUM!</v>
      </c>
      <c r="GUE55" s="1818" t="e">
        <f t="shared" ref="GUE55" si="19002">GUC55*GUA55</f>
        <v>#NUM!</v>
      </c>
      <c r="GUG55" s="1818" t="e">
        <f t="shared" ref="GUG55" si="19003">GUE55*GUC55</f>
        <v>#NUM!</v>
      </c>
      <c r="GUI55" s="1818" t="e">
        <f t="shared" ref="GUI55" si="19004">GUG55*GUE55</f>
        <v>#NUM!</v>
      </c>
      <c r="GUK55" s="1818" t="e">
        <f t="shared" ref="GUK55" si="19005">GUI55*GUG55</f>
        <v>#NUM!</v>
      </c>
      <c r="GUM55" s="1818" t="e">
        <f t="shared" ref="GUM55" si="19006">GUK55*GUI55</f>
        <v>#NUM!</v>
      </c>
      <c r="GUO55" s="1818" t="e">
        <f t="shared" ref="GUO55" si="19007">GUM55*GUK55</f>
        <v>#NUM!</v>
      </c>
      <c r="GUQ55" s="1818" t="e">
        <f t="shared" ref="GUQ55" si="19008">GUO55*GUM55</f>
        <v>#NUM!</v>
      </c>
      <c r="GUS55" s="1818" t="e">
        <f t="shared" ref="GUS55" si="19009">GUQ55*GUO55</f>
        <v>#NUM!</v>
      </c>
      <c r="GUU55" s="1818" t="e">
        <f t="shared" ref="GUU55" si="19010">GUS55*GUQ55</f>
        <v>#NUM!</v>
      </c>
      <c r="GUW55" s="1818" t="e">
        <f t="shared" ref="GUW55" si="19011">GUU55*GUS55</f>
        <v>#NUM!</v>
      </c>
      <c r="GUY55" s="1818" t="e">
        <f t="shared" ref="GUY55" si="19012">GUW55*GUU55</f>
        <v>#NUM!</v>
      </c>
      <c r="GVA55" s="1818" t="e">
        <f t="shared" ref="GVA55" si="19013">GUY55*GUW55</f>
        <v>#NUM!</v>
      </c>
      <c r="GVC55" s="1818" t="e">
        <f t="shared" ref="GVC55" si="19014">GVA55*GUY55</f>
        <v>#NUM!</v>
      </c>
      <c r="GVE55" s="1818" t="e">
        <f t="shared" ref="GVE55" si="19015">GVC55*GVA55</f>
        <v>#NUM!</v>
      </c>
      <c r="GVG55" s="1818" t="e">
        <f t="shared" ref="GVG55" si="19016">GVE55*GVC55</f>
        <v>#NUM!</v>
      </c>
      <c r="GVI55" s="1818" t="e">
        <f t="shared" ref="GVI55" si="19017">GVG55*GVE55</f>
        <v>#NUM!</v>
      </c>
      <c r="GVK55" s="1818" t="e">
        <f t="shared" ref="GVK55" si="19018">GVI55*GVG55</f>
        <v>#NUM!</v>
      </c>
      <c r="GVM55" s="1818" t="e">
        <f t="shared" ref="GVM55" si="19019">GVK55*GVI55</f>
        <v>#NUM!</v>
      </c>
      <c r="GVO55" s="1818" t="e">
        <f t="shared" ref="GVO55" si="19020">GVM55*GVK55</f>
        <v>#NUM!</v>
      </c>
      <c r="GVQ55" s="1818" t="e">
        <f t="shared" ref="GVQ55" si="19021">GVO55*GVM55</f>
        <v>#NUM!</v>
      </c>
      <c r="GVS55" s="1818" t="e">
        <f t="shared" ref="GVS55" si="19022">GVQ55*GVO55</f>
        <v>#NUM!</v>
      </c>
      <c r="GVU55" s="1818" t="e">
        <f t="shared" ref="GVU55" si="19023">GVS55*GVQ55</f>
        <v>#NUM!</v>
      </c>
      <c r="GVW55" s="1818" t="e">
        <f t="shared" ref="GVW55" si="19024">GVU55*GVS55</f>
        <v>#NUM!</v>
      </c>
      <c r="GVY55" s="1818" t="e">
        <f t="shared" ref="GVY55" si="19025">GVW55*GVU55</f>
        <v>#NUM!</v>
      </c>
      <c r="GWA55" s="1818" t="e">
        <f t="shared" ref="GWA55" si="19026">GVY55*GVW55</f>
        <v>#NUM!</v>
      </c>
      <c r="GWC55" s="1818" t="e">
        <f t="shared" ref="GWC55" si="19027">GWA55*GVY55</f>
        <v>#NUM!</v>
      </c>
      <c r="GWE55" s="1818" t="e">
        <f t="shared" ref="GWE55" si="19028">GWC55*GWA55</f>
        <v>#NUM!</v>
      </c>
      <c r="GWG55" s="1818" t="e">
        <f t="shared" ref="GWG55" si="19029">GWE55*GWC55</f>
        <v>#NUM!</v>
      </c>
      <c r="GWI55" s="1818" t="e">
        <f t="shared" ref="GWI55" si="19030">GWG55*GWE55</f>
        <v>#NUM!</v>
      </c>
      <c r="GWK55" s="1818" t="e">
        <f t="shared" ref="GWK55" si="19031">GWI55*GWG55</f>
        <v>#NUM!</v>
      </c>
      <c r="GWM55" s="1818" t="e">
        <f t="shared" ref="GWM55" si="19032">GWK55*GWI55</f>
        <v>#NUM!</v>
      </c>
      <c r="GWO55" s="1818" t="e">
        <f t="shared" ref="GWO55" si="19033">GWM55*GWK55</f>
        <v>#NUM!</v>
      </c>
      <c r="GWQ55" s="1818" t="e">
        <f t="shared" ref="GWQ55" si="19034">GWO55*GWM55</f>
        <v>#NUM!</v>
      </c>
      <c r="GWS55" s="1818" t="e">
        <f t="shared" ref="GWS55" si="19035">GWQ55*GWO55</f>
        <v>#NUM!</v>
      </c>
      <c r="GWU55" s="1818" t="e">
        <f t="shared" ref="GWU55" si="19036">GWS55*GWQ55</f>
        <v>#NUM!</v>
      </c>
      <c r="GWW55" s="1818" t="e">
        <f t="shared" ref="GWW55" si="19037">GWU55*GWS55</f>
        <v>#NUM!</v>
      </c>
      <c r="GWY55" s="1818" t="e">
        <f t="shared" ref="GWY55" si="19038">GWW55*GWU55</f>
        <v>#NUM!</v>
      </c>
      <c r="GXA55" s="1818" t="e">
        <f t="shared" ref="GXA55" si="19039">GWY55*GWW55</f>
        <v>#NUM!</v>
      </c>
      <c r="GXC55" s="1818" t="e">
        <f t="shared" ref="GXC55" si="19040">GXA55*GWY55</f>
        <v>#NUM!</v>
      </c>
      <c r="GXE55" s="1818" t="e">
        <f t="shared" ref="GXE55" si="19041">GXC55*GXA55</f>
        <v>#NUM!</v>
      </c>
      <c r="GXG55" s="1818" t="e">
        <f t="shared" ref="GXG55" si="19042">GXE55*GXC55</f>
        <v>#NUM!</v>
      </c>
      <c r="GXI55" s="1818" t="e">
        <f t="shared" ref="GXI55" si="19043">GXG55*GXE55</f>
        <v>#NUM!</v>
      </c>
      <c r="GXK55" s="1818" t="e">
        <f t="shared" ref="GXK55" si="19044">GXI55*GXG55</f>
        <v>#NUM!</v>
      </c>
      <c r="GXM55" s="1818" t="e">
        <f t="shared" ref="GXM55" si="19045">GXK55*GXI55</f>
        <v>#NUM!</v>
      </c>
      <c r="GXO55" s="1818" t="e">
        <f t="shared" ref="GXO55" si="19046">GXM55*GXK55</f>
        <v>#NUM!</v>
      </c>
      <c r="GXQ55" s="1818" t="e">
        <f t="shared" ref="GXQ55" si="19047">GXO55*GXM55</f>
        <v>#NUM!</v>
      </c>
      <c r="GXS55" s="1818" t="e">
        <f t="shared" ref="GXS55" si="19048">GXQ55*GXO55</f>
        <v>#NUM!</v>
      </c>
      <c r="GXU55" s="1818" t="e">
        <f t="shared" ref="GXU55" si="19049">GXS55*GXQ55</f>
        <v>#NUM!</v>
      </c>
      <c r="GXW55" s="1818" t="e">
        <f t="shared" ref="GXW55" si="19050">GXU55*GXS55</f>
        <v>#NUM!</v>
      </c>
      <c r="GXY55" s="1818" t="e">
        <f t="shared" ref="GXY55" si="19051">GXW55*GXU55</f>
        <v>#NUM!</v>
      </c>
      <c r="GYA55" s="1818" t="e">
        <f t="shared" ref="GYA55" si="19052">GXY55*GXW55</f>
        <v>#NUM!</v>
      </c>
      <c r="GYC55" s="1818" t="e">
        <f t="shared" ref="GYC55" si="19053">GYA55*GXY55</f>
        <v>#NUM!</v>
      </c>
      <c r="GYE55" s="1818" t="e">
        <f t="shared" ref="GYE55" si="19054">GYC55*GYA55</f>
        <v>#NUM!</v>
      </c>
      <c r="GYG55" s="1818" t="e">
        <f t="shared" ref="GYG55" si="19055">GYE55*GYC55</f>
        <v>#NUM!</v>
      </c>
      <c r="GYI55" s="1818" t="e">
        <f t="shared" ref="GYI55" si="19056">GYG55*GYE55</f>
        <v>#NUM!</v>
      </c>
      <c r="GYK55" s="1818" t="e">
        <f t="shared" ref="GYK55" si="19057">GYI55*GYG55</f>
        <v>#NUM!</v>
      </c>
      <c r="GYM55" s="1818" t="e">
        <f t="shared" ref="GYM55" si="19058">GYK55*GYI55</f>
        <v>#NUM!</v>
      </c>
      <c r="GYO55" s="1818" t="e">
        <f t="shared" ref="GYO55" si="19059">GYM55*GYK55</f>
        <v>#NUM!</v>
      </c>
      <c r="GYQ55" s="1818" t="e">
        <f t="shared" ref="GYQ55" si="19060">GYO55*GYM55</f>
        <v>#NUM!</v>
      </c>
      <c r="GYS55" s="1818" t="e">
        <f t="shared" ref="GYS55" si="19061">GYQ55*GYO55</f>
        <v>#NUM!</v>
      </c>
      <c r="GYU55" s="1818" t="e">
        <f t="shared" ref="GYU55" si="19062">GYS55*GYQ55</f>
        <v>#NUM!</v>
      </c>
      <c r="GYW55" s="1818" t="e">
        <f t="shared" ref="GYW55" si="19063">GYU55*GYS55</f>
        <v>#NUM!</v>
      </c>
      <c r="GYY55" s="1818" t="e">
        <f t="shared" ref="GYY55" si="19064">GYW55*GYU55</f>
        <v>#NUM!</v>
      </c>
      <c r="GZA55" s="1818" t="e">
        <f t="shared" ref="GZA55" si="19065">GYY55*GYW55</f>
        <v>#NUM!</v>
      </c>
      <c r="GZC55" s="1818" t="e">
        <f t="shared" ref="GZC55" si="19066">GZA55*GYY55</f>
        <v>#NUM!</v>
      </c>
      <c r="GZE55" s="1818" t="e">
        <f t="shared" ref="GZE55" si="19067">GZC55*GZA55</f>
        <v>#NUM!</v>
      </c>
      <c r="GZG55" s="1818" t="e">
        <f t="shared" ref="GZG55" si="19068">GZE55*GZC55</f>
        <v>#NUM!</v>
      </c>
      <c r="GZI55" s="1818" t="e">
        <f t="shared" ref="GZI55" si="19069">GZG55*GZE55</f>
        <v>#NUM!</v>
      </c>
      <c r="GZK55" s="1818" t="e">
        <f t="shared" ref="GZK55" si="19070">GZI55*GZG55</f>
        <v>#NUM!</v>
      </c>
      <c r="GZM55" s="1818" t="e">
        <f t="shared" ref="GZM55" si="19071">GZK55*GZI55</f>
        <v>#NUM!</v>
      </c>
      <c r="GZO55" s="1818" t="e">
        <f t="shared" ref="GZO55" si="19072">GZM55*GZK55</f>
        <v>#NUM!</v>
      </c>
      <c r="GZQ55" s="1818" t="e">
        <f t="shared" ref="GZQ55" si="19073">GZO55*GZM55</f>
        <v>#NUM!</v>
      </c>
      <c r="GZS55" s="1818" t="e">
        <f t="shared" ref="GZS55" si="19074">GZQ55*GZO55</f>
        <v>#NUM!</v>
      </c>
      <c r="GZU55" s="1818" t="e">
        <f t="shared" ref="GZU55" si="19075">GZS55*GZQ55</f>
        <v>#NUM!</v>
      </c>
      <c r="GZW55" s="1818" t="e">
        <f t="shared" ref="GZW55" si="19076">GZU55*GZS55</f>
        <v>#NUM!</v>
      </c>
      <c r="GZY55" s="1818" t="e">
        <f t="shared" ref="GZY55" si="19077">GZW55*GZU55</f>
        <v>#NUM!</v>
      </c>
      <c r="HAA55" s="1818" t="e">
        <f t="shared" ref="HAA55" si="19078">GZY55*GZW55</f>
        <v>#NUM!</v>
      </c>
      <c r="HAC55" s="1818" t="e">
        <f t="shared" ref="HAC55" si="19079">HAA55*GZY55</f>
        <v>#NUM!</v>
      </c>
      <c r="HAE55" s="1818" t="e">
        <f t="shared" ref="HAE55" si="19080">HAC55*HAA55</f>
        <v>#NUM!</v>
      </c>
      <c r="HAG55" s="1818" t="e">
        <f t="shared" ref="HAG55" si="19081">HAE55*HAC55</f>
        <v>#NUM!</v>
      </c>
      <c r="HAI55" s="1818" t="e">
        <f t="shared" ref="HAI55" si="19082">HAG55*HAE55</f>
        <v>#NUM!</v>
      </c>
      <c r="HAK55" s="1818" t="e">
        <f t="shared" ref="HAK55" si="19083">HAI55*HAG55</f>
        <v>#NUM!</v>
      </c>
      <c r="HAM55" s="1818" t="e">
        <f t="shared" ref="HAM55" si="19084">HAK55*HAI55</f>
        <v>#NUM!</v>
      </c>
      <c r="HAO55" s="1818" t="e">
        <f t="shared" ref="HAO55" si="19085">HAM55*HAK55</f>
        <v>#NUM!</v>
      </c>
      <c r="HAQ55" s="1818" t="e">
        <f t="shared" ref="HAQ55" si="19086">HAO55*HAM55</f>
        <v>#NUM!</v>
      </c>
      <c r="HAS55" s="1818" t="e">
        <f t="shared" ref="HAS55" si="19087">HAQ55*HAO55</f>
        <v>#NUM!</v>
      </c>
      <c r="HAU55" s="1818" t="e">
        <f t="shared" ref="HAU55" si="19088">HAS55*HAQ55</f>
        <v>#NUM!</v>
      </c>
      <c r="HAW55" s="1818" t="e">
        <f t="shared" ref="HAW55" si="19089">HAU55*HAS55</f>
        <v>#NUM!</v>
      </c>
      <c r="HAY55" s="1818" t="e">
        <f t="shared" ref="HAY55" si="19090">HAW55*HAU55</f>
        <v>#NUM!</v>
      </c>
      <c r="HBA55" s="1818" t="e">
        <f t="shared" ref="HBA55" si="19091">HAY55*HAW55</f>
        <v>#NUM!</v>
      </c>
      <c r="HBC55" s="1818" t="e">
        <f t="shared" ref="HBC55" si="19092">HBA55*HAY55</f>
        <v>#NUM!</v>
      </c>
      <c r="HBE55" s="1818" t="e">
        <f t="shared" ref="HBE55" si="19093">HBC55*HBA55</f>
        <v>#NUM!</v>
      </c>
      <c r="HBG55" s="1818" t="e">
        <f t="shared" ref="HBG55" si="19094">HBE55*HBC55</f>
        <v>#NUM!</v>
      </c>
      <c r="HBI55" s="1818" t="e">
        <f t="shared" ref="HBI55" si="19095">HBG55*HBE55</f>
        <v>#NUM!</v>
      </c>
      <c r="HBK55" s="1818" t="e">
        <f t="shared" ref="HBK55" si="19096">HBI55*HBG55</f>
        <v>#NUM!</v>
      </c>
      <c r="HBM55" s="1818" t="e">
        <f t="shared" ref="HBM55" si="19097">HBK55*HBI55</f>
        <v>#NUM!</v>
      </c>
      <c r="HBO55" s="1818" t="e">
        <f t="shared" ref="HBO55" si="19098">HBM55*HBK55</f>
        <v>#NUM!</v>
      </c>
      <c r="HBQ55" s="1818" t="e">
        <f t="shared" ref="HBQ55" si="19099">HBO55*HBM55</f>
        <v>#NUM!</v>
      </c>
      <c r="HBS55" s="1818" t="e">
        <f t="shared" ref="HBS55" si="19100">HBQ55*HBO55</f>
        <v>#NUM!</v>
      </c>
      <c r="HBU55" s="1818" t="e">
        <f t="shared" ref="HBU55" si="19101">HBS55*HBQ55</f>
        <v>#NUM!</v>
      </c>
      <c r="HBW55" s="1818" t="e">
        <f t="shared" ref="HBW55" si="19102">HBU55*HBS55</f>
        <v>#NUM!</v>
      </c>
      <c r="HBY55" s="1818" t="e">
        <f t="shared" ref="HBY55" si="19103">HBW55*HBU55</f>
        <v>#NUM!</v>
      </c>
      <c r="HCA55" s="1818" t="e">
        <f t="shared" ref="HCA55" si="19104">HBY55*HBW55</f>
        <v>#NUM!</v>
      </c>
      <c r="HCC55" s="1818" t="e">
        <f t="shared" ref="HCC55" si="19105">HCA55*HBY55</f>
        <v>#NUM!</v>
      </c>
      <c r="HCE55" s="1818" t="e">
        <f t="shared" ref="HCE55" si="19106">HCC55*HCA55</f>
        <v>#NUM!</v>
      </c>
      <c r="HCG55" s="1818" t="e">
        <f t="shared" ref="HCG55" si="19107">HCE55*HCC55</f>
        <v>#NUM!</v>
      </c>
      <c r="HCI55" s="1818" t="e">
        <f t="shared" ref="HCI55" si="19108">HCG55*HCE55</f>
        <v>#NUM!</v>
      </c>
      <c r="HCK55" s="1818" t="e">
        <f t="shared" ref="HCK55" si="19109">HCI55*HCG55</f>
        <v>#NUM!</v>
      </c>
      <c r="HCM55" s="1818" t="e">
        <f t="shared" ref="HCM55" si="19110">HCK55*HCI55</f>
        <v>#NUM!</v>
      </c>
      <c r="HCO55" s="1818" t="e">
        <f t="shared" ref="HCO55" si="19111">HCM55*HCK55</f>
        <v>#NUM!</v>
      </c>
      <c r="HCQ55" s="1818" t="e">
        <f t="shared" ref="HCQ55" si="19112">HCO55*HCM55</f>
        <v>#NUM!</v>
      </c>
      <c r="HCS55" s="1818" t="e">
        <f t="shared" ref="HCS55" si="19113">HCQ55*HCO55</f>
        <v>#NUM!</v>
      </c>
      <c r="HCU55" s="1818" t="e">
        <f t="shared" ref="HCU55" si="19114">HCS55*HCQ55</f>
        <v>#NUM!</v>
      </c>
      <c r="HCW55" s="1818" t="e">
        <f t="shared" ref="HCW55" si="19115">HCU55*HCS55</f>
        <v>#NUM!</v>
      </c>
      <c r="HCY55" s="1818" t="e">
        <f t="shared" ref="HCY55" si="19116">HCW55*HCU55</f>
        <v>#NUM!</v>
      </c>
      <c r="HDA55" s="1818" t="e">
        <f t="shared" ref="HDA55" si="19117">HCY55*HCW55</f>
        <v>#NUM!</v>
      </c>
      <c r="HDC55" s="1818" t="e">
        <f t="shared" ref="HDC55" si="19118">HDA55*HCY55</f>
        <v>#NUM!</v>
      </c>
      <c r="HDE55" s="1818" t="e">
        <f t="shared" ref="HDE55" si="19119">HDC55*HDA55</f>
        <v>#NUM!</v>
      </c>
      <c r="HDG55" s="1818" t="e">
        <f t="shared" ref="HDG55" si="19120">HDE55*HDC55</f>
        <v>#NUM!</v>
      </c>
      <c r="HDI55" s="1818" t="e">
        <f t="shared" ref="HDI55" si="19121">HDG55*HDE55</f>
        <v>#NUM!</v>
      </c>
      <c r="HDK55" s="1818" t="e">
        <f t="shared" ref="HDK55" si="19122">HDI55*HDG55</f>
        <v>#NUM!</v>
      </c>
      <c r="HDM55" s="1818" t="e">
        <f t="shared" ref="HDM55" si="19123">HDK55*HDI55</f>
        <v>#NUM!</v>
      </c>
      <c r="HDO55" s="1818" t="e">
        <f t="shared" ref="HDO55" si="19124">HDM55*HDK55</f>
        <v>#NUM!</v>
      </c>
      <c r="HDQ55" s="1818" t="e">
        <f t="shared" ref="HDQ55" si="19125">HDO55*HDM55</f>
        <v>#NUM!</v>
      </c>
      <c r="HDS55" s="1818" t="e">
        <f t="shared" ref="HDS55" si="19126">HDQ55*HDO55</f>
        <v>#NUM!</v>
      </c>
      <c r="HDU55" s="1818" t="e">
        <f t="shared" ref="HDU55" si="19127">HDS55*HDQ55</f>
        <v>#NUM!</v>
      </c>
      <c r="HDW55" s="1818" t="e">
        <f t="shared" ref="HDW55" si="19128">HDU55*HDS55</f>
        <v>#NUM!</v>
      </c>
      <c r="HDY55" s="1818" t="e">
        <f t="shared" ref="HDY55" si="19129">HDW55*HDU55</f>
        <v>#NUM!</v>
      </c>
      <c r="HEA55" s="1818" t="e">
        <f t="shared" ref="HEA55" si="19130">HDY55*HDW55</f>
        <v>#NUM!</v>
      </c>
      <c r="HEC55" s="1818" t="e">
        <f t="shared" ref="HEC55" si="19131">HEA55*HDY55</f>
        <v>#NUM!</v>
      </c>
      <c r="HEE55" s="1818" t="e">
        <f t="shared" ref="HEE55" si="19132">HEC55*HEA55</f>
        <v>#NUM!</v>
      </c>
      <c r="HEG55" s="1818" t="e">
        <f t="shared" ref="HEG55" si="19133">HEE55*HEC55</f>
        <v>#NUM!</v>
      </c>
      <c r="HEI55" s="1818" t="e">
        <f t="shared" ref="HEI55" si="19134">HEG55*HEE55</f>
        <v>#NUM!</v>
      </c>
      <c r="HEK55" s="1818" t="e">
        <f t="shared" ref="HEK55" si="19135">HEI55*HEG55</f>
        <v>#NUM!</v>
      </c>
      <c r="HEM55" s="1818" t="e">
        <f t="shared" ref="HEM55" si="19136">HEK55*HEI55</f>
        <v>#NUM!</v>
      </c>
      <c r="HEO55" s="1818" t="e">
        <f t="shared" ref="HEO55" si="19137">HEM55*HEK55</f>
        <v>#NUM!</v>
      </c>
      <c r="HEQ55" s="1818" t="e">
        <f t="shared" ref="HEQ55" si="19138">HEO55*HEM55</f>
        <v>#NUM!</v>
      </c>
      <c r="HES55" s="1818" t="e">
        <f t="shared" ref="HES55" si="19139">HEQ55*HEO55</f>
        <v>#NUM!</v>
      </c>
      <c r="HEU55" s="1818" t="e">
        <f t="shared" ref="HEU55" si="19140">HES55*HEQ55</f>
        <v>#NUM!</v>
      </c>
      <c r="HEW55" s="1818" t="e">
        <f t="shared" ref="HEW55" si="19141">HEU55*HES55</f>
        <v>#NUM!</v>
      </c>
      <c r="HEY55" s="1818" t="e">
        <f t="shared" ref="HEY55" si="19142">HEW55*HEU55</f>
        <v>#NUM!</v>
      </c>
      <c r="HFA55" s="1818" t="e">
        <f t="shared" ref="HFA55" si="19143">HEY55*HEW55</f>
        <v>#NUM!</v>
      </c>
      <c r="HFC55" s="1818" t="e">
        <f t="shared" ref="HFC55" si="19144">HFA55*HEY55</f>
        <v>#NUM!</v>
      </c>
      <c r="HFE55" s="1818" t="e">
        <f t="shared" ref="HFE55" si="19145">HFC55*HFA55</f>
        <v>#NUM!</v>
      </c>
      <c r="HFG55" s="1818" t="e">
        <f t="shared" ref="HFG55" si="19146">HFE55*HFC55</f>
        <v>#NUM!</v>
      </c>
      <c r="HFI55" s="1818" t="e">
        <f t="shared" ref="HFI55" si="19147">HFG55*HFE55</f>
        <v>#NUM!</v>
      </c>
      <c r="HFK55" s="1818" t="e">
        <f t="shared" ref="HFK55" si="19148">HFI55*HFG55</f>
        <v>#NUM!</v>
      </c>
      <c r="HFM55" s="1818" t="e">
        <f t="shared" ref="HFM55" si="19149">HFK55*HFI55</f>
        <v>#NUM!</v>
      </c>
      <c r="HFO55" s="1818" t="e">
        <f t="shared" ref="HFO55" si="19150">HFM55*HFK55</f>
        <v>#NUM!</v>
      </c>
      <c r="HFQ55" s="1818" t="e">
        <f t="shared" ref="HFQ55" si="19151">HFO55*HFM55</f>
        <v>#NUM!</v>
      </c>
      <c r="HFS55" s="1818" t="e">
        <f t="shared" ref="HFS55" si="19152">HFQ55*HFO55</f>
        <v>#NUM!</v>
      </c>
      <c r="HFU55" s="1818" t="e">
        <f t="shared" ref="HFU55" si="19153">HFS55*HFQ55</f>
        <v>#NUM!</v>
      </c>
      <c r="HFW55" s="1818" t="e">
        <f t="shared" ref="HFW55" si="19154">HFU55*HFS55</f>
        <v>#NUM!</v>
      </c>
      <c r="HFY55" s="1818" t="e">
        <f t="shared" ref="HFY55" si="19155">HFW55*HFU55</f>
        <v>#NUM!</v>
      </c>
      <c r="HGA55" s="1818" t="e">
        <f t="shared" ref="HGA55" si="19156">HFY55*HFW55</f>
        <v>#NUM!</v>
      </c>
      <c r="HGC55" s="1818" t="e">
        <f t="shared" ref="HGC55" si="19157">HGA55*HFY55</f>
        <v>#NUM!</v>
      </c>
      <c r="HGE55" s="1818" t="e">
        <f t="shared" ref="HGE55" si="19158">HGC55*HGA55</f>
        <v>#NUM!</v>
      </c>
      <c r="HGG55" s="1818" t="e">
        <f t="shared" ref="HGG55" si="19159">HGE55*HGC55</f>
        <v>#NUM!</v>
      </c>
      <c r="HGI55" s="1818" t="e">
        <f t="shared" ref="HGI55" si="19160">HGG55*HGE55</f>
        <v>#NUM!</v>
      </c>
      <c r="HGK55" s="1818" t="e">
        <f t="shared" ref="HGK55" si="19161">HGI55*HGG55</f>
        <v>#NUM!</v>
      </c>
      <c r="HGM55" s="1818" t="e">
        <f t="shared" ref="HGM55" si="19162">HGK55*HGI55</f>
        <v>#NUM!</v>
      </c>
      <c r="HGO55" s="1818" t="e">
        <f t="shared" ref="HGO55" si="19163">HGM55*HGK55</f>
        <v>#NUM!</v>
      </c>
      <c r="HGQ55" s="1818" t="e">
        <f t="shared" ref="HGQ55" si="19164">HGO55*HGM55</f>
        <v>#NUM!</v>
      </c>
      <c r="HGS55" s="1818" t="e">
        <f t="shared" ref="HGS55" si="19165">HGQ55*HGO55</f>
        <v>#NUM!</v>
      </c>
      <c r="HGU55" s="1818" t="e">
        <f t="shared" ref="HGU55" si="19166">HGS55*HGQ55</f>
        <v>#NUM!</v>
      </c>
      <c r="HGW55" s="1818" t="e">
        <f t="shared" ref="HGW55" si="19167">HGU55*HGS55</f>
        <v>#NUM!</v>
      </c>
      <c r="HGY55" s="1818" t="e">
        <f t="shared" ref="HGY55" si="19168">HGW55*HGU55</f>
        <v>#NUM!</v>
      </c>
      <c r="HHA55" s="1818" t="e">
        <f t="shared" ref="HHA55" si="19169">HGY55*HGW55</f>
        <v>#NUM!</v>
      </c>
      <c r="HHC55" s="1818" t="e">
        <f t="shared" ref="HHC55" si="19170">HHA55*HGY55</f>
        <v>#NUM!</v>
      </c>
      <c r="HHE55" s="1818" t="e">
        <f t="shared" ref="HHE55" si="19171">HHC55*HHA55</f>
        <v>#NUM!</v>
      </c>
      <c r="HHG55" s="1818" t="e">
        <f t="shared" ref="HHG55" si="19172">HHE55*HHC55</f>
        <v>#NUM!</v>
      </c>
      <c r="HHI55" s="1818" t="e">
        <f t="shared" ref="HHI55" si="19173">HHG55*HHE55</f>
        <v>#NUM!</v>
      </c>
      <c r="HHK55" s="1818" t="e">
        <f t="shared" ref="HHK55" si="19174">HHI55*HHG55</f>
        <v>#NUM!</v>
      </c>
      <c r="HHM55" s="1818" t="e">
        <f t="shared" ref="HHM55" si="19175">HHK55*HHI55</f>
        <v>#NUM!</v>
      </c>
      <c r="HHO55" s="1818" t="e">
        <f t="shared" ref="HHO55" si="19176">HHM55*HHK55</f>
        <v>#NUM!</v>
      </c>
      <c r="HHQ55" s="1818" t="e">
        <f t="shared" ref="HHQ55" si="19177">HHO55*HHM55</f>
        <v>#NUM!</v>
      </c>
      <c r="HHS55" s="1818" t="e">
        <f t="shared" ref="HHS55" si="19178">HHQ55*HHO55</f>
        <v>#NUM!</v>
      </c>
      <c r="HHU55" s="1818" t="e">
        <f t="shared" ref="HHU55" si="19179">HHS55*HHQ55</f>
        <v>#NUM!</v>
      </c>
      <c r="HHW55" s="1818" t="e">
        <f t="shared" ref="HHW55" si="19180">HHU55*HHS55</f>
        <v>#NUM!</v>
      </c>
      <c r="HHY55" s="1818" t="e">
        <f t="shared" ref="HHY55" si="19181">HHW55*HHU55</f>
        <v>#NUM!</v>
      </c>
      <c r="HIA55" s="1818" t="e">
        <f t="shared" ref="HIA55" si="19182">HHY55*HHW55</f>
        <v>#NUM!</v>
      </c>
      <c r="HIC55" s="1818" t="e">
        <f t="shared" ref="HIC55" si="19183">HIA55*HHY55</f>
        <v>#NUM!</v>
      </c>
      <c r="HIE55" s="1818" t="e">
        <f t="shared" ref="HIE55" si="19184">HIC55*HIA55</f>
        <v>#NUM!</v>
      </c>
      <c r="HIG55" s="1818" t="e">
        <f t="shared" ref="HIG55" si="19185">HIE55*HIC55</f>
        <v>#NUM!</v>
      </c>
      <c r="HII55" s="1818" t="e">
        <f t="shared" ref="HII55" si="19186">HIG55*HIE55</f>
        <v>#NUM!</v>
      </c>
      <c r="HIK55" s="1818" t="e">
        <f t="shared" ref="HIK55" si="19187">HII55*HIG55</f>
        <v>#NUM!</v>
      </c>
      <c r="HIM55" s="1818" t="e">
        <f t="shared" ref="HIM55" si="19188">HIK55*HII55</f>
        <v>#NUM!</v>
      </c>
      <c r="HIO55" s="1818" t="e">
        <f t="shared" ref="HIO55" si="19189">HIM55*HIK55</f>
        <v>#NUM!</v>
      </c>
      <c r="HIQ55" s="1818" t="e">
        <f t="shared" ref="HIQ55" si="19190">HIO55*HIM55</f>
        <v>#NUM!</v>
      </c>
      <c r="HIS55" s="1818" t="e">
        <f t="shared" ref="HIS55" si="19191">HIQ55*HIO55</f>
        <v>#NUM!</v>
      </c>
      <c r="HIU55" s="1818" t="e">
        <f t="shared" ref="HIU55" si="19192">HIS55*HIQ55</f>
        <v>#NUM!</v>
      </c>
      <c r="HIW55" s="1818" t="e">
        <f t="shared" ref="HIW55" si="19193">HIU55*HIS55</f>
        <v>#NUM!</v>
      </c>
      <c r="HIY55" s="1818" t="e">
        <f t="shared" ref="HIY55" si="19194">HIW55*HIU55</f>
        <v>#NUM!</v>
      </c>
      <c r="HJA55" s="1818" t="e">
        <f t="shared" ref="HJA55" si="19195">HIY55*HIW55</f>
        <v>#NUM!</v>
      </c>
      <c r="HJC55" s="1818" t="e">
        <f t="shared" ref="HJC55" si="19196">HJA55*HIY55</f>
        <v>#NUM!</v>
      </c>
      <c r="HJE55" s="1818" t="e">
        <f t="shared" ref="HJE55" si="19197">HJC55*HJA55</f>
        <v>#NUM!</v>
      </c>
      <c r="HJG55" s="1818" t="e">
        <f t="shared" ref="HJG55" si="19198">HJE55*HJC55</f>
        <v>#NUM!</v>
      </c>
      <c r="HJI55" s="1818" t="e">
        <f t="shared" ref="HJI55" si="19199">HJG55*HJE55</f>
        <v>#NUM!</v>
      </c>
      <c r="HJK55" s="1818" t="e">
        <f t="shared" ref="HJK55" si="19200">HJI55*HJG55</f>
        <v>#NUM!</v>
      </c>
      <c r="HJM55" s="1818" t="e">
        <f t="shared" ref="HJM55" si="19201">HJK55*HJI55</f>
        <v>#NUM!</v>
      </c>
      <c r="HJO55" s="1818" t="e">
        <f t="shared" ref="HJO55" si="19202">HJM55*HJK55</f>
        <v>#NUM!</v>
      </c>
      <c r="HJQ55" s="1818" t="e">
        <f t="shared" ref="HJQ55" si="19203">HJO55*HJM55</f>
        <v>#NUM!</v>
      </c>
      <c r="HJS55" s="1818" t="e">
        <f t="shared" ref="HJS55" si="19204">HJQ55*HJO55</f>
        <v>#NUM!</v>
      </c>
      <c r="HJU55" s="1818" t="e">
        <f t="shared" ref="HJU55" si="19205">HJS55*HJQ55</f>
        <v>#NUM!</v>
      </c>
      <c r="HJW55" s="1818" t="e">
        <f t="shared" ref="HJW55" si="19206">HJU55*HJS55</f>
        <v>#NUM!</v>
      </c>
      <c r="HJY55" s="1818" t="e">
        <f t="shared" ref="HJY55" si="19207">HJW55*HJU55</f>
        <v>#NUM!</v>
      </c>
      <c r="HKA55" s="1818" t="e">
        <f t="shared" ref="HKA55" si="19208">HJY55*HJW55</f>
        <v>#NUM!</v>
      </c>
      <c r="HKC55" s="1818" t="e">
        <f t="shared" ref="HKC55" si="19209">HKA55*HJY55</f>
        <v>#NUM!</v>
      </c>
      <c r="HKE55" s="1818" t="e">
        <f t="shared" ref="HKE55" si="19210">HKC55*HKA55</f>
        <v>#NUM!</v>
      </c>
      <c r="HKG55" s="1818" t="e">
        <f t="shared" ref="HKG55" si="19211">HKE55*HKC55</f>
        <v>#NUM!</v>
      </c>
      <c r="HKI55" s="1818" t="e">
        <f t="shared" ref="HKI55" si="19212">HKG55*HKE55</f>
        <v>#NUM!</v>
      </c>
      <c r="HKK55" s="1818" t="e">
        <f t="shared" ref="HKK55" si="19213">HKI55*HKG55</f>
        <v>#NUM!</v>
      </c>
      <c r="HKM55" s="1818" t="e">
        <f t="shared" ref="HKM55" si="19214">HKK55*HKI55</f>
        <v>#NUM!</v>
      </c>
      <c r="HKO55" s="1818" t="e">
        <f t="shared" ref="HKO55" si="19215">HKM55*HKK55</f>
        <v>#NUM!</v>
      </c>
      <c r="HKQ55" s="1818" t="e">
        <f t="shared" ref="HKQ55" si="19216">HKO55*HKM55</f>
        <v>#NUM!</v>
      </c>
      <c r="HKS55" s="1818" t="e">
        <f t="shared" ref="HKS55" si="19217">HKQ55*HKO55</f>
        <v>#NUM!</v>
      </c>
      <c r="HKU55" s="1818" t="e">
        <f t="shared" ref="HKU55" si="19218">HKS55*HKQ55</f>
        <v>#NUM!</v>
      </c>
      <c r="HKW55" s="1818" t="e">
        <f t="shared" ref="HKW55" si="19219">HKU55*HKS55</f>
        <v>#NUM!</v>
      </c>
      <c r="HKY55" s="1818" t="e">
        <f t="shared" ref="HKY55" si="19220">HKW55*HKU55</f>
        <v>#NUM!</v>
      </c>
      <c r="HLA55" s="1818" t="e">
        <f t="shared" ref="HLA55" si="19221">HKY55*HKW55</f>
        <v>#NUM!</v>
      </c>
      <c r="HLC55" s="1818" t="e">
        <f t="shared" ref="HLC55" si="19222">HLA55*HKY55</f>
        <v>#NUM!</v>
      </c>
      <c r="HLE55" s="1818" t="e">
        <f t="shared" ref="HLE55" si="19223">HLC55*HLA55</f>
        <v>#NUM!</v>
      </c>
      <c r="HLG55" s="1818" t="e">
        <f t="shared" ref="HLG55" si="19224">HLE55*HLC55</f>
        <v>#NUM!</v>
      </c>
      <c r="HLI55" s="1818" t="e">
        <f t="shared" ref="HLI55" si="19225">HLG55*HLE55</f>
        <v>#NUM!</v>
      </c>
      <c r="HLK55" s="1818" t="e">
        <f t="shared" ref="HLK55" si="19226">HLI55*HLG55</f>
        <v>#NUM!</v>
      </c>
      <c r="HLM55" s="1818" t="e">
        <f t="shared" ref="HLM55" si="19227">HLK55*HLI55</f>
        <v>#NUM!</v>
      </c>
      <c r="HLO55" s="1818" t="e">
        <f t="shared" ref="HLO55" si="19228">HLM55*HLK55</f>
        <v>#NUM!</v>
      </c>
      <c r="HLQ55" s="1818" t="e">
        <f t="shared" ref="HLQ55" si="19229">HLO55*HLM55</f>
        <v>#NUM!</v>
      </c>
      <c r="HLS55" s="1818" t="e">
        <f t="shared" ref="HLS55" si="19230">HLQ55*HLO55</f>
        <v>#NUM!</v>
      </c>
      <c r="HLU55" s="1818" t="e">
        <f t="shared" ref="HLU55" si="19231">HLS55*HLQ55</f>
        <v>#NUM!</v>
      </c>
      <c r="HLW55" s="1818" t="e">
        <f t="shared" ref="HLW55" si="19232">HLU55*HLS55</f>
        <v>#NUM!</v>
      </c>
      <c r="HLY55" s="1818" t="e">
        <f t="shared" ref="HLY55" si="19233">HLW55*HLU55</f>
        <v>#NUM!</v>
      </c>
      <c r="HMA55" s="1818" t="e">
        <f t="shared" ref="HMA55" si="19234">HLY55*HLW55</f>
        <v>#NUM!</v>
      </c>
      <c r="HMC55" s="1818" t="e">
        <f t="shared" ref="HMC55" si="19235">HMA55*HLY55</f>
        <v>#NUM!</v>
      </c>
      <c r="HME55" s="1818" t="e">
        <f t="shared" ref="HME55" si="19236">HMC55*HMA55</f>
        <v>#NUM!</v>
      </c>
      <c r="HMG55" s="1818" t="e">
        <f t="shared" ref="HMG55" si="19237">HME55*HMC55</f>
        <v>#NUM!</v>
      </c>
      <c r="HMI55" s="1818" t="e">
        <f t="shared" ref="HMI55" si="19238">HMG55*HME55</f>
        <v>#NUM!</v>
      </c>
      <c r="HMK55" s="1818" t="e">
        <f t="shared" ref="HMK55" si="19239">HMI55*HMG55</f>
        <v>#NUM!</v>
      </c>
      <c r="HMM55" s="1818" t="e">
        <f t="shared" ref="HMM55" si="19240">HMK55*HMI55</f>
        <v>#NUM!</v>
      </c>
      <c r="HMO55" s="1818" t="e">
        <f t="shared" ref="HMO55" si="19241">HMM55*HMK55</f>
        <v>#NUM!</v>
      </c>
      <c r="HMQ55" s="1818" t="e">
        <f t="shared" ref="HMQ55" si="19242">HMO55*HMM55</f>
        <v>#NUM!</v>
      </c>
      <c r="HMS55" s="1818" t="e">
        <f t="shared" ref="HMS55" si="19243">HMQ55*HMO55</f>
        <v>#NUM!</v>
      </c>
      <c r="HMU55" s="1818" t="e">
        <f t="shared" ref="HMU55" si="19244">HMS55*HMQ55</f>
        <v>#NUM!</v>
      </c>
      <c r="HMW55" s="1818" t="e">
        <f t="shared" ref="HMW55" si="19245">HMU55*HMS55</f>
        <v>#NUM!</v>
      </c>
      <c r="HMY55" s="1818" t="e">
        <f t="shared" ref="HMY55" si="19246">HMW55*HMU55</f>
        <v>#NUM!</v>
      </c>
      <c r="HNA55" s="1818" t="e">
        <f t="shared" ref="HNA55" si="19247">HMY55*HMW55</f>
        <v>#NUM!</v>
      </c>
      <c r="HNC55" s="1818" t="e">
        <f t="shared" ref="HNC55" si="19248">HNA55*HMY55</f>
        <v>#NUM!</v>
      </c>
      <c r="HNE55" s="1818" t="e">
        <f t="shared" ref="HNE55" si="19249">HNC55*HNA55</f>
        <v>#NUM!</v>
      </c>
      <c r="HNG55" s="1818" t="e">
        <f t="shared" ref="HNG55" si="19250">HNE55*HNC55</f>
        <v>#NUM!</v>
      </c>
      <c r="HNI55" s="1818" t="e">
        <f t="shared" ref="HNI55" si="19251">HNG55*HNE55</f>
        <v>#NUM!</v>
      </c>
      <c r="HNK55" s="1818" t="e">
        <f t="shared" ref="HNK55" si="19252">HNI55*HNG55</f>
        <v>#NUM!</v>
      </c>
      <c r="HNM55" s="1818" t="e">
        <f t="shared" ref="HNM55" si="19253">HNK55*HNI55</f>
        <v>#NUM!</v>
      </c>
      <c r="HNO55" s="1818" t="e">
        <f t="shared" ref="HNO55" si="19254">HNM55*HNK55</f>
        <v>#NUM!</v>
      </c>
      <c r="HNQ55" s="1818" t="e">
        <f t="shared" ref="HNQ55" si="19255">HNO55*HNM55</f>
        <v>#NUM!</v>
      </c>
      <c r="HNS55" s="1818" t="e">
        <f t="shared" ref="HNS55" si="19256">HNQ55*HNO55</f>
        <v>#NUM!</v>
      </c>
      <c r="HNU55" s="1818" t="e">
        <f t="shared" ref="HNU55" si="19257">HNS55*HNQ55</f>
        <v>#NUM!</v>
      </c>
      <c r="HNW55" s="1818" t="e">
        <f t="shared" ref="HNW55" si="19258">HNU55*HNS55</f>
        <v>#NUM!</v>
      </c>
      <c r="HNY55" s="1818" t="e">
        <f t="shared" ref="HNY55" si="19259">HNW55*HNU55</f>
        <v>#NUM!</v>
      </c>
      <c r="HOA55" s="1818" t="e">
        <f t="shared" ref="HOA55" si="19260">HNY55*HNW55</f>
        <v>#NUM!</v>
      </c>
      <c r="HOC55" s="1818" t="e">
        <f t="shared" ref="HOC55" si="19261">HOA55*HNY55</f>
        <v>#NUM!</v>
      </c>
      <c r="HOE55" s="1818" t="e">
        <f t="shared" ref="HOE55" si="19262">HOC55*HOA55</f>
        <v>#NUM!</v>
      </c>
      <c r="HOG55" s="1818" t="e">
        <f t="shared" ref="HOG55" si="19263">HOE55*HOC55</f>
        <v>#NUM!</v>
      </c>
      <c r="HOI55" s="1818" t="e">
        <f t="shared" ref="HOI55" si="19264">HOG55*HOE55</f>
        <v>#NUM!</v>
      </c>
      <c r="HOK55" s="1818" t="e">
        <f t="shared" ref="HOK55" si="19265">HOI55*HOG55</f>
        <v>#NUM!</v>
      </c>
      <c r="HOM55" s="1818" t="e">
        <f t="shared" ref="HOM55" si="19266">HOK55*HOI55</f>
        <v>#NUM!</v>
      </c>
      <c r="HOO55" s="1818" t="e">
        <f t="shared" ref="HOO55" si="19267">HOM55*HOK55</f>
        <v>#NUM!</v>
      </c>
      <c r="HOQ55" s="1818" t="e">
        <f t="shared" ref="HOQ55" si="19268">HOO55*HOM55</f>
        <v>#NUM!</v>
      </c>
      <c r="HOS55" s="1818" t="e">
        <f t="shared" ref="HOS55" si="19269">HOQ55*HOO55</f>
        <v>#NUM!</v>
      </c>
      <c r="HOU55" s="1818" t="e">
        <f t="shared" ref="HOU55" si="19270">HOS55*HOQ55</f>
        <v>#NUM!</v>
      </c>
      <c r="HOW55" s="1818" t="e">
        <f t="shared" ref="HOW55" si="19271">HOU55*HOS55</f>
        <v>#NUM!</v>
      </c>
      <c r="HOY55" s="1818" t="e">
        <f t="shared" ref="HOY55" si="19272">HOW55*HOU55</f>
        <v>#NUM!</v>
      </c>
      <c r="HPA55" s="1818" t="e">
        <f t="shared" ref="HPA55" si="19273">HOY55*HOW55</f>
        <v>#NUM!</v>
      </c>
      <c r="HPC55" s="1818" t="e">
        <f t="shared" ref="HPC55" si="19274">HPA55*HOY55</f>
        <v>#NUM!</v>
      </c>
      <c r="HPE55" s="1818" t="e">
        <f t="shared" ref="HPE55" si="19275">HPC55*HPA55</f>
        <v>#NUM!</v>
      </c>
      <c r="HPG55" s="1818" t="e">
        <f t="shared" ref="HPG55" si="19276">HPE55*HPC55</f>
        <v>#NUM!</v>
      </c>
      <c r="HPI55" s="1818" t="e">
        <f t="shared" ref="HPI55" si="19277">HPG55*HPE55</f>
        <v>#NUM!</v>
      </c>
      <c r="HPK55" s="1818" t="e">
        <f t="shared" ref="HPK55" si="19278">HPI55*HPG55</f>
        <v>#NUM!</v>
      </c>
      <c r="HPM55" s="1818" t="e">
        <f t="shared" ref="HPM55" si="19279">HPK55*HPI55</f>
        <v>#NUM!</v>
      </c>
      <c r="HPO55" s="1818" t="e">
        <f t="shared" ref="HPO55" si="19280">HPM55*HPK55</f>
        <v>#NUM!</v>
      </c>
      <c r="HPQ55" s="1818" t="e">
        <f t="shared" ref="HPQ55" si="19281">HPO55*HPM55</f>
        <v>#NUM!</v>
      </c>
      <c r="HPS55" s="1818" t="e">
        <f t="shared" ref="HPS55" si="19282">HPQ55*HPO55</f>
        <v>#NUM!</v>
      </c>
      <c r="HPU55" s="1818" t="e">
        <f t="shared" ref="HPU55" si="19283">HPS55*HPQ55</f>
        <v>#NUM!</v>
      </c>
      <c r="HPW55" s="1818" t="e">
        <f t="shared" ref="HPW55" si="19284">HPU55*HPS55</f>
        <v>#NUM!</v>
      </c>
      <c r="HPY55" s="1818" t="e">
        <f t="shared" ref="HPY55" si="19285">HPW55*HPU55</f>
        <v>#NUM!</v>
      </c>
      <c r="HQA55" s="1818" t="e">
        <f t="shared" ref="HQA55" si="19286">HPY55*HPW55</f>
        <v>#NUM!</v>
      </c>
      <c r="HQC55" s="1818" t="e">
        <f t="shared" ref="HQC55" si="19287">HQA55*HPY55</f>
        <v>#NUM!</v>
      </c>
      <c r="HQE55" s="1818" t="e">
        <f t="shared" ref="HQE55" si="19288">HQC55*HQA55</f>
        <v>#NUM!</v>
      </c>
      <c r="HQG55" s="1818" t="e">
        <f t="shared" ref="HQG55" si="19289">HQE55*HQC55</f>
        <v>#NUM!</v>
      </c>
      <c r="HQI55" s="1818" t="e">
        <f t="shared" ref="HQI55" si="19290">HQG55*HQE55</f>
        <v>#NUM!</v>
      </c>
      <c r="HQK55" s="1818" t="e">
        <f t="shared" ref="HQK55" si="19291">HQI55*HQG55</f>
        <v>#NUM!</v>
      </c>
      <c r="HQM55" s="1818" t="e">
        <f t="shared" ref="HQM55" si="19292">HQK55*HQI55</f>
        <v>#NUM!</v>
      </c>
      <c r="HQO55" s="1818" t="e">
        <f t="shared" ref="HQO55" si="19293">HQM55*HQK55</f>
        <v>#NUM!</v>
      </c>
      <c r="HQQ55" s="1818" t="e">
        <f t="shared" ref="HQQ55" si="19294">HQO55*HQM55</f>
        <v>#NUM!</v>
      </c>
      <c r="HQS55" s="1818" t="e">
        <f t="shared" ref="HQS55" si="19295">HQQ55*HQO55</f>
        <v>#NUM!</v>
      </c>
      <c r="HQU55" s="1818" t="e">
        <f t="shared" ref="HQU55" si="19296">HQS55*HQQ55</f>
        <v>#NUM!</v>
      </c>
      <c r="HQW55" s="1818" t="e">
        <f t="shared" ref="HQW55" si="19297">HQU55*HQS55</f>
        <v>#NUM!</v>
      </c>
      <c r="HQY55" s="1818" t="e">
        <f t="shared" ref="HQY55" si="19298">HQW55*HQU55</f>
        <v>#NUM!</v>
      </c>
      <c r="HRA55" s="1818" t="e">
        <f t="shared" ref="HRA55" si="19299">HQY55*HQW55</f>
        <v>#NUM!</v>
      </c>
      <c r="HRC55" s="1818" t="e">
        <f t="shared" ref="HRC55" si="19300">HRA55*HQY55</f>
        <v>#NUM!</v>
      </c>
      <c r="HRE55" s="1818" t="e">
        <f t="shared" ref="HRE55" si="19301">HRC55*HRA55</f>
        <v>#NUM!</v>
      </c>
      <c r="HRG55" s="1818" t="e">
        <f t="shared" ref="HRG55" si="19302">HRE55*HRC55</f>
        <v>#NUM!</v>
      </c>
      <c r="HRI55" s="1818" t="e">
        <f t="shared" ref="HRI55" si="19303">HRG55*HRE55</f>
        <v>#NUM!</v>
      </c>
      <c r="HRK55" s="1818" t="e">
        <f t="shared" ref="HRK55" si="19304">HRI55*HRG55</f>
        <v>#NUM!</v>
      </c>
      <c r="HRM55" s="1818" t="e">
        <f t="shared" ref="HRM55" si="19305">HRK55*HRI55</f>
        <v>#NUM!</v>
      </c>
      <c r="HRO55" s="1818" t="e">
        <f t="shared" ref="HRO55" si="19306">HRM55*HRK55</f>
        <v>#NUM!</v>
      </c>
      <c r="HRQ55" s="1818" t="e">
        <f t="shared" ref="HRQ55" si="19307">HRO55*HRM55</f>
        <v>#NUM!</v>
      </c>
      <c r="HRS55" s="1818" t="e">
        <f t="shared" ref="HRS55" si="19308">HRQ55*HRO55</f>
        <v>#NUM!</v>
      </c>
      <c r="HRU55" s="1818" t="e">
        <f t="shared" ref="HRU55" si="19309">HRS55*HRQ55</f>
        <v>#NUM!</v>
      </c>
      <c r="HRW55" s="1818" t="e">
        <f t="shared" ref="HRW55" si="19310">HRU55*HRS55</f>
        <v>#NUM!</v>
      </c>
      <c r="HRY55" s="1818" t="e">
        <f t="shared" ref="HRY55" si="19311">HRW55*HRU55</f>
        <v>#NUM!</v>
      </c>
      <c r="HSA55" s="1818" t="e">
        <f t="shared" ref="HSA55" si="19312">HRY55*HRW55</f>
        <v>#NUM!</v>
      </c>
      <c r="HSC55" s="1818" t="e">
        <f t="shared" ref="HSC55" si="19313">HSA55*HRY55</f>
        <v>#NUM!</v>
      </c>
      <c r="HSE55" s="1818" t="e">
        <f t="shared" ref="HSE55" si="19314">HSC55*HSA55</f>
        <v>#NUM!</v>
      </c>
      <c r="HSG55" s="1818" t="e">
        <f t="shared" ref="HSG55" si="19315">HSE55*HSC55</f>
        <v>#NUM!</v>
      </c>
      <c r="HSI55" s="1818" t="e">
        <f t="shared" ref="HSI55" si="19316">HSG55*HSE55</f>
        <v>#NUM!</v>
      </c>
      <c r="HSK55" s="1818" t="e">
        <f t="shared" ref="HSK55" si="19317">HSI55*HSG55</f>
        <v>#NUM!</v>
      </c>
      <c r="HSM55" s="1818" t="e">
        <f t="shared" ref="HSM55" si="19318">HSK55*HSI55</f>
        <v>#NUM!</v>
      </c>
      <c r="HSO55" s="1818" t="e">
        <f t="shared" ref="HSO55" si="19319">HSM55*HSK55</f>
        <v>#NUM!</v>
      </c>
      <c r="HSQ55" s="1818" t="e">
        <f t="shared" ref="HSQ55" si="19320">HSO55*HSM55</f>
        <v>#NUM!</v>
      </c>
      <c r="HSS55" s="1818" t="e">
        <f t="shared" ref="HSS55" si="19321">HSQ55*HSO55</f>
        <v>#NUM!</v>
      </c>
      <c r="HSU55" s="1818" t="e">
        <f t="shared" ref="HSU55" si="19322">HSS55*HSQ55</f>
        <v>#NUM!</v>
      </c>
      <c r="HSW55" s="1818" t="e">
        <f t="shared" ref="HSW55" si="19323">HSU55*HSS55</f>
        <v>#NUM!</v>
      </c>
      <c r="HSY55" s="1818" t="e">
        <f t="shared" ref="HSY55" si="19324">HSW55*HSU55</f>
        <v>#NUM!</v>
      </c>
      <c r="HTA55" s="1818" t="e">
        <f t="shared" ref="HTA55" si="19325">HSY55*HSW55</f>
        <v>#NUM!</v>
      </c>
      <c r="HTC55" s="1818" t="e">
        <f t="shared" ref="HTC55" si="19326">HTA55*HSY55</f>
        <v>#NUM!</v>
      </c>
      <c r="HTE55" s="1818" t="e">
        <f t="shared" ref="HTE55" si="19327">HTC55*HTA55</f>
        <v>#NUM!</v>
      </c>
      <c r="HTG55" s="1818" t="e">
        <f t="shared" ref="HTG55" si="19328">HTE55*HTC55</f>
        <v>#NUM!</v>
      </c>
      <c r="HTI55" s="1818" t="e">
        <f t="shared" ref="HTI55" si="19329">HTG55*HTE55</f>
        <v>#NUM!</v>
      </c>
      <c r="HTK55" s="1818" t="e">
        <f t="shared" ref="HTK55" si="19330">HTI55*HTG55</f>
        <v>#NUM!</v>
      </c>
      <c r="HTM55" s="1818" t="e">
        <f t="shared" ref="HTM55" si="19331">HTK55*HTI55</f>
        <v>#NUM!</v>
      </c>
      <c r="HTO55" s="1818" t="e">
        <f t="shared" ref="HTO55" si="19332">HTM55*HTK55</f>
        <v>#NUM!</v>
      </c>
      <c r="HTQ55" s="1818" t="e">
        <f t="shared" ref="HTQ55" si="19333">HTO55*HTM55</f>
        <v>#NUM!</v>
      </c>
      <c r="HTS55" s="1818" t="e">
        <f t="shared" ref="HTS55" si="19334">HTQ55*HTO55</f>
        <v>#NUM!</v>
      </c>
      <c r="HTU55" s="1818" t="e">
        <f t="shared" ref="HTU55" si="19335">HTS55*HTQ55</f>
        <v>#NUM!</v>
      </c>
      <c r="HTW55" s="1818" t="e">
        <f t="shared" ref="HTW55" si="19336">HTU55*HTS55</f>
        <v>#NUM!</v>
      </c>
      <c r="HTY55" s="1818" t="e">
        <f t="shared" ref="HTY55" si="19337">HTW55*HTU55</f>
        <v>#NUM!</v>
      </c>
      <c r="HUA55" s="1818" t="e">
        <f t="shared" ref="HUA55" si="19338">HTY55*HTW55</f>
        <v>#NUM!</v>
      </c>
      <c r="HUC55" s="1818" t="e">
        <f t="shared" ref="HUC55" si="19339">HUA55*HTY55</f>
        <v>#NUM!</v>
      </c>
      <c r="HUE55" s="1818" t="e">
        <f t="shared" ref="HUE55" si="19340">HUC55*HUA55</f>
        <v>#NUM!</v>
      </c>
      <c r="HUG55" s="1818" t="e">
        <f t="shared" ref="HUG55" si="19341">HUE55*HUC55</f>
        <v>#NUM!</v>
      </c>
      <c r="HUI55" s="1818" t="e">
        <f t="shared" ref="HUI55" si="19342">HUG55*HUE55</f>
        <v>#NUM!</v>
      </c>
      <c r="HUK55" s="1818" t="e">
        <f t="shared" ref="HUK55" si="19343">HUI55*HUG55</f>
        <v>#NUM!</v>
      </c>
      <c r="HUM55" s="1818" t="e">
        <f t="shared" ref="HUM55" si="19344">HUK55*HUI55</f>
        <v>#NUM!</v>
      </c>
      <c r="HUO55" s="1818" t="e">
        <f t="shared" ref="HUO55" si="19345">HUM55*HUK55</f>
        <v>#NUM!</v>
      </c>
      <c r="HUQ55" s="1818" t="e">
        <f t="shared" ref="HUQ55" si="19346">HUO55*HUM55</f>
        <v>#NUM!</v>
      </c>
      <c r="HUS55" s="1818" t="e">
        <f t="shared" ref="HUS55" si="19347">HUQ55*HUO55</f>
        <v>#NUM!</v>
      </c>
      <c r="HUU55" s="1818" t="e">
        <f t="shared" ref="HUU55" si="19348">HUS55*HUQ55</f>
        <v>#NUM!</v>
      </c>
      <c r="HUW55" s="1818" t="e">
        <f t="shared" ref="HUW55" si="19349">HUU55*HUS55</f>
        <v>#NUM!</v>
      </c>
      <c r="HUY55" s="1818" t="e">
        <f t="shared" ref="HUY55" si="19350">HUW55*HUU55</f>
        <v>#NUM!</v>
      </c>
      <c r="HVA55" s="1818" t="e">
        <f t="shared" ref="HVA55" si="19351">HUY55*HUW55</f>
        <v>#NUM!</v>
      </c>
      <c r="HVC55" s="1818" t="e">
        <f t="shared" ref="HVC55" si="19352">HVA55*HUY55</f>
        <v>#NUM!</v>
      </c>
      <c r="HVE55" s="1818" t="e">
        <f t="shared" ref="HVE55" si="19353">HVC55*HVA55</f>
        <v>#NUM!</v>
      </c>
      <c r="HVG55" s="1818" t="e">
        <f t="shared" ref="HVG55" si="19354">HVE55*HVC55</f>
        <v>#NUM!</v>
      </c>
      <c r="HVI55" s="1818" t="e">
        <f t="shared" ref="HVI55" si="19355">HVG55*HVE55</f>
        <v>#NUM!</v>
      </c>
      <c r="HVK55" s="1818" t="e">
        <f t="shared" ref="HVK55" si="19356">HVI55*HVG55</f>
        <v>#NUM!</v>
      </c>
      <c r="HVM55" s="1818" t="e">
        <f t="shared" ref="HVM55" si="19357">HVK55*HVI55</f>
        <v>#NUM!</v>
      </c>
      <c r="HVO55" s="1818" t="e">
        <f t="shared" ref="HVO55" si="19358">HVM55*HVK55</f>
        <v>#NUM!</v>
      </c>
      <c r="HVQ55" s="1818" t="e">
        <f t="shared" ref="HVQ55" si="19359">HVO55*HVM55</f>
        <v>#NUM!</v>
      </c>
      <c r="HVS55" s="1818" t="e">
        <f t="shared" ref="HVS55" si="19360">HVQ55*HVO55</f>
        <v>#NUM!</v>
      </c>
      <c r="HVU55" s="1818" t="e">
        <f t="shared" ref="HVU55" si="19361">HVS55*HVQ55</f>
        <v>#NUM!</v>
      </c>
      <c r="HVW55" s="1818" t="e">
        <f t="shared" ref="HVW55" si="19362">HVU55*HVS55</f>
        <v>#NUM!</v>
      </c>
      <c r="HVY55" s="1818" t="e">
        <f t="shared" ref="HVY55" si="19363">HVW55*HVU55</f>
        <v>#NUM!</v>
      </c>
      <c r="HWA55" s="1818" t="e">
        <f t="shared" ref="HWA55" si="19364">HVY55*HVW55</f>
        <v>#NUM!</v>
      </c>
      <c r="HWC55" s="1818" t="e">
        <f t="shared" ref="HWC55" si="19365">HWA55*HVY55</f>
        <v>#NUM!</v>
      </c>
      <c r="HWE55" s="1818" t="e">
        <f t="shared" ref="HWE55" si="19366">HWC55*HWA55</f>
        <v>#NUM!</v>
      </c>
      <c r="HWG55" s="1818" t="e">
        <f t="shared" ref="HWG55" si="19367">HWE55*HWC55</f>
        <v>#NUM!</v>
      </c>
      <c r="HWI55" s="1818" t="e">
        <f t="shared" ref="HWI55" si="19368">HWG55*HWE55</f>
        <v>#NUM!</v>
      </c>
      <c r="HWK55" s="1818" t="e">
        <f t="shared" ref="HWK55" si="19369">HWI55*HWG55</f>
        <v>#NUM!</v>
      </c>
      <c r="HWM55" s="1818" t="e">
        <f t="shared" ref="HWM55" si="19370">HWK55*HWI55</f>
        <v>#NUM!</v>
      </c>
      <c r="HWO55" s="1818" t="e">
        <f t="shared" ref="HWO55" si="19371">HWM55*HWK55</f>
        <v>#NUM!</v>
      </c>
      <c r="HWQ55" s="1818" t="e">
        <f t="shared" ref="HWQ55" si="19372">HWO55*HWM55</f>
        <v>#NUM!</v>
      </c>
      <c r="HWS55" s="1818" t="e">
        <f t="shared" ref="HWS55" si="19373">HWQ55*HWO55</f>
        <v>#NUM!</v>
      </c>
      <c r="HWU55" s="1818" t="e">
        <f t="shared" ref="HWU55" si="19374">HWS55*HWQ55</f>
        <v>#NUM!</v>
      </c>
      <c r="HWW55" s="1818" t="e">
        <f t="shared" ref="HWW55" si="19375">HWU55*HWS55</f>
        <v>#NUM!</v>
      </c>
      <c r="HWY55" s="1818" t="e">
        <f t="shared" ref="HWY55" si="19376">HWW55*HWU55</f>
        <v>#NUM!</v>
      </c>
      <c r="HXA55" s="1818" t="e">
        <f t="shared" ref="HXA55" si="19377">HWY55*HWW55</f>
        <v>#NUM!</v>
      </c>
      <c r="HXC55" s="1818" t="e">
        <f t="shared" ref="HXC55" si="19378">HXA55*HWY55</f>
        <v>#NUM!</v>
      </c>
      <c r="HXE55" s="1818" t="e">
        <f t="shared" ref="HXE55" si="19379">HXC55*HXA55</f>
        <v>#NUM!</v>
      </c>
      <c r="HXG55" s="1818" t="e">
        <f t="shared" ref="HXG55" si="19380">HXE55*HXC55</f>
        <v>#NUM!</v>
      </c>
      <c r="HXI55" s="1818" t="e">
        <f t="shared" ref="HXI55" si="19381">HXG55*HXE55</f>
        <v>#NUM!</v>
      </c>
      <c r="HXK55" s="1818" t="e">
        <f t="shared" ref="HXK55" si="19382">HXI55*HXG55</f>
        <v>#NUM!</v>
      </c>
      <c r="HXM55" s="1818" t="e">
        <f t="shared" ref="HXM55" si="19383">HXK55*HXI55</f>
        <v>#NUM!</v>
      </c>
      <c r="HXO55" s="1818" t="e">
        <f t="shared" ref="HXO55" si="19384">HXM55*HXK55</f>
        <v>#NUM!</v>
      </c>
      <c r="HXQ55" s="1818" t="e">
        <f t="shared" ref="HXQ55" si="19385">HXO55*HXM55</f>
        <v>#NUM!</v>
      </c>
      <c r="HXS55" s="1818" t="e">
        <f t="shared" ref="HXS55" si="19386">HXQ55*HXO55</f>
        <v>#NUM!</v>
      </c>
      <c r="HXU55" s="1818" t="e">
        <f t="shared" ref="HXU55" si="19387">HXS55*HXQ55</f>
        <v>#NUM!</v>
      </c>
      <c r="HXW55" s="1818" t="e">
        <f t="shared" ref="HXW55" si="19388">HXU55*HXS55</f>
        <v>#NUM!</v>
      </c>
      <c r="HXY55" s="1818" t="e">
        <f t="shared" ref="HXY55" si="19389">HXW55*HXU55</f>
        <v>#NUM!</v>
      </c>
      <c r="HYA55" s="1818" t="e">
        <f t="shared" ref="HYA55" si="19390">HXY55*HXW55</f>
        <v>#NUM!</v>
      </c>
      <c r="HYC55" s="1818" t="e">
        <f t="shared" ref="HYC55" si="19391">HYA55*HXY55</f>
        <v>#NUM!</v>
      </c>
      <c r="HYE55" s="1818" t="e">
        <f t="shared" ref="HYE55" si="19392">HYC55*HYA55</f>
        <v>#NUM!</v>
      </c>
      <c r="HYG55" s="1818" t="e">
        <f t="shared" ref="HYG55" si="19393">HYE55*HYC55</f>
        <v>#NUM!</v>
      </c>
      <c r="HYI55" s="1818" t="e">
        <f t="shared" ref="HYI55" si="19394">HYG55*HYE55</f>
        <v>#NUM!</v>
      </c>
      <c r="HYK55" s="1818" t="e">
        <f t="shared" ref="HYK55" si="19395">HYI55*HYG55</f>
        <v>#NUM!</v>
      </c>
      <c r="HYM55" s="1818" t="e">
        <f t="shared" ref="HYM55" si="19396">HYK55*HYI55</f>
        <v>#NUM!</v>
      </c>
      <c r="HYO55" s="1818" t="e">
        <f t="shared" ref="HYO55" si="19397">HYM55*HYK55</f>
        <v>#NUM!</v>
      </c>
      <c r="HYQ55" s="1818" t="e">
        <f t="shared" ref="HYQ55" si="19398">HYO55*HYM55</f>
        <v>#NUM!</v>
      </c>
      <c r="HYS55" s="1818" t="e">
        <f t="shared" ref="HYS55" si="19399">HYQ55*HYO55</f>
        <v>#NUM!</v>
      </c>
      <c r="HYU55" s="1818" t="e">
        <f t="shared" ref="HYU55" si="19400">HYS55*HYQ55</f>
        <v>#NUM!</v>
      </c>
      <c r="HYW55" s="1818" t="e">
        <f t="shared" ref="HYW55" si="19401">HYU55*HYS55</f>
        <v>#NUM!</v>
      </c>
      <c r="HYY55" s="1818" t="e">
        <f t="shared" ref="HYY55" si="19402">HYW55*HYU55</f>
        <v>#NUM!</v>
      </c>
      <c r="HZA55" s="1818" t="e">
        <f t="shared" ref="HZA55" si="19403">HYY55*HYW55</f>
        <v>#NUM!</v>
      </c>
      <c r="HZC55" s="1818" t="e">
        <f t="shared" ref="HZC55" si="19404">HZA55*HYY55</f>
        <v>#NUM!</v>
      </c>
      <c r="HZE55" s="1818" t="e">
        <f t="shared" ref="HZE55" si="19405">HZC55*HZA55</f>
        <v>#NUM!</v>
      </c>
      <c r="HZG55" s="1818" t="e">
        <f t="shared" ref="HZG55" si="19406">HZE55*HZC55</f>
        <v>#NUM!</v>
      </c>
      <c r="HZI55" s="1818" t="e">
        <f t="shared" ref="HZI55" si="19407">HZG55*HZE55</f>
        <v>#NUM!</v>
      </c>
      <c r="HZK55" s="1818" t="e">
        <f t="shared" ref="HZK55" si="19408">HZI55*HZG55</f>
        <v>#NUM!</v>
      </c>
      <c r="HZM55" s="1818" t="e">
        <f t="shared" ref="HZM55" si="19409">HZK55*HZI55</f>
        <v>#NUM!</v>
      </c>
      <c r="HZO55" s="1818" t="e">
        <f t="shared" ref="HZO55" si="19410">HZM55*HZK55</f>
        <v>#NUM!</v>
      </c>
      <c r="HZQ55" s="1818" t="e">
        <f t="shared" ref="HZQ55" si="19411">HZO55*HZM55</f>
        <v>#NUM!</v>
      </c>
      <c r="HZS55" s="1818" t="e">
        <f t="shared" ref="HZS55" si="19412">HZQ55*HZO55</f>
        <v>#NUM!</v>
      </c>
      <c r="HZU55" s="1818" t="e">
        <f t="shared" ref="HZU55" si="19413">HZS55*HZQ55</f>
        <v>#NUM!</v>
      </c>
      <c r="HZW55" s="1818" t="e">
        <f t="shared" ref="HZW55" si="19414">HZU55*HZS55</f>
        <v>#NUM!</v>
      </c>
      <c r="HZY55" s="1818" t="e">
        <f t="shared" ref="HZY55" si="19415">HZW55*HZU55</f>
        <v>#NUM!</v>
      </c>
      <c r="IAA55" s="1818" t="e">
        <f t="shared" ref="IAA55" si="19416">HZY55*HZW55</f>
        <v>#NUM!</v>
      </c>
      <c r="IAC55" s="1818" t="e">
        <f t="shared" ref="IAC55" si="19417">IAA55*HZY55</f>
        <v>#NUM!</v>
      </c>
      <c r="IAE55" s="1818" t="e">
        <f t="shared" ref="IAE55" si="19418">IAC55*IAA55</f>
        <v>#NUM!</v>
      </c>
      <c r="IAG55" s="1818" t="e">
        <f t="shared" ref="IAG55" si="19419">IAE55*IAC55</f>
        <v>#NUM!</v>
      </c>
      <c r="IAI55" s="1818" t="e">
        <f t="shared" ref="IAI55" si="19420">IAG55*IAE55</f>
        <v>#NUM!</v>
      </c>
      <c r="IAK55" s="1818" t="e">
        <f t="shared" ref="IAK55" si="19421">IAI55*IAG55</f>
        <v>#NUM!</v>
      </c>
      <c r="IAM55" s="1818" t="e">
        <f t="shared" ref="IAM55" si="19422">IAK55*IAI55</f>
        <v>#NUM!</v>
      </c>
      <c r="IAO55" s="1818" t="e">
        <f t="shared" ref="IAO55" si="19423">IAM55*IAK55</f>
        <v>#NUM!</v>
      </c>
      <c r="IAQ55" s="1818" t="e">
        <f t="shared" ref="IAQ55" si="19424">IAO55*IAM55</f>
        <v>#NUM!</v>
      </c>
      <c r="IAS55" s="1818" t="e">
        <f t="shared" ref="IAS55" si="19425">IAQ55*IAO55</f>
        <v>#NUM!</v>
      </c>
      <c r="IAU55" s="1818" t="e">
        <f t="shared" ref="IAU55" si="19426">IAS55*IAQ55</f>
        <v>#NUM!</v>
      </c>
      <c r="IAW55" s="1818" t="e">
        <f t="shared" ref="IAW55" si="19427">IAU55*IAS55</f>
        <v>#NUM!</v>
      </c>
      <c r="IAY55" s="1818" t="e">
        <f t="shared" ref="IAY55" si="19428">IAW55*IAU55</f>
        <v>#NUM!</v>
      </c>
      <c r="IBA55" s="1818" t="e">
        <f t="shared" ref="IBA55" si="19429">IAY55*IAW55</f>
        <v>#NUM!</v>
      </c>
      <c r="IBC55" s="1818" t="e">
        <f t="shared" ref="IBC55" si="19430">IBA55*IAY55</f>
        <v>#NUM!</v>
      </c>
      <c r="IBE55" s="1818" t="e">
        <f t="shared" ref="IBE55" si="19431">IBC55*IBA55</f>
        <v>#NUM!</v>
      </c>
      <c r="IBG55" s="1818" t="e">
        <f t="shared" ref="IBG55" si="19432">IBE55*IBC55</f>
        <v>#NUM!</v>
      </c>
      <c r="IBI55" s="1818" t="e">
        <f t="shared" ref="IBI55" si="19433">IBG55*IBE55</f>
        <v>#NUM!</v>
      </c>
      <c r="IBK55" s="1818" t="e">
        <f t="shared" ref="IBK55" si="19434">IBI55*IBG55</f>
        <v>#NUM!</v>
      </c>
      <c r="IBM55" s="1818" t="e">
        <f t="shared" ref="IBM55" si="19435">IBK55*IBI55</f>
        <v>#NUM!</v>
      </c>
      <c r="IBO55" s="1818" t="e">
        <f t="shared" ref="IBO55" si="19436">IBM55*IBK55</f>
        <v>#NUM!</v>
      </c>
      <c r="IBQ55" s="1818" t="e">
        <f t="shared" ref="IBQ55" si="19437">IBO55*IBM55</f>
        <v>#NUM!</v>
      </c>
      <c r="IBS55" s="1818" t="e">
        <f t="shared" ref="IBS55" si="19438">IBQ55*IBO55</f>
        <v>#NUM!</v>
      </c>
      <c r="IBU55" s="1818" t="e">
        <f t="shared" ref="IBU55" si="19439">IBS55*IBQ55</f>
        <v>#NUM!</v>
      </c>
      <c r="IBW55" s="1818" t="e">
        <f t="shared" ref="IBW55" si="19440">IBU55*IBS55</f>
        <v>#NUM!</v>
      </c>
      <c r="IBY55" s="1818" t="e">
        <f t="shared" ref="IBY55" si="19441">IBW55*IBU55</f>
        <v>#NUM!</v>
      </c>
      <c r="ICA55" s="1818" t="e">
        <f t="shared" ref="ICA55" si="19442">IBY55*IBW55</f>
        <v>#NUM!</v>
      </c>
      <c r="ICC55" s="1818" t="e">
        <f t="shared" ref="ICC55" si="19443">ICA55*IBY55</f>
        <v>#NUM!</v>
      </c>
      <c r="ICE55" s="1818" t="e">
        <f t="shared" ref="ICE55" si="19444">ICC55*ICA55</f>
        <v>#NUM!</v>
      </c>
      <c r="ICG55" s="1818" t="e">
        <f t="shared" ref="ICG55" si="19445">ICE55*ICC55</f>
        <v>#NUM!</v>
      </c>
      <c r="ICI55" s="1818" t="e">
        <f t="shared" ref="ICI55" si="19446">ICG55*ICE55</f>
        <v>#NUM!</v>
      </c>
      <c r="ICK55" s="1818" t="e">
        <f t="shared" ref="ICK55" si="19447">ICI55*ICG55</f>
        <v>#NUM!</v>
      </c>
      <c r="ICM55" s="1818" t="e">
        <f t="shared" ref="ICM55" si="19448">ICK55*ICI55</f>
        <v>#NUM!</v>
      </c>
      <c r="ICO55" s="1818" t="e">
        <f t="shared" ref="ICO55" si="19449">ICM55*ICK55</f>
        <v>#NUM!</v>
      </c>
      <c r="ICQ55" s="1818" t="e">
        <f t="shared" ref="ICQ55" si="19450">ICO55*ICM55</f>
        <v>#NUM!</v>
      </c>
      <c r="ICS55" s="1818" t="e">
        <f t="shared" ref="ICS55" si="19451">ICQ55*ICO55</f>
        <v>#NUM!</v>
      </c>
      <c r="ICU55" s="1818" t="e">
        <f t="shared" ref="ICU55" si="19452">ICS55*ICQ55</f>
        <v>#NUM!</v>
      </c>
      <c r="ICW55" s="1818" t="e">
        <f t="shared" ref="ICW55" si="19453">ICU55*ICS55</f>
        <v>#NUM!</v>
      </c>
      <c r="ICY55" s="1818" t="e">
        <f t="shared" ref="ICY55" si="19454">ICW55*ICU55</f>
        <v>#NUM!</v>
      </c>
      <c r="IDA55" s="1818" t="e">
        <f t="shared" ref="IDA55" si="19455">ICY55*ICW55</f>
        <v>#NUM!</v>
      </c>
      <c r="IDC55" s="1818" t="e">
        <f t="shared" ref="IDC55" si="19456">IDA55*ICY55</f>
        <v>#NUM!</v>
      </c>
      <c r="IDE55" s="1818" t="e">
        <f t="shared" ref="IDE55" si="19457">IDC55*IDA55</f>
        <v>#NUM!</v>
      </c>
      <c r="IDG55" s="1818" t="e">
        <f t="shared" ref="IDG55" si="19458">IDE55*IDC55</f>
        <v>#NUM!</v>
      </c>
      <c r="IDI55" s="1818" t="e">
        <f t="shared" ref="IDI55" si="19459">IDG55*IDE55</f>
        <v>#NUM!</v>
      </c>
      <c r="IDK55" s="1818" t="e">
        <f t="shared" ref="IDK55" si="19460">IDI55*IDG55</f>
        <v>#NUM!</v>
      </c>
      <c r="IDM55" s="1818" t="e">
        <f t="shared" ref="IDM55" si="19461">IDK55*IDI55</f>
        <v>#NUM!</v>
      </c>
      <c r="IDO55" s="1818" t="e">
        <f t="shared" ref="IDO55" si="19462">IDM55*IDK55</f>
        <v>#NUM!</v>
      </c>
      <c r="IDQ55" s="1818" t="e">
        <f t="shared" ref="IDQ55" si="19463">IDO55*IDM55</f>
        <v>#NUM!</v>
      </c>
      <c r="IDS55" s="1818" t="e">
        <f t="shared" ref="IDS55" si="19464">IDQ55*IDO55</f>
        <v>#NUM!</v>
      </c>
      <c r="IDU55" s="1818" t="e">
        <f t="shared" ref="IDU55" si="19465">IDS55*IDQ55</f>
        <v>#NUM!</v>
      </c>
      <c r="IDW55" s="1818" t="e">
        <f t="shared" ref="IDW55" si="19466">IDU55*IDS55</f>
        <v>#NUM!</v>
      </c>
      <c r="IDY55" s="1818" t="e">
        <f t="shared" ref="IDY55" si="19467">IDW55*IDU55</f>
        <v>#NUM!</v>
      </c>
      <c r="IEA55" s="1818" t="e">
        <f t="shared" ref="IEA55" si="19468">IDY55*IDW55</f>
        <v>#NUM!</v>
      </c>
      <c r="IEC55" s="1818" t="e">
        <f t="shared" ref="IEC55" si="19469">IEA55*IDY55</f>
        <v>#NUM!</v>
      </c>
      <c r="IEE55" s="1818" t="e">
        <f t="shared" ref="IEE55" si="19470">IEC55*IEA55</f>
        <v>#NUM!</v>
      </c>
      <c r="IEG55" s="1818" t="e">
        <f t="shared" ref="IEG55" si="19471">IEE55*IEC55</f>
        <v>#NUM!</v>
      </c>
      <c r="IEI55" s="1818" t="e">
        <f t="shared" ref="IEI55" si="19472">IEG55*IEE55</f>
        <v>#NUM!</v>
      </c>
      <c r="IEK55" s="1818" t="e">
        <f t="shared" ref="IEK55" si="19473">IEI55*IEG55</f>
        <v>#NUM!</v>
      </c>
      <c r="IEM55" s="1818" t="e">
        <f t="shared" ref="IEM55" si="19474">IEK55*IEI55</f>
        <v>#NUM!</v>
      </c>
      <c r="IEO55" s="1818" t="e">
        <f t="shared" ref="IEO55" si="19475">IEM55*IEK55</f>
        <v>#NUM!</v>
      </c>
      <c r="IEQ55" s="1818" t="e">
        <f t="shared" ref="IEQ55" si="19476">IEO55*IEM55</f>
        <v>#NUM!</v>
      </c>
      <c r="IES55" s="1818" t="e">
        <f t="shared" ref="IES55" si="19477">IEQ55*IEO55</f>
        <v>#NUM!</v>
      </c>
      <c r="IEU55" s="1818" t="e">
        <f t="shared" ref="IEU55" si="19478">IES55*IEQ55</f>
        <v>#NUM!</v>
      </c>
      <c r="IEW55" s="1818" t="e">
        <f t="shared" ref="IEW55" si="19479">IEU55*IES55</f>
        <v>#NUM!</v>
      </c>
      <c r="IEY55" s="1818" t="e">
        <f t="shared" ref="IEY55" si="19480">IEW55*IEU55</f>
        <v>#NUM!</v>
      </c>
      <c r="IFA55" s="1818" t="e">
        <f t="shared" ref="IFA55" si="19481">IEY55*IEW55</f>
        <v>#NUM!</v>
      </c>
      <c r="IFC55" s="1818" t="e">
        <f t="shared" ref="IFC55" si="19482">IFA55*IEY55</f>
        <v>#NUM!</v>
      </c>
      <c r="IFE55" s="1818" t="e">
        <f t="shared" ref="IFE55" si="19483">IFC55*IFA55</f>
        <v>#NUM!</v>
      </c>
      <c r="IFG55" s="1818" t="e">
        <f t="shared" ref="IFG55" si="19484">IFE55*IFC55</f>
        <v>#NUM!</v>
      </c>
      <c r="IFI55" s="1818" t="e">
        <f t="shared" ref="IFI55" si="19485">IFG55*IFE55</f>
        <v>#NUM!</v>
      </c>
      <c r="IFK55" s="1818" t="e">
        <f t="shared" ref="IFK55" si="19486">IFI55*IFG55</f>
        <v>#NUM!</v>
      </c>
      <c r="IFM55" s="1818" t="e">
        <f t="shared" ref="IFM55" si="19487">IFK55*IFI55</f>
        <v>#NUM!</v>
      </c>
      <c r="IFO55" s="1818" t="e">
        <f t="shared" ref="IFO55" si="19488">IFM55*IFK55</f>
        <v>#NUM!</v>
      </c>
      <c r="IFQ55" s="1818" t="e">
        <f t="shared" ref="IFQ55" si="19489">IFO55*IFM55</f>
        <v>#NUM!</v>
      </c>
      <c r="IFS55" s="1818" t="e">
        <f t="shared" ref="IFS55" si="19490">IFQ55*IFO55</f>
        <v>#NUM!</v>
      </c>
      <c r="IFU55" s="1818" t="e">
        <f t="shared" ref="IFU55" si="19491">IFS55*IFQ55</f>
        <v>#NUM!</v>
      </c>
      <c r="IFW55" s="1818" t="e">
        <f t="shared" ref="IFW55" si="19492">IFU55*IFS55</f>
        <v>#NUM!</v>
      </c>
      <c r="IFY55" s="1818" t="e">
        <f t="shared" ref="IFY55" si="19493">IFW55*IFU55</f>
        <v>#NUM!</v>
      </c>
      <c r="IGA55" s="1818" t="e">
        <f t="shared" ref="IGA55" si="19494">IFY55*IFW55</f>
        <v>#NUM!</v>
      </c>
      <c r="IGC55" s="1818" t="e">
        <f t="shared" ref="IGC55" si="19495">IGA55*IFY55</f>
        <v>#NUM!</v>
      </c>
      <c r="IGE55" s="1818" t="e">
        <f t="shared" ref="IGE55" si="19496">IGC55*IGA55</f>
        <v>#NUM!</v>
      </c>
      <c r="IGG55" s="1818" t="e">
        <f t="shared" ref="IGG55" si="19497">IGE55*IGC55</f>
        <v>#NUM!</v>
      </c>
      <c r="IGI55" s="1818" t="e">
        <f t="shared" ref="IGI55" si="19498">IGG55*IGE55</f>
        <v>#NUM!</v>
      </c>
      <c r="IGK55" s="1818" t="e">
        <f t="shared" ref="IGK55" si="19499">IGI55*IGG55</f>
        <v>#NUM!</v>
      </c>
      <c r="IGM55" s="1818" t="e">
        <f t="shared" ref="IGM55" si="19500">IGK55*IGI55</f>
        <v>#NUM!</v>
      </c>
      <c r="IGO55" s="1818" t="e">
        <f t="shared" ref="IGO55" si="19501">IGM55*IGK55</f>
        <v>#NUM!</v>
      </c>
      <c r="IGQ55" s="1818" t="e">
        <f t="shared" ref="IGQ55" si="19502">IGO55*IGM55</f>
        <v>#NUM!</v>
      </c>
      <c r="IGS55" s="1818" t="e">
        <f t="shared" ref="IGS55" si="19503">IGQ55*IGO55</f>
        <v>#NUM!</v>
      </c>
      <c r="IGU55" s="1818" t="e">
        <f t="shared" ref="IGU55" si="19504">IGS55*IGQ55</f>
        <v>#NUM!</v>
      </c>
      <c r="IGW55" s="1818" t="e">
        <f t="shared" ref="IGW55" si="19505">IGU55*IGS55</f>
        <v>#NUM!</v>
      </c>
      <c r="IGY55" s="1818" t="e">
        <f t="shared" ref="IGY55" si="19506">IGW55*IGU55</f>
        <v>#NUM!</v>
      </c>
      <c r="IHA55" s="1818" t="e">
        <f t="shared" ref="IHA55" si="19507">IGY55*IGW55</f>
        <v>#NUM!</v>
      </c>
      <c r="IHC55" s="1818" t="e">
        <f t="shared" ref="IHC55" si="19508">IHA55*IGY55</f>
        <v>#NUM!</v>
      </c>
      <c r="IHE55" s="1818" t="e">
        <f t="shared" ref="IHE55" si="19509">IHC55*IHA55</f>
        <v>#NUM!</v>
      </c>
      <c r="IHG55" s="1818" t="e">
        <f t="shared" ref="IHG55" si="19510">IHE55*IHC55</f>
        <v>#NUM!</v>
      </c>
      <c r="IHI55" s="1818" t="e">
        <f t="shared" ref="IHI55" si="19511">IHG55*IHE55</f>
        <v>#NUM!</v>
      </c>
      <c r="IHK55" s="1818" t="e">
        <f t="shared" ref="IHK55" si="19512">IHI55*IHG55</f>
        <v>#NUM!</v>
      </c>
      <c r="IHM55" s="1818" t="e">
        <f t="shared" ref="IHM55" si="19513">IHK55*IHI55</f>
        <v>#NUM!</v>
      </c>
      <c r="IHO55" s="1818" t="e">
        <f t="shared" ref="IHO55" si="19514">IHM55*IHK55</f>
        <v>#NUM!</v>
      </c>
      <c r="IHQ55" s="1818" t="e">
        <f t="shared" ref="IHQ55" si="19515">IHO55*IHM55</f>
        <v>#NUM!</v>
      </c>
      <c r="IHS55" s="1818" t="e">
        <f t="shared" ref="IHS55" si="19516">IHQ55*IHO55</f>
        <v>#NUM!</v>
      </c>
      <c r="IHU55" s="1818" t="e">
        <f t="shared" ref="IHU55" si="19517">IHS55*IHQ55</f>
        <v>#NUM!</v>
      </c>
      <c r="IHW55" s="1818" t="e">
        <f t="shared" ref="IHW55" si="19518">IHU55*IHS55</f>
        <v>#NUM!</v>
      </c>
      <c r="IHY55" s="1818" t="e">
        <f t="shared" ref="IHY55" si="19519">IHW55*IHU55</f>
        <v>#NUM!</v>
      </c>
      <c r="IIA55" s="1818" t="e">
        <f t="shared" ref="IIA55" si="19520">IHY55*IHW55</f>
        <v>#NUM!</v>
      </c>
      <c r="IIC55" s="1818" t="e">
        <f t="shared" ref="IIC55" si="19521">IIA55*IHY55</f>
        <v>#NUM!</v>
      </c>
      <c r="IIE55" s="1818" t="e">
        <f t="shared" ref="IIE55" si="19522">IIC55*IIA55</f>
        <v>#NUM!</v>
      </c>
      <c r="IIG55" s="1818" t="e">
        <f t="shared" ref="IIG55" si="19523">IIE55*IIC55</f>
        <v>#NUM!</v>
      </c>
      <c r="III55" s="1818" t="e">
        <f t="shared" ref="III55" si="19524">IIG55*IIE55</f>
        <v>#NUM!</v>
      </c>
      <c r="IIK55" s="1818" t="e">
        <f t="shared" ref="IIK55" si="19525">III55*IIG55</f>
        <v>#NUM!</v>
      </c>
      <c r="IIM55" s="1818" t="e">
        <f t="shared" ref="IIM55" si="19526">IIK55*III55</f>
        <v>#NUM!</v>
      </c>
      <c r="IIO55" s="1818" t="e">
        <f t="shared" ref="IIO55" si="19527">IIM55*IIK55</f>
        <v>#NUM!</v>
      </c>
      <c r="IIQ55" s="1818" t="e">
        <f t="shared" ref="IIQ55" si="19528">IIO55*IIM55</f>
        <v>#NUM!</v>
      </c>
      <c r="IIS55" s="1818" t="e">
        <f t="shared" ref="IIS55" si="19529">IIQ55*IIO55</f>
        <v>#NUM!</v>
      </c>
      <c r="IIU55" s="1818" t="e">
        <f t="shared" ref="IIU55" si="19530">IIS55*IIQ55</f>
        <v>#NUM!</v>
      </c>
      <c r="IIW55" s="1818" t="e">
        <f t="shared" ref="IIW55" si="19531">IIU55*IIS55</f>
        <v>#NUM!</v>
      </c>
      <c r="IIY55" s="1818" t="e">
        <f t="shared" ref="IIY55" si="19532">IIW55*IIU55</f>
        <v>#NUM!</v>
      </c>
      <c r="IJA55" s="1818" t="e">
        <f t="shared" ref="IJA55" si="19533">IIY55*IIW55</f>
        <v>#NUM!</v>
      </c>
      <c r="IJC55" s="1818" t="e">
        <f t="shared" ref="IJC55" si="19534">IJA55*IIY55</f>
        <v>#NUM!</v>
      </c>
      <c r="IJE55" s="1818" t="e">
        <f t="shared" ref="IJE55" si="19535">IJC55*IJA55</f>
        <v>#NUM!</v>
      </c>
      <c r="IJG55" s="1818" t="e">
        <f t="shared" ref="IJG55" si="19536">IJE55*IJC55</f>
        <v>#NUM!</v>
      </c>
      <c r="IJI55" s="1818" t="e">
        <f t="shared" ref="IJI55" si="19537">IJG55*IJE55</f>
        <v>#NUM!</v>
      </c>
      <c r="IJK55" s="1818" t="e">
        <f t="shared" ref="IJK55" si="19538">IJI55*IJG55</f>
        <v>#NUM!</v>
      </c>
      <c r="IJM55" s="1818" t="e">
        <f t="shared" ref="IJM55" si="19539">IJK55*IJI55</f>
        <v>#NUM!</v>
      </c>
      <c r="IJO55" s="1818" t="e">
        <f t="shared" ref="IJO55" si="19540">IJM55*IJK55</f>
        <v>#NUM!</v>
      </c>
      <c r="IJQ55" s="1818" t="e">
        <f t="shared" ref="IJQ55" si="19541">IJO55*IJM55</f>
        <v>#NUM!</v>
      </c>
      <c r="IJS55" s="1818" t="e">
        <f t="shared" ref="IJS55" si="19542">IJQ55*IJO55</f>
        <v>#NUM!</v>
      </c>
      <c r="IJU55" s="1818" t="e">
        <f t="shared" ref="IJU55" si="19543">IJS55*IJQ55</f>
        <v>#NUM!</v>
      </c>
      <c r="IJW55" s="1818" t="e">
        <f t="shared" ref="IJW55" si="19544">IJU55*IJS55</f>
        <v>#NUM!</v>
      </c>
      <c r="IJY55" s="1818" t="e">
        <f t="shared" ref="IJY55" si="19545">IJW55*IJU55</f>
        <v>#NUM!</v>
      </c>
      <c r="IKA55" s="1818" t="e">
        <f t="shared" ref="IKA55" si="19546">IJY55*IJW55</f>
        <v>#NUM!</v>
      </c>
      <c r="IKC55" s="1818" t="e">
        <f t="shared" ref="IKC55" si="19547">IKA55*IJY55</f>
        <v>#NUM!</v>
      </c>
      <c r="IKE55" s="1818" t="e">
        <f t="shared" ref="IKE55" si="19548">IKC55*IKA55</f>
        <v>#NUM!</v>
      </c>
      <c r="IKG55" s="1818" t="e">
        <f t="shared" ref="IKG55" si="19549">IKE55*IKC55</f>
        <v>#NUM!</v>
      </c>
      <c r="IKI55" s="1818" t="e">
        <f t="shared" ref="IKI55" si="19550">IKG55*IKE55</f>
        <v>#NUM!</v>
      </c>
      <c r="IKK55" s="1818" t="e">
        <f t="shared" ref="IKK55" si="19551">IKI55*IKG55</f>
        <v>#NUM!</v>
      </c>
      <c r="IKM55" s="1818" t="e">
        <f t="shared" ref="IKM55" si="19552">IKK55*IKI55</f>
        <v>#NUM!</v>
      </c>
      <c r="IKO55" s="1818" t="e">
        <f t="shared" ref="IKO55" si="19553">IKM55*IKK55</f>
        <v>#NUM!</v>
      </c>
      <c r="IKQ55" s="1818" t="e">
        <f t="shared" ref="IKQ55" si="19554">IKO55*IKM55</f>
        <v>#NUM!</v>
      </c>
      <c r="IKS55" s="1818" t="e">
        <f t="shared" ref="IKS55" si="19555">IKQ55*IKO55</f>
        <v>#NUM!</v>
      </c>
      <c r="IKU55" s="1818" t="e">
        <f t="shared" ref="IKU55" si="19556">IKS55*IKQ55</f>
        <v>#NUM!</v>
      </c>
      <c r="IKW55" s="1818" t="e">
        <f t="shared" ref="IKW55" si="19557">IKU55*IKS55</f>
        <v>#NUM!</v>
      </c>
      <c r="IKY55" s="1818" t="e">
        <f t="shared" ref="IKY55" si="19558">IKW55*IKU55</f>
        <v>#NUM!</v>
      </c>
      <c r="ILA55" s="1818" t="e">
        <f t="shared" ref="ILA55" si="19559">IKY55*IKW55</f>
        <v>#NUM!</v>
      </c>
      <c r="ILC55" s="1818" t="e">
        <f t="shared" ref="ILC55" si="19560">ILA55*IKY55</f>
        <v>#NUM!</v>
      </c>
      <c r="ILE55" s="1818" t="e">
        <f t="shared" ref="ILE55" si="19561">ILC55*ILA55</f>
        <v>#NUM!</v>
      </c>
      <c r="ILG55" s="1818" t="e">
        <f t="shared" ref="ILG55" si="19562">ILE55*ILC55</f>
        <v>#NUM!</v>
      </c>
      <c r="ILI55" s="1818" t="e">
        <f t="shared" ref="ILI55" si="19563">ILG55*ILE55</f>
        <v>#NUM!</v>
      </c>
      <c r="ILK55" s="1818" t="e">
        <f t="shared" ref="ILK55" si="19564">ILI55*ILG55</f>
        <v>#NUM!</v>
      </c>
      <c r="ILM55" s="1818" t="e">
        <f t="shared" ref="ILM55" si="19565">ILK55*ILI55</f>
        <v>#NUM!</v>
      </c>
      <c r="ILO55" s="1818" t="e">
        <f t="shared" ref="ILO55" si="19566">ILM55*ILK55</f>
        <v>#NUM!</v>
      </c>
      <c r="ILQ55" s="1818" t="e">
        <f t="shared" ref="ILQ55" si="19567">ILO55*ILM55</f>
        <v>#NUM!</v>
      </c>
      <c r="ILS55" s="1818" t="e">
        <f t="shared" ref="ILS55" si="19568">ILQ55*ILO55</f>
        <v>#NUM!</v>
      </c>
      <c r="ILU55" s="1818" t="e">
        <f t="shared" ref="ILU55" si="19569">ILS55*ILQ55</f>
        <v>#NUM!</v>
      </c>
      <c r="ILW55" s="1818" t="e">
        <f t="shared" ref="ILW55" si="19570">ILU55*ILS55</f>
        <v>#NUM!</v>
      </c>
      <c r="ILY55" s="1818" t="e">
        <f t="shared" ref="ILY55" si="19571">ILW55*ILU55</f>
        <v>#NUM!</v>
      </c>
      <c r="IMA55" s="1818" t="e">
        <f t="shared" ref="IMA55" si="19572">ILY55*ILW55</f>
        <v>#NUM!</v>
      </c>
      <c r="IMC55" s="1818" t="e">
        <f t="shared" ref="IMC55" si="19573">IMA55*ILY55</f>
        <v>#NUM!</v>
      </c>
      <c r="IME55" s="1818" t="e">
        <f t="shared" ref="IME55" si="19574">IMC55*IMA55</f>
        <v>#NUM!</v>
      </c>
      <c r="IMG55" s="1818" t="e">
        <f t="shared" ref="IMG55" si="19575">IME55*IMC55</f>
        <v>#NUM!</v>
      </c>
      <c r="IMI55" s="1818" t="e">
        <f t="shared" ref="IMI55" si="19576">IMG55*IME55</f>
        <v>#NUM!</v>
      </c>
      <c r="IMK55" s="1818" t="e">
        <f t="shared" ref="IMK55" si="19577">IMI55*IMG55</f>
        <v>#NUM!</v>
      </c>
      <c r="IMM55" s="1818" t="e">
        <f t="shared" ref="IMM55" si="19578">IMK55*IMI55</f>
        <v>#NUM!</v>
      </c>
      <c r="IMO55" s="1818" t="e">
        <f t="shared" ref="IMO55" si="19579">IMM55*IMK55</f>
        <v>#NUM!</v>
      </c>
      <c r="IMQ55" s="1818" t="e">
        <f t="shared" ref="IMQ55" si="19580">IMO55*IMM55</f>
        <v>#NUM!</v>
      </c>
      <c r="IMS55" s="1818" t="e">
        <f t="shared" ref="IMS55" si="19581">IMQ55*IMO55</f>
        <v>#NUM!</v>
      </c>
      <c r="IMU55" s="1818" t="e">
        <f t="shared" ref="IMU55" si="19582">IMS55*IMQ55</f>
        <v>#NUM!</v>
      </c>
      <c r="IMW55" s="1818" t="e">
        <f t="shared" ref="IMW55" si="19583">IMU55*IMS55</f>
        <v>#NUM!</v>
      </c>
      <c r="IMY55" s="1818" t="e">
        <f t="shared" ref="IMY55" si="19584">IMW55*IMU55</f>
        <v>#NUM!</v>
      </c>
      <c r="INA55" s="1818" t="e">
        <f t="shared" ref="INA55" si="19585">IMY55*IMW55</f>
        <v>#NUM!</v>
      </c>
      <c r="INC55" s="1818" t="e">
        <f t="shared" ref="INC55" si="19586">INA55*IMY55</f>
        <v>#NUM!</v>
      </c>
      <c r="INE55" s="1818" t="e">
        <f t="shared" ref="INE55" si="19587">INC55*INA55</f>
        <v>#NUM!</v>
      </c>
      <c r="ING55" s="1818" t="e">
        <f t="shared" ref="ING55" si="19588">INE55*INC55</f>
        <v>#NUM!</v>
      </c>
      <c r="INI55" s="1818" t="e">
        <f t="shared" ref="INI55" si="19589">ING55*INE55</f>
        <v>#NUM!</v>
      </c>
      <c r="INK55" s="1818" t="e">
        <f t="shared" ref="INK55" si="19590">INI55*ING55</f>
        <v>#NUM!</v>
      </c>
      <c r="INM55" s="1818" t="e">
        <f t="shared" ref="INM55" si="19591">INK55*INI55</f>
        <v>#NUM!</v>
      </c>
      <c r="INO55" s="1818" t="e">
        <f t="shared" ref="INO55" si="19592">INM55*INK55</f>
        <v>#NUM!</v>
      </c>
      <c r="INQ55" s="1818" t="e">
        <f t="shared" ref="INQ55" si="19593">INO55*INM55</f>
        <v>#NUM!</v>
      </c>
      <c r="INS55" s="1818" t="e">
        <f t="shared" ref="INS55" si="19594">INQ55*INO55</f>
        <v>#NUM!</v>
      </c>
      <c r="INU55" s="1818" t="e">
        <f t="shared" ref="INU55" si="19595">INS55*INQ55</f>
        <v>#NUM!</v>
      </c>
      <c r="INW55" s="1818" t="e">
        <f t="shared" ref="INW55" si="19596">INU55*INS55</f>
        <v>#NUM!</v>
      </c>
      <c r="INY55" s="1818" t="e">
        <f t="shared" ref="INY55" si="19597">INW55*INU55</f>
        <v>#NUM!</v>
      </c>
      <c r="IOA55" s="1818" t="e">
        <f t="shared" ref="IOA55" si="19598">INY55*INW55</f>
        <v>#NUM!</v>
      </c>
      <c r="IOC55" s="1818" t="e">
        <f t="shared" ref="IOC55" si="19599">IOA55*INY55</f>
        <v>#NUM!</v>
      </c>
      <c r="IOE55" s="1818" t="e">
        <f t="shared" ref="IOE55" si="19600">IOC55*IOA55</f>
        <v>#NUM!</v>
      </c>
      <c r="IOG55" s="1818" t="e">
        <f t="shared" ref="IOG55" si="19601">IOE55*IOC55</f>
        <v>#NUM!</v>
      </c>
      <c r="IOI55" s="1818" t="e">
        <f t="shared" ref="IOI55" si="19602">IOG55*IOE55</f>
        <v>#NUM!</v>
      </c>
      <c r="IOK55" s="1818" t="e">
        <f t="shared" ref="IOK55" si="19603">IOI55*IOG55</f>
        <v>#NUM!</v>
      </c>
      <c r="IOM55" s="1818" t="e">
        <f t="shared" ref="IOM55" si="19604">IOK55*IOI55</f>
        <v>#NUM!</v>
      </c>
      <c r="IOO55" s="1818" t="e">
        <f t="shared" ref="IOO55" si="19605">IOM55*IOK55</f>
        <v>#NUM!</v>
      </c>
      <c r="IOQ55" s="1818" t="e">
        <f t="shared" ref="IOQ55" si="19606">IOO55*IOM55</f>
        <v>#NUM!</v>
      </c>
      <c r="IOS55" s="1818" t="e">
        <f t="shared" ref="IOS55" si="19607">IOQ55*IOO55</f>
        <v>#NUM!</v>
      </c>
      <c r="IOU55" s="1818" t="e">
        <f t="shared" ref="IOU55" si="19608">IOS55*IOQ55</f>
        <v>#NUM!</v>
      </c>
      <c r="IOW55" s="1818" t="e">
        <f t="shared" ref="IOW55" si="19609">IOU55*IOS55</f>
        <v>#NUM!</v>
      </c>
      <c r="IOY55" s="1818" t="e">
        <f t="shared" ref="IOY55" si="19610">IOW55*IOU55</f>
        <v>#NUM!</v>
      </c>
      <c r="IPA55" s="1818" t="e">
        <f t="shared" ref="IPA55" si="19611">IOY55*IOW55</f>
        <v>#NUM!</v>
      </c>
      <c r="IPC55" s="1818" t="e">
        <f t="shared" ref="IPC55" si="19612">IPA55*IOY55</f>
        <v>#NUM!</v>
      </c>
      <c r="IPE55" s="1818" t="e">
        <f t="shared" ref="IPE55" si="19613">IPC55*IPA55</f>
        <v>#NUM!</v>
      </c>
      <c r="IPG55" s="1818" t="e">
        <f t="shared" ref="IPG55" si="19614">IPE55*IPC55</f>
        <v>#NUM!</v>
      </c>
      <c r="IPI55" s="1818" t="e">
        <f t="shared" ref="IPI55" si="19615">IPG55*IPE55</f>
        <v>#NUM!</v>
      </c>
      <c r="IPK55" s="1818" t="e">
        <f t="shared" ref="IPK55" si="19616">IPI55*IPG55</f>
        <v>#NUM!</v>
      </c>
      <c r="IPM55" s="1818" t="e">
        <f t="shared" ref="IPM55" si="19617">IPK55*IPI55</f>
        <v>#NUM!</v>
      </c>
      <c r="IPO55" s="1818" t="e">
        <f t="shared" ref="IPO55" si="19618">IPM55*IPK55</f>
        <v>#NUM!</v>
      </c>
      <c r="IPQ55" s="1818" t="e">
        <f t="shared" ref="IPQ55" si="19619">IPO55*IPM55</f>
        <v>#NUM!</v>
      </c>
      <c r="IPS55" s="1818" t="e">
        <f t="shared" ref="IPS55" si="19620">IPQ55*IPO55</f>
        <v>#NUM!</v>
      </c>
      <c r="IPU55" s="1818" t="e">
        <f t="shared" ref="IPU55" si="19621">IPS55*IPQ55</f>
        <v>#NUM!</v>
      </c>
      <c r="IPW55" s="1818" t="e">
        <f t="shared" ref="IPW55" si="19622">IPU55*IPS55</f>
        <v>#NUM!</v>
      </c>
      <c r="IPY55" s="1818" t="e">
        <f t="shared" ref="IPY55" si="19623">IPW55*IPU55</f>
        <v>#NUM!</v>
      </c>
      <c r="IQA55" s="1818" t="e">
        <f t="shared" ref="IQA55" si="19624">IPY55*IPW55</f>
        <v>#NUM!</v>
      </c>
      <c r="IQC55" s="1818" t="e">
        <f t="shared" ref="IQC55" si="19625">IQA55*IPY55</f>
        <v>#NUM!</v>
      </c>
      <c r="IQE55" s="1818" t="e">
        <f t="shared" ref="IQE55" si="19626">IQC55*IQA55</f>
        <v>#NUM!</v>
      </c>
      <c r="IQG55" s="1818" t="e">
        <f t="shared" ref="IQG55" si="19627">IQE55*IQC55</f>
        <v>#NUM!</v>
      </c>
      <c r="IQI55" s="1818" t="e">
        <f t="shared" ref="IQI55" si="19628">IQG55*IQE55</f>
        <v>#NUM!</v>
      </c>
      <c r="IQK55" s="1818" t="e">
        <f t="shared" ref="IQK55" si="19629">IQI55*IQG55</f>
        <v>#NUM!</v>
      </c>
      <c r="IQM55" s="1818" t="e">
        <f t="shared" ref="IQM55" si="19630">IQK55*IQI55</f>
        <v>#NUM!</v>
      </c>
      <c r="IQO55" s="1818" t="e">
        <f t="shared" ref="IQO55" si="19631">IQM55*IQK55</f>
        <v>#NUM!</v>
      </c>
      <c r="IQQ55" s="1818" t="e">
        <f t="shared" ref="IQQ55" si="19632">IQO55*IQM55</f>
        <v>#NUM!</v>
      </c>
      <c r="IQS55" s="1818" t="e">
        <f t="shared" ref="IQS55" si="19633">IQQ55*IQO55</f>
        <v>#NUM!</v>
      </c>
      <c r="IQU55" s="1818" t="e">
        <f t="shared" ref="IQU55" si="19634">IQS55*IQQ55</f>
        <v>#NUM!</v>
      </c>
      <c r="IQW55" s="1818" t="e">
        <f t="shared" ref="IQW55" si="19635">IQU55*IQS55</f>
        <v>#NUM!</v>
      </c>
      <c r="IQY55" s="1818" t="e">
        <f t="shared" ref="IQY55" si="19636">IQW55*IQU55</f>
        <v>#NUM!</v>
      </c>
      <c r="IRA55" s="1818" t="e">
        <f t="shared" ref="IRA55" si="19637">IQY55*IQW55</f>
        <v>#NUM!</v>
      </c>
      <c r="IRC55" s="1818" t="e">
        <f t="shared" ref="IRC55" si="19638">IRA55*IQY55</f>
        <v>#NUM!</v>
      </c>
      <c r="IRE55" s="1818" t="e">
        <f t="shared" ref="IRE55" si="19639">IRC55*IRA55</f>
        <v>#NUM!</v>
      </c>
      <c r="IRG55" s="1818" t="e">
        <f t="shared" ref="IRG55" si="19640">IRE55*IRC55</f>
        <v>#NUM!</v>
      </c>
      <c r="IRI55" s="1818" t="e">
        <f t="shared" ref="IRI55" si="19641">IRG55*IRE55</f>
        <v>#NUM!</v>
      </c>
      <c r="IRK55" s="1818" t="e">
        <f t="shared" ref="IRK55" si="19642">IRI55*IRG55</f>
        <v>#NUM!</v>
      </c>
      <c r="IRM55" s="1818" t="e">
        <f t="shared" ref="IRM55" si="19643">IRK55*IRI55</f>
        <v>#NUM!</v>
      </c>
      <c r="IRO55" s="1818" t="e">
        <f t="shared" ref="IRO55" si="19644">IRM55*IRK55</f>
        <v>#NUM!</v>
      </c>
      <c r="IRQ55" s="1818" t="e">
        <f t="shared" ref="IRQ55" si="19645">IRO55*IRM55</f>
        <v>#NUM!</v>
      </c>
      <c r="IRS55" s="1818" t="e">
        <f t="shared" ref="IRS55" si="19646">IRQ55*IRO55</f>
        <v>#NUM!</v>
      </c>
      <c r="IRU55" s="1818" t="e">
        <f t="shared" ref="IRU55" si="19647">IRS55*IRQ55</f>
        <v>#NUM!</v>
      </c>
      <c r="IRW55" s="1818" t="e">
        <f t="shared" ref="IRW55" si="19648">IRU55*IRS55</f>
        <v>#NUM!</v>
      </c>
      <c r="IRY55" s="1818" t="e">
        <f t="shared" ref="IRY55" si="19649">IRW55*IRU55</f>
        <v>#NUM!</v>
      </c>
      <c r="ISA55" s="1818" t="e">
        <f t="shared" ref="ISA55" si="19650">IRY55*IRW55</f>
        <v>#NUM!</v>
      </c>
      <c r="ISC55" s="1818" t="e">
        <f t="shared" ref="ISC55" si="19651">ISA55*IRY55</f>
        <v>#NUM!</v>
      </c>
      <c r="ISE55" s="1818" t="e">
        <f t="shared" ref="ISE55" si="19652">ISC55*ISA55</f>
        <v>#NUM!</v>
      </c>
      <c r="ISG55" s="1818" t="e">
        <f t="shared" ref="ISG55" si="19653">ISE55*ISC55</f>
        <v>#NUM!</v>
      </c>
      <c r="ISI55" s="1818" t="e">
        <f t="shared" ref="ISI55" si="19654">ISG55*ISE55</f>
        <v>#NUM!</v>
      </c>
      <c r="ISK55" s="1818" t="e">
        <f t="shared" ref="ISK55" si="19655">ISI55*ISG55</f>
        <v>#NUM!</v>
      </c>
      <c r="ISM55" s="1818" t="e">
        <f t="shared" ref="ISM55" si="19656">ISK55*ISI55</f>
        <v>#NUM!</v>
      </c>
      <c r="ISO55" s="1818" t="e">
        <f t="shared" ref="ISO55" si="19657">ISM55*ISK55</f>
        <v>#NUM!</v>
      </c>
      <c r="ISQ55" s="1818" t="e">
        <f t="shared" ref="ISQ55" si="19658">ISO55*ISM55</f>
        <v>#NUM!</v>
      </c>
      <c r="ISS55" s="1818" t="e">
        <f t="shared" ref="ISS55" si="19659">ISQ55*ISO55</f>
        <v>#NUM!</v>
      </c>
      <c r="ISU55" s="1818" t="e">
        <f t="shared" ref="ISU55" si="19660">ISS55*ISQ55</f>
        <v>#NUM!</v>
      </c>
      <c r="ISW55" s="1818" t="e">
        <f t="shared" ref="ISW55" si="19661">ISU55*ISS55</f>
        <v>#NUM!</v>
      </c>
      <c r="ISY55" s="1818" t="e">
        <f t="shared" ref="ISY55" si="19662">ISW55*ISU55</f>
        <v>#NUM!</v>
      </c>
      <c r="ITA55" s="1818" t="e">
        <f t="shared" ref="ITA55" si="19663">ISY55*ISW55</f>
        <v>#NUM!</v>
      </c>
      <c r="ITC55" s="1818" t="e">
        <f t="shared" ref="ITC55" si="19664">ITA55*ISY55</f>
        <v>#NUM!</v>
      </c>
      <c r="ITE55" s="1818" t="e">
        <f t="shared" ref="ITE55" si="19665">ITC55*ITA55</f>
        <v>#NUM!</v>
      </c>
      <c r="ITG55" s="1818" t="e">
        <f t="shared" ref="ITG55" si="19666">ITE55*ITC55</f>
        <v>#NUM!</v>
      </c>
      <c r="ITI55" s="1818" t="e">
        <f t="shared" ref="ITI55" si="19667">ITG55*ITE55</f>
        <v>#NUM!</v>
      </c>
      <c r="ITK55" s="1818" t="e">
        <f t="shared" ref="ITK55" si="19668">ITI55*ITG55</f>
        <v>#NUM!</v>
      </c>
      <c r="ITM55" s="1818" t="e">
        <f t="shared" ref="ITM55" si="19669">ITK55*ITI55</f>
        <v>#NUM!</v>
      </c>
      <c r="ITO55" s="1818" t="e">
        <f t="shared" ref="ITO55" si="19670">ITM55*ITK55</f>
        <v>#NUM!</v>
      </c>
      <c r="ITQ55" s="1818" t="e">
        <f t="shared" ref="ITQ55" si="19671">ITO55*ITM55</f>
        <v>#NUM!</v>
      </c>
      <c r="ITS55" s="1818" t="e">
        <f t="shared" ref="ITS55" si="19672">ITQ55*ITO55</f>
        <v>#NUM!</v>
      </c>
      <c r="ITU55" s="1818" t="e">
        <f t="shared" ref="ITU55" si="19673">ITS55*ITQ55</f>
        <v>#NUM!</v>
      </c>
      <c r="ITW55" s="1818" t="e">
        <f t="shared" ref="ITW55" si="19674">ITU55*ITS55</f>
        <v>#NUM!</v>
      </c>
      <c r="ITY55" s="1818" t="e">
        <f t="shared" ref="ITY55" si="19675">ITW55*ITU55</f>
        <v>#NUM!</v>
      </c>
      <c r="IUA55" s="1818" t="e">
        <f t="shared" ref="IUA55" si="19676">ITY55*ITW55</f>
        <v>#NUM!</v>
      </c>
      <c r="IUC55" s="1818" t="e">
        <f t="shared" ref="IUC55" si="19677">IUA55*ITY55</f>
        <v>#NUM!</v>
      </c>
      <c r="IUE55" s="1818" t="e">
        <f t="shared" ref="IUE55" si="19678">IUC55*IUA55</f>
        <v>#NUM!</v>
      </c>
      <c r="IUG55" s="1818" t="e">
        <f t="shared" ref="IUG55" si="19679">IUE55*IUC55</f>
        <v>#NUM!</v>
      </c>
      <c r="IUI55" s="1818" t="e">
        <f t="shared" ref="IUI55" si="19680">IUG55*IUE55</f>
        <v>#NUM!</v>
      </c>
      <c r="IUK55" s="1818" t="e">
        <f t="shared" ref="IUK55" si="19681">IUI55*IUG55</f>
        <v>#NUM!</v>
      </c>
      <c r="IUM55" s="1818" t="e">
        <f t="shared" ref="IUM55" si="19682">IUK55*IUI55</f>
        <v>#NUM!</v>
      </c>
      <c r="IUO55" s="1818" t="e">
        <f t="shared" ref="IUO55" si="19683">IUM55*IUK55</f>
        <v>#NUM!</v>
      </c>
      <c r="IUQ55" s="1818" t="e">
        <f t="shared" ref="IUQ55" si="19684">IUO55*IUM55</f>
        <v>#NUM!</v>
      </c>
      <c r="IUS55" s="1818" t="e">
        <f t="shared" ref="IUS55" si="19685">IUQ55*IUO55</f>
        <v>#NUM!</v>
      </c>
      <c r="IUU55" s="1818" t="e">
        <f t="shared" ref="IUU55" si="19686">IUS55*IUQ55</f>
        <v>#NUM!</v>
      </c>
      <c r="IUW55" s="1818" t="e">
        <f t="shared" ref="IUW55" si="19687">IUU55*IUS55</f>
        <v>#NUM!</v>
      </c>
      <c r="IUY55" s="1818" t="e">
        <f t="shared" ref="IUY55" si="19688">IUW55*IUU55</f>
        <v>#NUM!</v>
      </c>
      <c r="IVA55" s="1818" t="e">
        <f t="shared" ref="IVA55" si="19689">IUY55*IUW55</f>
        <v>#NUM!</v>
      </c>
      <c r="IVC55" s="1818" t="e">
        <f t="shared" ref="IVC55" si="19690">IVA55*IUY55</f>
        <v>#NUM!</v>
      </c>
      <c r="IVE55" s="1818" t="e">
        <f t="shared" ref="IVE55" si="19691">IVC55*IVA55</f>
        <v>#NUM!</v>
      </c>
      <c r="IVG55" s="1818" t="e">
        <f t="shared" ref="IVG55" si="19692">IVE55*IVC55</f>
        <v>#NUM!</v>
      </c>
      <c r="IVI55" s="1818" t="e">
        <f t="shared" ref="IVI55" si="19693">IVG55*IVE55</f>
        <v>#NUM!</v>
      </c>
      <c r="IVK55" s="1818" t="e">
        <f t="shared" ref="IVK55" si="19694">IVI55*IVG55</f>
        <v>#NUM!</v>
      </c>
      <c r="IVM55" s="1818" t="e">
        <f t="shared" ref="IVM55" si="19695">IVK55*IVI55</f>
        <v>#NUM!</v>
      </c>
      <c r="IVO55" s="1818" t="e">
        <f t="shared" ref="IVO55" si="19696">IVM55*IVK55</f>
        <v>#NUM!</v>
      </c>
      <c r="IVQ55" s="1818" t="e">
        <f t="shared" ref="IVQ55" si="19697">IVO55*IVM55</f>
        <v>#NUM!</v>
      </c>
      <c r="IVS55" s="1818" t="e">
        <f t="shared" ref="IVS55" si="19698">IVQ55*IVO55</f>
        <v>#NUM!</v>
      </c>
      <c r="IVU55" s="1818" t="e">
        <f t="shared" ref="IVU55" si="19699">IVS55*IVQ55</f>
        <v>#NUM!</v>
      </c>
      <c r="IVW55" s="1818" t="e">
        <f t="shared" ref="IVW55" si="19700">IVU55*IVS55</f>
        <v>#NUM!</v>
      </c>
      <c r="IVY55" s="1818" t="e">
        <f t="shared" ref="IVY55" si="19701">IVW55*IVU55</f>
        <v>#NUM!</v>
      </c>
      <c r="IWA55" s="1818" t="e">
        <f t="shared" ref="IWA55" si="19702">IVY55*IVW55</f>
        <v>#NUM!</v>
      </c>
      <c r="IWC55" s="1818" t="e">
        <f t="shared" ref="IWC55" si="19703">IWA55*IVY55</f>
        <v>#NUM!</v>
      </c>
      <c r="IWE55" s="1818" t="e">
        <f t="shared" ref="IWE55" si="19704">IWC55*IWA55</f>
        <v>#NUM!</v>
      </c>
      <c r="IWG55" s="1818" t="e">
        <f t="shared" ref="IWG55" si="19705">IWE55*IWC55</f>
        <v>#NUM!</v>
      </c>
      <c r="IWI55" s="1818" t="e">
        <f t="shared" ref="IWI55" si="19706">IWG55*IWE55</f>
        <v>#NUM!</v>
      </c>
      <c r="IWK55" s="1818" t="e">
        <f t="shared" ref="IWK55" si="19707">IWI55*IWG55</f>
        <v>#NUM!</v>
      </c>
      <c r="IWM55" s="1818" t="e">
        <f t="shared" ref="IWM55" si="19708">IWK55*IWI55</f>
        <v>#NUM!</v>
      </c>
      <c r="IWO55" s="1818" t="e">
        <f t="shared" ref="IWO55" si="19709">IWM55*IWK55</f>
        <v>#NUM!</v>
      </c>
      <c r="IWQ55" s="1818" t="e">
        <f t="shared" ref="IWQ55" si="19710">IWO55*IWM55</f>
        <v>#NUM!</v>
      </c>
      <c r="IWS55" s="1818" t="e">
        <f t="shared" ref="IWS55" si="19711">IWQ55*IWO55</f>
        <v>#NUM!</v>
      </c>
      <c r="IWU55" s="1818" t="e">
        <f t="shared" ref="IWU55" si="19712">IWS55*IWQ55</f>
        <v>#NUM!</v>
      </c>
      <c r="IWW55" s="1818" t="e">
        <f t="shared" ref="IWW55" si="19713">IWU55*IWS55</f>
        <v>#NUM!</v>
      </c>
      <c r="IWY55" s="1818" t="e">
        <f t="shared" ref="IWY55" si="19714">IWW55*IWU55</f>
        <v>#NUM!</v>
      </c>
      <c r="IXA55" s="1818" t="e">
        <f t="shared" ref="IXA55" si="19715">IWY55*IWW55</f>
        <v>#NUM!</v>
      </c>
      <c r="IXC55" s="1818" t="e">
        <f t="shared" ref="IXC55" si="19716">IXA55*IWY55</f>
        <v>#NUM!</v>
      </c>
      <c r="IXE55" s="1818" t="e">
        <f t="shared" ref="IXE55" si="19717">IXC55*IXA55</f>
        <v>#NUM!</v>
      </c>
      <c r="IXG55" s="1818" t="e">
        <f t="shared" ref="IXG55" si="19718">IXE55*IXC55</f>
        <v>#NUM!</v>
      </c>
      <c r="IXI55" s="1818" t="e">
        <f t="shared" ref="IXI55" si="19719">IXG55*IXE55</f>
        <v>#NUM!</v>
      </c>
      <c r="IXK55" s="1818" t="e">
        <f t="shared" ref="IXK55" si="19720">IXI55*IXG55</f>
        <v>#NUM!</v>
      </c>
      <c r="IXM55" s="1818" t="e">
        <f t="shared" ref="IXM55" si="19721">IXK55*IXI55</f>
        <v>#NUM!</v>
      </c>
      <c r="IXO55" s="1818" t="e">
        <f t="shared" ref="IXO55" si="19722">IXM55*IXK55</f>
        <v>#NUM!</v>
      </c>
      <c r="IXQ55" s="1818" t="e">
        <f t="shared" ref="IXQ55" si="19723">IXO55*IXM55</f>
        <v>#NUM!</v>
      </c>
      <c r="IXS55" s="1818" t="e">
        <f t="shared" ref="IXS55" si="19724">IXQ55*IXO55</f>
        <v>#NUM!</v>
      </c>
      <c r="IXU55" s="1818" t="e">
        <f t="shared" ref="IXU55" si="19725">IXS55*IXQ55</f>
        <v>#NUM!</v>
      </c>
      <c r="IXW55" s="1818" t="e">
        <f t="shared" ref="IXW55" si="19726">IXU55*IXS55</f>
        <v>#NUM!</v>
      </c>
      <c r="IXY55" s="1818" t="e">
        <f t="shared" ref="IXY55" si="19727">IXW55*IXU55</f>
        <v>#NUM!</v>
      </c>
      <c r="IYA55" s="1818" t="e">
        <f t="shared" ref="IYA55" si="19728">IXY55*IXW55</f>
        <v>#NUM!</v>
      </c>
      <c r="IYC55" s="1818" t="e">
        <f t="shared" ref="IYC55" si="19729">IYA55*IXY55</f>
        <v>#NUM!</v>
      </c>
      <c r="IYE55" s="1818" t="e">
        <f t="shared" ref="IYE55" si="19730">IYC55*IYA55</f>
        <v>#NUM!</v>
      </c>
      <c r="IYG55" s="1818" t="e">
        <f t="shared" ref="IYG55" si="19731">IYE55*IYC55</f>
        <v>#NUM!</v>
      </c>
      <c r="IYI55" s="1818" t="e">
        <f t="shared" ref="IYI55" si="19732">IYG55*IYE55</f>
        <v>#NUM!</v>
      </c>
      <c r="IYK55" s="1818" t="e">
        <f t="shared" ref="IYK55" si="19733">IYI55*IYG55</f>
        <v>#NUM!</v>
      </c>
      <c r="IYM55" s="1818" t="e">
        <f t="shared" ref="IYM55" si="19734">IYK55*IYI55</f>
        <v>#NUM!</v>
      </c>
      <c r="IYO55" s="1818" t="e">
        <f t="shared" ref="IYO55" si="19735">IYM55*IYK55</f>
        <v>#NUM!</v>
      </c>
      <c r="IYQ55" s="1818" t="e">
        <f t="shared" ref="IYQ55" si="19736">IYO55*IYM55</f>
        <v>#NUM!</v>
      </c>
      <c r="IYS55" s="1818" t="e">
        <f t="shared" ref="IYS55" si="19737">IYQ55*IYO55</f>
        <v>#NUM!</v>
      </c>
      <c r="IYU55" s="1818" t="e">
        <f t="shared" ref="IYU55" si="19738">IYS55*IYQ55</f>
        <v>#NUM!</v>
      </c>
      <c r="IYW55" s="1818" t="e">
        <f t="shared" ref="IYW55" si="19739">IYU55*IYS55</f>
        <v>#NUM!</v>
      </c>
      <c r="IYY55" s="1818" t="e">
        <f t="shared" ref="IYY55" si="19740">IYW55*IYU55</f>
        <v>#NUM!</v>
      </c>
      <c r="IZA55" s="1818" t="e">
        <f t="shared" ref="IZA55" si="19741">IYY55*IYW55</f>
        <v>#NUM!</v>
      </c>
      <c r="IZC55" s="1818" t="e">
        <f t="shared" ref="IZC55" si="19742">IZA55*IYY55</f>
        <v>#NUM!</v>
      </c>
      <c r="IZE55" s="1818" t="e">
        <f t="shared" ref="IZE55" si="19743">IZC55*IZA55</f>
        <v>#NUM!</v>
      </c>
      <c r="IZG55" s="1818" t="e">
        <f t="shared" ref="IZG55" si="19744">IZE55*IZC55</f>
        <v>#NUM!</v>
      </c>
      <c r="IZI55" s="1818" t="e">
        <f t="shared" ref="IZI55" si="19745">IZG55*IZE55</f>
        <v>#NUM!</v>
      </c>
      <c r="IZK55" s="1818" t="e">
        <f t="shared" ref="IZK55" si="19746">IZI55*IZG55</f>
        <v>#NUM!</v>
      </c>
      <c r="IZM55" s="1818" t="e">
        <f t="shared" ref="IZM55" si="19747">IZK55*IZI55</f>
        <v>#NUM!</v>
      </c>
      <c r="IZO55" s="1818" t="e">
        <f t="shared" ref="IZO55" si="19748">IZM55*IZK55</f>
        <v>#NUM!</v>
      </c>
      <c r="IZQ55" s="1818" t="e">
        <f t="shared" ref="IZQ55" si="19749">IZO55*IZM55</f>
        <v>#NUM!</v>
      </c>
      <c r="IZS55" s="1818" t="e">
        <f t="shared" ref="IZS55" si="19750">IZQ55*IZO55</f>
        <v>#NUM!</v>
      </c>
      <c r="IZU55" s="1818" t="e">
        <f t="shared" ref="IZU55" si="19751">IZS55*IZQ55</f>
        <v>#NUM!</v>
      </c>
      <c r="IZW55" s="1818" t="e">
        <f t="shared" ref="IZW55" si="19752">IZU55*IZS55</f>
        <v>#NUM!</v>
      </c>
      <c r="IZY55" s="1818" t="e">
        <f t="shared" ref="IZY55" si="19753">IZW55*IZU55</f>
        <v>#NUM!</v>
      </c>
      <c r="JAA55" s="1818" t="e">
        <f t="shared" ref="JAA55" si="19754">IZY55*IZW55</f>
        <v>#NUM!</v>
      </c>
      <c r="JAC55" s="1818" t="e">
        <f t="shared" ref="JAC55" si="19755">JAA55*IZY55</f>
        <v>#NUM!</v>
      </c>
      <c r="JAE55" s="1818" t="e">
        <f t="shared" ref="JAE55" si="19756">JAC55*JAA55</f>
        <v>#NUM!</v>
      </c>
      <c r="JAG55" s="1818" t="e">
        <f t="shared" ref="JAG55" si="19757">JAE55*JAC55</f>
        <v>#NUM!</v>
      </c>
      <c r="JAI55" s="1818" t="e">
        <f t="shared" ref="JAI55" si="19758">JAG55*JAE55</f>
        <v>#NUM!</v>
      </c>
      <c r="JAK55" s="1818" t="e">
        <f t="shared" ref="JAK55" si="19759">JAI55*JAG55</f>
        <v>#NUM!</v>
      </c>
      <c r="JAM55" s="1818" t="e">
        <f t="shared" ref="JAM55" si="19760">JAK55*JAI55</f>
        <v>#NUM!</v>
      </c>
      <c r="JAO55" s="1818" t="e">
        <f t="shared" ref="JAO55" si="19761">JAM55*JAK55</f>
        <v>#NUM!</v>
      </c>
      <c r="JAQ55" s="1818" t="e">
        <f t="shared" ref="JAQ55" si="19762">JAO55*JAM55</f>
        <v>#NUM!</v>
      </c>
      <c r="JAS55" s="1818" t="e">
        <f t="shared" ref="JAS55" si="19763">JAQ55*JAO55</f>
        <v>#NUM!</v>
      </c>
      <c r="JAU55" s="1818" t="e">
        <f t="shared" ref="JAU55" si="19764">JAS55*JAQ55</f>
        <v>#NUM!</v>
      </c>
      <c r="JAW55" s="1818" t="e">
        <f t="shared" ref="JAW55" si="19765">JAU55*JAS55</f>
        <v>#NUM!</v>
      </c>
      <c r="JAY55" s="1818" t="e">
        <f t="shared" ref="JAY55" si="19766">JAW55*JAU55</f>
        <v>#NUM!</v>
      </c>
      <c r="JBA55" s="1818" t="e">
        <f t="shared" ref="JBA55" si="19767">JAY55*JAW55</f>
        <v>#NUM!</v>
      </c>
      <c r="JBC55" s="1818" t="e">
        <f t="shared" ref="JBC55" si="19768">JBA55*JAY55</f>
        <v>#NUM!</v>
      </c>
      <c r="JBE55" s="1818" t="e">
        <f t="shared" ref="JBE55" si="19769">JBC55*JBA55</f>
        <v>#NUM!</v>
      </c>
      <c r="JBG55" s="1818" t="e">
        <f t="shared" ref="JBG55" si="19770">JBE55*JBC55</f>
        <v>#NUM!</v>
      </c>
      <c r="JBI55" s="1818" t="e">
        <f t="shared" ref="JBI55" si="19771">JBG55*JBE55</f>
        <v>#NUM!</v>
      </c>
      <c r="JBK55" s="1818" t="e">
        <f t="shared" ref="JBK55" si="19772">JBI55*JBG55</f>
        <v>#NUM!</v>
      </c>
      <c r="JBM55" s="1818" t="e">
        <f t="shared" ref="JBM55" si="19773">JBK55*JBI55</f>
        <v>#NUM!</v>
      </c>
      <c r="JBO55" s="1818" t="e">
        <f t="shared" ref="JBO55" si="19774">JBM55*JBK55</f>
        <v>#NUM!</v>
      </c>
      <c r="JBQ55" s="1818" t="e">
        <f t="shared" ref="JBQ55" si="19775">JBO55*JBM55</f>
        <v>#NUM!</v>
      </c>
      <c r="JBS55" s="1818" t="e">
        <f t="shared" ref="JBS55" si="19776">JBQ55*JBO55</f>
        <v>#NUM!</v>
      </c>
      <c r="JBU55" s="1818" t="e">
        <f t="shared" ref="JBU55" si="19777">JBS55*JBQ55</f>
        <v>#NUM!</v>
      </c>
      <c r="JBW55" s="1818" t="e">
        <f t="shared" ref="JBW55" si="19778">JBU55*JBS55</f>
        <v>#NUM!</v>
      </c>
      <c r="JBY55" s="1818" t="e">
        <f t="shared" ref="JBY55" si="19779">JBW55*JBU55</f>
        <v>#NUM!</v>
      </c>
      <c r="JCA55" s="1818" t="e">
        <f t="shared" ref="JCA55" si="19780">JBY55*JBW55</f>
        <v>#NUM!</v>
      </c>
      <c r="JCC55" s="1818" t="e">
        <f t="shared" ref="JCC55" si="19781">JCA55*JBY55</f>
        <v>#NUM!</v>
      </c>
      <c r="JCE55" s="1818" t="e">
        <f t="shared" ref="JCE55" si="19782">JCC55*JCA55</f>
        <v>#NUM!</v>
      </c>
      <c r="JCG55" s="1818" t="e">
        <f t="shared" ref="JCG55" si="19783">JCE55*JCC55</f>
        <v>#NUM!</v>
      </c>
      <c r="JCI55" s="1818" t="e">
        <f t="shared" ref="JCI55" si="19784">JCG55*JCE55</f>
        <v>#NUM!</v>
      </c>
      <c r="JCK55" s="1818" t="e">
        <f t="shared" ref="JCK55" si="19785">JCI55*JCG55</f>
        <v>#NUM!</v>
      </c>
      <c r="JCM55" s="1818" t="e">
        <f t="shared" ref="JCM55" si="19786">JCK55*JCI55</f>
        <v>#NUM!</v>
      </c>
      <c r="JCO55" s="1818" t="e">
        <f t="shared" ref="JCO55" si="19787">JCM55*JCK55</f>
        <v>#NUM!</v>
      </c>
      <c r="JCQ55" s="1818" t="e">
        <f t="shared" ref="JCQ55" si="19788">JCO55*JCM55</f>
        <v>#NUM!</v>
      </c>
      <c r="JCS55" s="1818" t="e">
        <f t="shared" ref="JCS55" si="19789">JCQ55*JCO55</f>
        <v>#NUM!</v>
      </c>
      <c r="JCU55" s="1818" t="e">
        <f t="shared" ref="JCU55" si="19790">JCS55*JCQ55</f>
        <v>#NUM!</v>
      </c>
      <c r="JCW55" s="1818" t="e">
        <f t="shared" ref="JCW55" si="19791">JCU55*JCS55</f>
        <v>#NUM!</v>
      </c>
      <c r="JCY55" s="1818" t="e">
        <f t="shared" ref="JCY55" si="19792">JCW55*JCU55</f>
        <v>#NUM!</v>
      </c>
      <c r="JDA55" s="1818" t="e">
        <f t="shared" ref="JDA55" si="19793">JCY55*JCW55</f>
        <v>#NUM!</v>
      </c>
      <c r="JDC55" s="1818" t="e">
        <f t="shared" ref="JDC55" si="19794">JDA55*JCY55</f>
        <v>#NUM!</v>
      </c>
      <c r="JDE55" s="1818" t="e">
        <f t="shared" ref="JDE55" si="19795">JDC55*JDA55</f>
        <v>#NUM!</v>
      </c>
      <c r="JDG55" s="1818" t="e">
        <f t="shared" ref="JDG55" si="19796">JDE55*JDC55</f>
        <v>#NUM!</v>
      </c>
      <c r="JDI55" s="1818" t="e">
        <f t="shared" ref="JDI55" si="19797">JDG55*JDE55</f>
        <v>#NUM!</v>
      </c>
      <c r="JDK55" s="1818" t="e">
        <f t="shared" ref="JDK55" si="19798">JDI55*JDG55</f>
        <v>#NUM!</v>
      </c>
      <c r="JDM55" s="1818" t="e">
        <f t="shared" ref="JDM55" si="19799">JDK55*JDI55</f>
        <v>#NUM!</v>
      </c>
      <c r="JDO55" s="1818" t="e">
        <f t="shared" ref="JDO55" si="19800">JDM55*JDK55</f>
        <v>#NUM!</v>
      </c>
      <c r="JDQ55" s="1818" t="e">
        <f t="shared" ref="JDQ55" si="19801">JDO55*JDM55</f>
        <v>#NUM!</v>
      </c>
      <c r="JDS55" s="1818" t="e">
        <f t="shared" ref="JDS55" si="19802">JDQ55*JDO55</f>
        <v>#NUM!</v>
      </c>
      <c r="JDU55" s="1818" t="e">
        <f t="shared" ref="JDU55" si="19803">JDS55*JDQ55</f>
        <v>#NUM!</v>
      </c>
      <c r="JDW55" s="1818" t="e">
        <f t="shared" ref="JDW55" si="19804">JDU55*JDS55</f>
        <v>#NUM!</v>
      </c>
      <c r="JDY55" s="1818" t="e">
        <f t="shared" ref="JDY55" si="19805">JDW55*JDU55</f>
        <v>#NUM!</v>
      </c>
      <c r="JEA55" s="1818" t="e">
        <f t="shared" ref="JEA55" si="19806">JDY55*JDW55</f>
        <v>#NUM!</v>
      </c>
      <c r="JEC55" s="1818" t="e">
        <f t="shared" ref="JEC55" si="19807">JEA55*JDY55</f>
        <v>#NUM!</v>
      </c>
      <c r="JEE55" s="1818" t="e">
        <f t="shared" ref="JEE55" si="19808">JEC55*JEA55</f>
        <v>#NUM!</v>
      </c>
      <c r="JEG55" s="1818" t="e">
        <f t="shared" ref="JEG55" si="19809">JEE55*JEC55</f>
        <v>#NUM!</v>
      </c>
      <c r="JEI55" s="1818" t="e">
        <f t="shared" ref="JEI55" si="19810">JEG55*JEE55</f>
        <v>#NUM!</v>
      </c>
      <c r="JEK55" s="1818" t="e">
        <f t="shared" ref="JEK55" si="19811">JEI55*JEG55</f>
        <v>#NUM!</v>
      </c>
      <c r="JEM55" s="1818" t="e">
        <f t="shared" ref="JEM55" si="19812">JEK55*JEI55</f>
        <v>#NUM!</v>
      </c>
      <c r="JEO55" s="1818" t="e">
        <f t="shared" ref="JEO55" si="19813">JEM55*JEK55</f>
        <v>#NUM!</v>
      </c>
      <c r="JEQ55" s="1818" t="e">
        <f t="shared" ref="JEQ55" si="19814">JEO55*JEM55</f>
        <v>#NUM!</v>
      </c>
      <c r="JES55" s="1818" t="e">
        <f t="shared" ref="JES55" si="19815">JEQ55*JEO55</f>
        <v>#NUM!</v>
      </c>
      <c r="JEU55" s="1818" t="e">
        <f t="shared" ref="JEU55" si="19816">JES55*JEQ55</f>
        <v>#NUM!</v>
      </c>
      <c r="JEW55" s="1818" t="e">
        <f t="shared" ref="JEW55" si="19817">JEU55*JES55</f>
        <v>#NUM!</v>
      </c>
      <c r="JEY55" s="1818" t="e">
        <f t="shared" ref="JEY55" si="19818">JEW55*JEU55</f>
        <v>#NUM!</v>
      </c>
      <c r="JFA55" s="1818" t="e">
        <f t="shared" ref="JFA55" si="19819">JEY55*JEW55</f>
        <v>#NUM!</v>
      </c>
      <c r="JFC55" s="1818" t="e">
        <f t="shared" ref="JFC55" si="19820">JFA55*JEY55</f>
        <v>#NUM!</v>
      </c>
      <c r="JFE55" s="1818" t="e">
        <f t="shared" ref="JFE55" si="19821">JFC55*JFA55</f>
        <v>#NUM!</v>
      </c>
      <c r="JFG55" s="1818" t="e">
        <f t="shared" ref="JFG55" si="19822">JFE55*JFC55</f>
        <v>#NUM!</v>
      </c>
      <c r="JFI55" s="1818" t="e">
        <f t="shared" ref="JFI55" si="19823">JFG55*JFE55</f>
        <v>#NUM!</v>
      </c>
      <c r="JFK55" s="1818" t="e">
        <f t="shared" ref="JFK55" si="19824">JFI55*JFG55</f>
        <v>#NUM!</v>
      </c>
      <c r="JFM55" s="1818" t="e">
        <f t="shared" ref="JFM55" si="19825">JFK55*JFI55</f>
        <v>#NUM!</v>
      </c>
      <c r="JFO55" s="1818" t="e">
        <f t="shared" ref="JFO55" si="19826">JFM55*JFK55</f>
        <v>#NUM!</v>
      </c>
      <c r="JFQ55" s="1818" t="e">
        <f t="shared" ref="JFQ55" si="19827">JFO55*JFM55</f>
        <v>#NUM!</v>
      </c>
      <c r="JFS55" s="1818" t="e">
        <f t="shared" ref="JFS55" si="19828">JFQ55*JFO55</f>
        <v>#NUM!</v>
      </c>
      <c r="JFU55" s="1818" t="e">
        <f t="shared" ref="JFU55" si="19829">JFS55*JFQ55</f>
        <v>#NUM!</v>
      </c>
      <c r="JFW55" s="1818" t="e">
        <f t="shared" ref="JFW55" si="19830">JFU55*JFS55</f>
        <v>#NUM!</v>
      </c>
      <c r="JFY55" s="1818" t="e">
        <f t="shared" ref="JFY55" si="19831">JFW55*JFU55</f>
        <v>#NUM!</v>
      </c>
      <c r="JGA55" s="1818" t="e">
        <f t="shared" ref="JGA55" si="19832">JFY55*JFW55</f>
        <v>#NUM!</v>
      </c>
      <c r="JGC55" s="1818" t="e">
        <f t="shared" ref="JGC55" si="19833">JGA55*JFY55</f>
        <v>#NUM!</v>
      </c>
      <c r="JGE55" s="1818" t="e">
        <f t="shared" ref="JGE55" si="19834">JGC55*JGA55</f>
        <v>#NUM!</v>
      </c>
      <c r="JGG55" s="1818" t="e">
        <f t="shared" ref="JGG55" si="19835">JGE55*JGC55</f>
        <v>#NUM!</v>
      </c>
      <c r="JGI55" s="1818" t="e">
        <f t="shared" ref="JGI55" si="19836">JGG55*JGE55</f>
        <v>#NUM!</v>
      </c>
      <c r="JGK55" s="1818" t="e">
        <f t="shared" ref="JGK55" si="19837">JGI55*JGG55</f>
        <v>#NUM!</v>
      </c>
      <c r="JGM55" s="1818" t="e">
        <f t="shared" ref="JGM55" si="19838">JGK55*JGI55</f>
        <v>#NUM!</v>
      </c>
      <c r="JGO55" s="1818" t="e">
        <f t="shared" ref="JGO55" si="19839">JGM55*JGK55</f>
        <v>#NUM!</v>
      </c>
      <c r="JGQ55" s="1818" t="e">
        <f t="shared" ref="JGQ55" si="19840">JGO55*JGM55</f>
        <v>#NUM!</v>
      </c>
      <c r="JGS55" s="1818" t="e">
        <f t="shared" ref="JGS55" si="19841">JGQ55*JGO55</f>
        <v>#NUM!</v>
      </c>
      <c r="JGU55" s="1818" t="e">
        <f t="shared" ref="JGU55" si="19842">JGS55*JGQ55</f>
        <v>#NUM!</v>
      </c>
      <c r="JGW55" s="1818" t="e">
        <f t="shared" ref="JGW55" si="19843">JGU55*JGS55</f>
        <v>#NUM!</v>
      </c>
      <c r="JGY55" s="1818" t="e">
        <f t="shared" ref="JGY55" si="19844">JGW55*JGU55</f>
        <v>#NUM!</v>
      </c>
      <c r="JHA55" s="1818" t="e">
        <f t="shared" ref="JHA55" si="19845">JGY55*JGW55</f>
        <v>#NUM!</v>
      </c>
      <c r="JHC55" s="1818" t="e">
        <f t="shared" ref="JHC55" si="19846">JHA55*JGY55</f>
        <v>#NUM!</v>
      </c>
      <c r="JHE55" s="1818" t="e">
        <f t="shared" ref="JHE55" si="19847">JHC55*JHA55</f>
        <v>#NUM!</v>
      </c>
      <c r="JHG55" s="1818" t="e">
        <f t="shared" ref="JHG55" si="19848">JHE55*JHC55</f>
        <v>#NUM!</v>
      </c>
      <c r="JHI55" s="1818" t="e">
        <f t="shared" ref="JHI55" si="19849">JHG55*JHE55</f>
        <v>#NUM!</v>
      </c>
      <c r="JHK55" s="1818" t="e">
        <f t="shared" ref="JHK55" si="19850">JHI55*JHG55</f>
        <v>#NUM!</v>
      </c>
      <c r="JHM55" s="1818" t="e">
        <f t="shared" ref="JHM55" si="19851">JHK55*JHI55</f>
        <v>#NUM!</v>
      </c>
      <c r="JHO55" s="1818" t="e">
        <f t="shared" ref="JHO55" si="19852">JHM55*JHK55</f>
        <v>#NUM!</v>
      </c>
      <c r="JHQ55" s="1818" t="e">
        <f t="shared" ref="JHQ55" si="19853">JHO55*JHM55</f>
        <v>#NUM!</v>
      </c>
      <c r="JHS55" s="1818" t="e">
        <f t="shared" ref="JHS55" si="19854">JHQ55*JHO55</f>
        <v>#NUM!</v>
      </c>
      <c r="JHU55" s="1818" t="e">
        <f t="shared" ref="JHU55" si="19855">JHS55*JHQ55</f>
        <v>#NUM!</v>
      </c>
      <c r="JHW55" s="1818" t="e">
        <f t="shared" ref="JHW55" si="19856">JHU55*JHS55</f>
        <v>#NUM!</v>
      </c>
      <c r="JHY55" s="1818" t="e">
        <f t="shared" ref="JHY55" si="19857">JHW55*JHU55</f>
        <v>#NUM!</v>
      </c>
      <c r="JIA55" s="1818" t="e">
        <f t="shared" ref="JIA55" si="19858">JHY55*JHW55</f>
        <v>#NUM!</v>
      </c>
      <c r="JIC55" s="1818" t="e">
        <f t="shared" ref="JIC55" si="19859">JIA55*JHY55</f>
        <v>#NUM!</v>
      </c>
      <c r="JIE55" s="1818" t="e">
        <f t="shared" ref="JIE55" si="19860">JIC55*JIA55</f>
        <v>#NUM!</v>
      </c>
      <c r="JIG55" s="1818" t="e">
        <f t="shared" ref="JIG55" si="19861">JIE55*JIC55</f>
        <v>#NUM!</v>
      </c>
      <c r="JII55" s="1818" t="e">
        <f t="shared" ref="JII55" si="19862">JIG55*JIE55</f>
        <v>#NUM!</v>
      </c>
      <c r="JIK55" s="1818" t="e">
        <f t="shared" ref="JIK55" si="19863">JII55*JIG55</f>
        <v>#NUM!</v>
      </c>
      <c r="JIM55" s="1818" t="e">
        <f t="shared" ref="JIM55" si="19864">JIK55*JII55</f>
        <v>#NUM!</v>
      </c>
      <c r="JIO55" s="1818" t="e">
        <f t="shared" ref="JIO55" si="19865">JIM55*JIK55</f>
        <v>#NUM!</v>
      </c>
      <c r="JIQ55" s="1818" t="e">
        <f t="shared" ref="JIQ55" si="19866">JIO55*JIM55</f>
        <v>#NUM!</v>
      </c>
      <c r="JIS55" s="1818" t="e">
        <f t="shared" ref="JIS55" si="19867">JIQ55*JIO55</f>
        <v>#NUM!</v>
      </c>
      <c r="JIU55" s="1818" t="e">
        <f t="shared" ref="JIU55" si="19868">JIS55*JIQ55</f>
        <v>#NUM!</v>
      </c>
      <c r="JIW55" s="1818" t="e">
        <f t="shared" ref="JIW55" si="19869">JIU55*JIS55</f>
        <v>#NUM!</v>
      </c>
      <c r="JIY55" s="1818" t="e">
        <f t="shared" ref="JIY55" si="19870">JIW55*JIU55</f>
        <v>#NUM!</v>
      </c>
      <c r="JJA55" s="1818" t="e">
        <f t="shared" ref="JJA55" si="19871">JIY55*JIW55</f>
        <v>#NUM!</v>
      </c>
      <c r="JJC55" s="1818" t="e">
        <f t="shared" ref="JJC55" si="19872">JJA55*JIY55</f>
        <v>#NUM!</v>
      </c>
      <c r="JJE55" s="1818" t="e">
        <f t="shared" ref="JJE55" si="19873">JJC55*JJA55</f>
        <v>#NUM!</v>
      </c>
      <c r="JJG55" s="1818" t="e">
        <f t="shared" ref="JJG55" si="19874">JJE55*JJC55</f>
        <v>#NUM!</v>
      </c>
      <c r="JJI55" s="1818" t="e">
        <f t="shared" ref="JJI55" si="19875">JJG55*JJE55</f>
        <v>#NUM!</v>
      </c>
      <c r="JJK55" s="1818" t="e">
        <f t="shared" ref="JJK55" si="19876">JJI55*JJG55</f>
        <v>#NUM!</v>
      </c>
      <c r="JJM55" s="1818" t="e">
        <f t="shared" ref="JJM55" si="19877">JJK55*JJI55</f>
        <v>#NUM!</v>
      </c>
      <c r="JJO55" s="1818" t="e">
        <f t="shared" ref="JJO55" si="19878">JJM55*JJK55</f>
        <v>#NUM!</v>
      </c>
      <c r="JJQ55" s="1818" t="e">
        <f t="shared" ref="JJQ55" si="19879">JJO55*JJM55</f>
        <v>#NUM!</v>
      </c>
      <c r="JJS55" s="1818" t="e">
        <f t="shared" ref="JJS55" si="19880">JJQ55*JJO55</f>
        <v>#NUM!</v>
      </c>
      <c r="JJU55" s="1818" t="e">
        <f t="shared" ref="JJU55" si="19881">JJS55*JJQ55</f>
        <v>#NUM!</v>
      </c>
      <c r="JJW55" s="1818" t="e">
        <f t="shared" ref="JJW55" si="19882">JJU55*JJS55</f>
        <v>#NUM!</v>
      </c>
      <c r="JJY55" s="1818" t="e">
        <f t="shared" ref="JJY55" si="19883">JJW55*JJU55</f>
        <v>#NUM!</v>
      </c>
      <c r="JKA55" s="1818" t="e">
        <f t="shared" ref="JKA55" si="19884">JJY55*JJW55</f>
        <v>#NUM!</v>
      </c>
      <c r="JKC55" s="1818" t="e">
        <f t="shared" ref="JKC55" si="19885">JKA55*JJY55</f>
        <v>#NUM!</v>
      </c>
      <c r="JKE55" s="1818" t="e">
        <f t="shared" ref="JKE55" si="19886">JKC55*JKA55</f>
        <v>#NUM!</v>
      </c>
      <c r="JKG55" s="1818" t="e">
        <f t="shared" ref="JKG55" si="19887">JKE55*JKC55</f>
        <v>#NUM!</v>
      </c>
      <c r="JKI55" s="1818" t="e">
        <f t="shared" ref="JKI55" si="19888">JKG55*JKE55</f>
        <v>#NUM!</v>
      </c>
      <c r="JKK55" s="1818" t="e">
        <f t="shared" ref="JKK55" si="19889">JKI55*JKG55</f>
        <v>#NUM!</v>
      </c>
      <c r="JKM55" s="1818" t="e">
        <f t="shared" ref="JKM55" si="19890">JKK55*JKI55</f>
        <v>#NUM!</v>
      </c>
      <c r="JKO55" s="1818" t="e">
        <f t="shared" ref="JKO55" si="19891">JKM55*JKK55</f>
        <v>#NUM!</v>
      </c>
      <c r="JKQ55" s="1818" t="e">
        <f t="shared" ref="JKQ55" si="19892">JKO55*JKM55</f>
        <v>#NUM!</v>
      </c>
      <c r="JKS55" s="1818" t="e">
        <f t="shared" ref="JKS55" si="19893">JKQ55*JKO55</f>
        <v>#NUM!</v>
      </c>
      <c r="JKU55" s="1818" t="e">
        <f t="shared" ref="JKU55" si="19894">JKS55*JKQ55</f>
        <v>#NUM!</v>
      </c>
      <c r="JKW55" s="1818" t="e">
        <f t="shared" ref="JKW55" si="19895">JKU55*JKS55</f>
        <v>#NUM!</v>
      </c>
      <c r="JKY55" s="1818" t="e">
        <f t="shared" ref="JKY55" si="19896">JKW55*JKU55</f>
        <v>#NUM!</v>
      </c>
      <c r="JLA55" s="1818" t="e">
        <f t="shared" ref="JLA55" si="19897">JKY55*JKW55</f>
        <v>#NUM!</v>
      </c>
      <c r="JLC55" s="1818" t="e">
        <f t="shared" ref="JLC55" si="19898">JLA55*JKY55</f>
        <v>#NUM!</v>
      </c>
      <c r="JLE55" s="1818" t="e">
        <f t="shared" ref="JLE55" si="19899">JLC55*JLA55</f>
        <v>#NUM!</v>
      </c>
      <c r="JLG55" s="1818" t="e">
        <f t="shared" ref="JLG55" si="19900">JLE55*JLC55</f>
        <v>#NUM!</v>
      </c>
      <c r="JLI55" s="1818" t="e">
        <f t="shared" ref="JLI55" si="19901">JLG55*JLE55</f>
        <v>#NUM!</v>
      </c>
      <c r="JLK55" s="1818" t="e">
        <f t="shared" ref="JLK55" si="19902">JLI55*JLG55</f>
        <v>#NUM!</v>
      </c>
      <c r="JLM55" s="1818" t="e">
        <f t="shared" ref="JLM55" si="19903">JLK55*JLI55</f>
        <v>#NUM!</v>
      </c>
      <c r="JLO55" s="1818" t="e">
        <f t="shared" ref="JLO55" si="19904">JLM55*JLK55</f>
        <v>#NUM!</v>
      </c>
      <c r="JLQ55" s="1818" t="e">
        <f t="shared" ref="JLQ55" si="19905">JLO55*JLM55</f>
        <v>#NUM!</v>
      </c>
      <c r="JLS55" s="1818" t="e">
        <f t="shared" ref="JLS55" si="19906">JLQ55*JLO55</f>
        <v>#NUM!</v>
      </c>
      <c r="JLU55" s="1818" t="e">
        <f t="shared" ref="JLU55" si="19907">JLS55*JLQ55</f>
        <v>#NUM!</v>
      </c>
      <c r="JLW55" s="1818" t="e">
        <f t="shared" ref="JLW55" si="19908">JLU55*JLS55</f>
        <v>#NUM!</v>
      </c>
      <c r="JLY55" s="1818" t="e">
        <f t="shared" ref="JLY55" si="19909">JLW55*JLU55</f>
        <v>#NUM!</v>
      </c>
      <c r="JMA55" s="1818" t="e">
        <f t="shared" ref="JMA55" si="19910">JLY55*JLW55</f>
        <v>#NUM!</v>
      </c>
      <c r="JMC55" s="1818" t="e">
        <f t="shared" ref="JMC55" si="19911">JMA55*JLY55</f>
        <v>#NUM!</v>
      </c>
      <c r="JME55" s="1818" t="e">
        <f t="shared" ref="JME55" si="19912">JMC55*JMA55</f>
        <v>#NUM!</v>
      </c>
      <c r="JMG55" s="1818" t="e">
        <f t="shared" ref="JMG55" si="19913">JME55*JMC55</f>
        <v>#NUM!</v>
      </c>
      <c r="JMI55" s="1818" t="e">
        <f t="shared" ref="JMI55" si="19914">JMG55*JME55</f>
        <v>#NUM!</v>
      </c>
      <c r="JMK55" s="1818" t="e">
        <f t="shared" ref="JMK55" si="19915">JMI55*JMG55</f>
        <v>#NUM!</v>
      </c>
      <c r="JMM55" s="1818" t="e">
        <f t="shared" ref="JMM55" si="19916">JMK55*JMI55</f>
        <v>#NUM!</v>
      </c>
      <c r="JMO55" s="1818" t="e">
        <f t="shared" ref="JMO55" si="19917">JMM55*JMK55</f>
        <v>#NUM!</v>
      </c>
      <c r="JMQ55" s="1818" t="e">
        <f t="shared" ref="JMQ55" si="19918">JMO55*JMM55</f>
        <v>#NUM!</v>
      </c>
      <c r="JMS55" s="1818" t="e">
        <f t="shared" ref="JMS55" si="19919">JMQ55*JMO55</f>
        <v>#NUM!</v>
      </c>
      <c r="JMU55" s="1818" t="e">
        <f t="shared" ref="JMU55" si="19920">JMS55*JMQ55</f>
        <v>#NUM!</v>
      </c>
      <c r="JMW55" s="1818" t="e">
        <f t="shared" ref="JMW55" si="19921">JMU55*JMS55</f>
        <v>#NUM!</v>
      </c>
      <c r="JMY55" s="1818" t="e">
        <f t="shared" ref="JMY55" si="19922">JMW55*JMU55</f>
        <v>#NUM!</v>
      </c>
      <c r="JNA55" s="1818" t="e">
        <f t="shared" ref="JNA55" si="19923">JMY55*JMW55</f>
        <v>#NUM!</v>
      </c>
      <c r="JNC55" s="1818" t="e">
        <f t="shared" ref="JNC55" si="19924">JNA55*JMY55</f>
        <v>#NUM!</v>
      </c>
      <c r="JNE55" s="1818" t="e">
        <f t="shared" ref="JNE55" si="19925">JNC55*JNA55</f>
        <v>#NUM!</v>
      </c>
      <c r="JNG55" s="1818" t="e">
        <f t="shared" ref="JNG55" si="19926">JNE55*JNC55</f>
        <v>#NUM!</v>
      </c>
      <c r="JNI55" s="1818" t="e">
        <f t="shared" ref="JNI55" si="19927">JNG55*JNE55</f>
        <v>#NUM!</v>
      </c>
      <c r="JNK55" s="1818" t="e">
        <f t="shared" ref="JNK55" si="19928">JNI55*JNG55</f>
        <v>#NUM!</v>
      </c>
      <c r="JNM55" s="1818" t="e">
        <f t="shared" ref="JNM55" si="19929">JNK55*JNI55</f>
        <v>#NUM!</v>
      </c>
      <c r="JNO55" s="1818" t="e">
        <f t="shared" ref="JNO55" si="19930">JNM55*JNK55</f>
        <v>#NUM!</v>
      </c>
      <c r="JNQ55" s="1818" t="e">
        <f t="shared" ref="JNQ55" si="19931">JNO55*JNM55</f>
        <v>#NUM!</v>
      </c>
      <c r="JNS55" s="1818" t="e">
        <f t="shared" ref="JNS55" si="19932">JNQ55*JNO55</f>
        <v>#NUM!</v>
      </c>
      <c r="JNU55" s="1818" t="e">
        <f t="shared" ref="JNU55" si="19933">JNS55*JNQ55</f>
        <v>#NUM!</v>
      </c>
      <c r="JNW55" s="1818" t="e">
        <f t="shared" ref="JNW55" si="19934">JNU55*JNS55</f>
        <v>#NUM!</v>
      </c>
      <c r="JNY55" s="1818" t="e">
        <f t="shared" ref="JNY55" si="19935">JNW55*JNU55</f>
        <v>#NUM!</v>
      </c>
      <c r="JOA55" s="1818" t="e">
        <f t="shared" ref="JOA55" si="19936">JNY55*JNW55</f>
        <v>#NUM!</v>
      </c>
      <c r="JOC55" s="1818" t="e">
        <f t="shared" ref="JOC55" si="19937">JOA55*JNY55</f>
        <v>#NUM!</v>
      </c>
      <c r="JOE55" s="1818" t="e">
        <f t="shared" ref="JOE55" si="19938">JOC55*JOA55</f>
        <v>#NUM!</v>
      </c>
      <c r="JOG55" s="1818" t="e">
        <f t="shared" ref="JOG55" si="19939">JOE55*JOC55</f>
        <v>#NUM!</v>
      </c>
      <c r="JOI55" s="1818" t="e">
        <f t="shared" ref="JOI55" si="19940">JOG55*JOE55</f>
        <v>#NUM!</v>
      </c>
      <c r="JOK55" s="1818" t="e">
        <f t="shared" ref="JOK55" si="19941">JOI55*JOG55</f>
        <v>#NUM!</v>
      </c>
      <c r="JOM55" s="1818" t="e">
        <f t="shared" ref="JOM55" si="19942">JOK55*JOI55</f>
        <v>#NUM!</v>
      </c>
      <c r="JOO55" s="1818" t="e">
        <f t="shared" ref="JOO55" si="19943">JOM55*JOK55</f>
        <v>#NUM!</v>
      </c>
      <c r="JOQ55" s="1818" t="e">
        <f t="shared" ref="JOQ55" si="19944">JOO55*JOM55</f>
        <v>#NUM!</v>
      </c>
      <c r="JOS55" s="1818" t="e">
        <f t="shared" ref="JOS55" si="19945">JOQ55*JOO55</f>
        <v>#NUM!</v>
      </c>
      <c r="JOU55" s="1818" t="e">
        <f t="shared" ref="JOU55" si="19946">JOS55*JOQ55</f>
        <v>#NUM!</v>
      </c>
      <c r="JOW55" s="1818" t="e">
        <f t="shared" ref="JOW55" si="19947">JOU55*JOS55</f>
        <v>#NUM!</v>
      </c>
      <c r="JOY55" s="1818" t="e">
        <f t="shared" ref="JOY55" si="19948">JOW55*JOU55</f>
        <v>#NUM!</v>
      </c>
      <c r="JPA55" s="1818" t="e">
        <f t="shared" ref="JPA55" si="19949">JOY55*JOW55</f>
        <v>#NUM!</v>
      </c>
      <c r="JPC55" s="1818" t="e">
        <f t="shared" ref="JPC55" si="19950">JPA55*JOY55</f>
        <v>#NUM!</v>
      </c>
      <c r="JPE55" s="1818" t="e">
        <f t="shared" ref="JPE55" si="19951">JPC55*JPA55</f>
        <v>#NUM!</v>
      </c>
      <c r="JPG55" s="1818" t="e">
        <f t="shared" ref="JPG55" si="19952">JPE55*JPC55</f>
        <v>#NUM!</v>
      </c>
      <c r="JPI55" s="1818" t="e">
        <f t="shared" ref="JPI55" si="19953">JPG55*JPE55</f>
        <v>#NUM!</v>
      </c>
      <c r="JPK55" s="1818" t="e">
        <f t="shared" ref="JPK55" si="19954">JPI55*JPG55</f>
        <v>#NUM!</v>
      </c>
      <c r="JPM55" s="1818" t="e">
        <f t="shared" ref="JPM55" si="19955">JPK55*JPI55</f>
        <v>#NUM!</v>
      </c>
      <c r="JPO55" s="1818" t="e">
        <f t="shared" ref="JPO55" si="19956">JPM55*JPK55</f>
        <v>#NUM!</v>
      </c>
      <c r="JPQ55" s="1818" t="e">
        <f t="shared" ref="JPQ55" si="19957">JPO55*JPM55</f>
        <v>#NUM!</v>
      </c>
      <c r="JPS55" s="1818" t="e">
        <f t="shared" ref="JPS55" si="19958">JPQ55*JPO55</f>
        <v>#NUM!</v>
      </c>
      <c r="JPU55" s="1818" t="e">
        <f t="shared" ref="JPU55" si="19959">JPS55*JPQ55</f>
        <v>#NUM!</v>
      </c>
      <c r="JPW55" s="1818" t="e">
        <f t="shared" ref="JPW55" si="19960">JPU55*JPS55</f>
        <v>#NUM!</v>
      </c>
      <c r="JPY55" s="1818" t="e">
        <f t="shared" ref="JPY55" si="19961">JPW55*JPU55</f>
        <v>#NUM!</v>
      </c>
      <c r="JQA55" s="1818" t="e">
        <f t="shared" ref="JQA55" si="19962">JPY55*JPW55</f>
        <v>#NUM!</v>
      </c>
      <c r="JQC55" s="1818" t="e">
        <f t="shared" ref="JQC55" si="19963">JQA55*JPY55</f>
        <v>#NUM!</v>
      </c>
      <c r="JQE55" s="1818" t="e">
        <f t="shared" ref="JQE55" si="19964">JQC55*JQA55</f>
        <v>#NUM!</v>
      </c>
      <c r="JQG55" s="1818" t="e">
        <f t="shared" ref="JQG55" si="19965">JQE55*JQC55</f>
        <v>#NUM!</v>
      </c>
      <c r="JQI55" s="1818" t="e">
        <f t="shared" ref="JQI55" si="19966">JQG55*JQE55</f>
        <v>#NUM!</v>
      </c>
      <c r="JQK55" s="1818" t="e">
        <f t="shared" ref="JQK55" si="19967">JQI55*JQG55</f>
        <v>#NUM!</v>
      </c>
      <c r="JQM55" s="1818" t="e">
        <f t="shared" ref="JQM55" si="19968">JQK55*JQI55</f>
        <v>#NUM!</v>
      </c>
      <c r="JQO55" s="1818" t="e">
        <f t="shared" ref="JQO55" si="19969">JQM55*JQK55</f>
        <v>#NUM!</v>
      </c>
      <c r="JQQ55" s="1818" t="e">
        <f t="shared" ref="JQQ55" si="19970">JQO55*JQM55</f>
        <v>#NUM!</v>
      </c>
      <c r="JQS55" s="1818" t="e">
        <f t="shared" ref="JQS55" si="19971">JQQ55*JQO55</f>
        <v>#NUM!</v>
      </c>
      <c r="JQU55" s="1818" t="e">
        <f t="shared" ref="JQU55" si="19972">JQS55*JQQ55</f>
        <v>#NUM!</v>
      </c>
      <c r="JQW55" s="1818" t="e">
        <f t="shared" ref="JQW55" si="19973">JQU55*JQS55</f>
        <v>#NUM!</v>
      </c>
      <c r="JQY55" s="1818" t="e">
        <f t="shared" ref="JQY55" si="19974">JQW55*JQU55</f>
        <v>#NUM!</v>
      </c>
      <c r="JRA55" s="1818" t="e">
        <f t="shared" ref="JRA55" si="19975">JQY55*JQW55</f>
        <v>#NUM!</v>
      </c>
      <c r="JRC55" s="1818" t="e">
        <f t="shared" ref="JRC55" si="19976">JRA55*JQY55</f>
        <v>#NUM!</v>
      </c>
      <c r="JRE55" s="1818" t="e">
        <f t="shared" ref="JRE55" si="19977">JRC55*JRA55</f>
        <v>#NUM!</v>
      </c>
      <c r="JRG55" s="1818" t="e">
        <f t="shared" ref="JRG55" si="19978">JRE55*JRC55</f>
        <v>#NUM!</v>
      </c>
      <c r="JRI55" s="1818" t="e">
        <f t="shared" ref="JRI55" si="19979">JRG55*JRE55</f>
        <v>#NUM!</v>
      </c>
      <c r="JRK55" s="1818" t="e">
        <f t="shared" ref="JRK55" si="19980">JRI55*JRG55</f>
        <v>#NUM!</v>
      </c>
      <c r="JRM55" s="1818" t="e">
        <f t="shared" ref="JRM55" si="19981">JRK55*JRI55</f>
        <v>#NUM!</v>
      </c>
      <c r="JRO55" s="1818" t="e">
        <f t="shared" ref="JRO55" si="19982">JRM55*JRK55</f>
        <v>#NUM!</v>
      </c>
      <c r="JRQ55" s="1818" t="e">
        <f t="shared" ref="JRQ55" si="19983">JRO55*JRM55</f>
        <v>#NUM!</v>
      </c>
      <c r="JRS55" s="1818" t="e">
        <f t="shared" ref="JRS55" si="19984">JRQ55*JRO55</f>
        <v>#NUM!</v>
      </c>
      <c r="JRU55" s="1818" t="e">
        <f t="shared" ref="JRU55" si="19985">JRS55*JRQ55</f>
        <v>#NUM!</v>
      </c>
      <c r="JRW55" s="1818" t="e">
        <f t="shared" ref="JRW55" si="19986">JRU55*JRS55</f>
        <v>#NUM!</v>
      </c>
      <c r="JRY55" s="1818" t="e">
        <f t="shared" ref="JRY55" si="19987">JRW55*JRU55</f>
        <v>#NUM!</v>
      </c>
      <c r="JSA55" s="1818" t="e">
        <f t="shared" ref="JSA55" si="19988">JRY55*JRW55</f>
        <v>#NUM!</v>
      </c>
      <c r="JSC55" s="1818" t="e">
        <f t="shared" ref="JSC55" si="19989">JSA55*JRY55</f>
        <v>#NUM!</v>
      </c>
      <c r="JSE55" s="1818" t="e">
        <f t="shared" ref="JSE55" si="19990">JSC55*JSA55</f>
        <v>#NUM!</v>
      </c>
      <c r="JSG55" s="1818" t="e">
        <f t="shared" ref="JSG55" si="19991">JSE55*JSC55</f>
        <v>#NUM!</v>
      </c>
      <c r="JSI55" s="1818" t="e">
        <f t="shared" ref="JSI55" si="19992">JSG55*JSE55</f>
        <v>#NUM!</v>
      </c>
      <c r="JSK55" s="1818" t="e">
        <f t="shared" ref="JSK55" si="19993">JSI55*JSG55</f>
        <v>#NUM!</v>
      </c>
      <c r="JSM55" s="1818" t="e">
        <f t="shared" ref="JSM55" si="19994">JSK55*JSI55</f>
        <v>#NUM!</v>
      </c>
      <c r="JSO55" s="1818" t="e">
        <f t="shared" ref="JSO55" si="19995">JSM55*JSK55</f>
        <v>#NUM!</v>
      </c>
      <c r="JSQ55" s="1818" t="e">
        <f t="shared" ref="JSQ55" si="19996">JSO55*JSM55</f>
        <v>#NUM!</v>
      </c>
      <c r="JSS55" s="1818" t="e">
        <f t="shared" ref="JSS55" si="19997">JSQ55*JSO55</f>
        <v>#NUM!</v>
      </c>
      <c r="JSU55" s="1818" t="e">
        <f t="shared" ref="JSU55" si="19998">JSS55*JSQ55</f>
        <v>#NUM!</v>
      </c>
      <c r="JSW55" s="1818" t="e">
        <f t="shared" ref="JSW55" si="19999">JSU55*JSS55</f>
        <v>#NUM!</v>
      </c>
      <c r="JSY55" s="1818" t="e">
        <f t="shared" ref="JSY55" si="20000">JSW55*JSU55</f>
        <v>#NUM!</v>
      </c>
      <c r="JTA55" s="1818" t="e">
        <f t="shared" ref="JTA55" si="20001">JSY55*JSW55</f>
        <v>#NUM!</v>
      </c>
      <c r="JTC55" s="1818" t="e">
        <f t="shared" ref="JTC55" si="20002">JTA55*JSY55</f>
        <v>#NUM!</v>
      </c>
      <c r="JTE55" s="1818" t="e">
        <f t="shared" ref="JTE55" si="20003">JTC55*JTA55</f>
        <v>#NUM!</v>
      </c>
      <c r="JTG55" s="1818" t="e">
        <f t="shared" ref="JTG55" si="20004">JTE55*JTC55</f>
        <v>#NUM!</v>
      </c>
      <c r="JTI55" s="1818" t="e">
        <f t="shared" ref="JTI55" si="20005">JTG55*JTE55</f>
        <v>#NUM!</v>
      </c>
      <c r="JTK55" s="1818" t="e">
        <f t="shared" ref="JTK55" si="20006">JTI55*JTG55</f>
        <v>#NUM!</v>
      </c>
      <c r="JTM55" s="1818" t="e">
        <f t="shared" ref="JTM55" si="20007">JTK55*JTI55</f>
        <v>#NUM!</v>
      </c>
      <c r="JTO55" s="1818" t="e">
        <f t="shared" ref="JTO55" si="20008">JTM55*JTK55</f>
        <v>#NUM!</v>
      </c>
      <c r="JTQ55" s="1818" t="e">
        <f t="shared" ref="JTQ55" si="20009">JTO55*JTM55</f>
        <v>#NUM!</v>
      </c>
      <c r="JTS55" s="1818" t="e">
        <f t="shared" ref="JTS55" si="20010">JTQ55*JTO55</f>
        <v>#NUM!</v>
      </c>
      <c r="JTU55" s="1818" t="e">
        <f t="shared" ref="JTU55" si="20011">JTS55*JTQ55</f>
        <v>#NUM!</v>
      </c>
      <c r="JTW55" s="1818" t="e">
        <f t="shared" ref="JTW55" si="20012">JTU55*JTS55</f>
        <v>#NUM!</v>
      </c>
      <c r="JTY55" s="1818" t="e">
        <f t="shared" ref="JTY55" si="20013">JTW55*JTU55</f>
        <v>#NUM!</v>
      </c>
      <c r="JUA55" s="1818" t="e">
        <f t="shared" ref="JUA55" si="20014">JTY55*JTW55</f>
        <v>#NUM!</v>
      </c>
      <c r="JUC55" s="1818" t="e">
        <f t="shared" ref="JUC55" si="20015">JUA55*JTY55</f>
        <v>#NUM!</v>
      </c>
      <c r="JUE55" s="1818" t="e">
        <f t="shared" ref="JUE55" si="20016">JUC55*JUA55</f>
        <v>#NUM!</v>
      </c>
      <c r="JUG55" s="1818" t="e">
        <f t="shared" ref="JUG55" si="20017">JUE55*JUC55</f>
        <v>#NUM!</v>
      </c>
      <c r="JUI55" s="1818" t="e">
        <f t="shared" ref="JUI55" si="20018">JUG55*JUE55</f>
        <v>#NUM!</v>
      </c>
      <c r="JUK55" s="1818" t="e">
        <f t="shared" ref="JUK55" si="20019">JUI55*JUG55</f>
        <v>#NUM!</v>
      </c>
      <c r="JUM55" s="1818" t="e">
        <f t="shared" ref="JUM55" si="20020">JUK55*JUI55</f>
        <v>#NUM!</v>
      </c>
      <c r="JUO55" s="1818" t="e">
        <f t="shared" ref="JUO55" si="20021">JUM55*JUK55</f>
        <v>#NUM!</v>
      </c>
      <c r="JUQ55" s="1818" t="e">
        <f t="shared" ref="JUQ55" si="20022">JUO55*JUM55</f>
        <v>#NUM!</v>
      </c>
      <c r="JUS55" s="1818" t="e">
        <f t="shared" ref="JUS55" si="20023">JUQ55*JUO55</f>
        <v>#NUM!</v>
      </c>
      <c r="JUU55" s="1818" t="e">
        <f t="shared" ref="JUU55" si="20024">JUS55*JUQ55</f>
        <v>#NUM!</v>
      </c>
      <c r="JUW55" s="1818" t="e">
        <f t="shared" ref="JUW55" si="20025">JUU55*JUS55</f>
        <v>#NUM!</v>
      </c>
      <c r="JUY55" s="1818" t="e">
        <f t="shared" ref="JUY55" si="20026">JUW55*JUU55</f>
        <v>#NUM!</v>
      </c>
      <c r="JVA55" s="1818" t="e">
        <f t="shared" ref="JVA55" si="20027">JUY55*JUW55</f>
        <v>#NUM!</v>
      </c>
      <c r="JVC55" s="1818" t="e">
        <f t="shared" ref="JVC55" si="20028">JVA55*JUY55</f>
        <v>#NUM!</v>
      </c>
      <c r="JVE55" s="1818" t="e">
        <f t="shared" ref="JVE55" si="20029">JVC55*JVA55</f>
        <v>#NUM!</v>
      </c>
      <c r="JVG55" s="1818" t="e">
        <f t="shared" ref="JVG55" si="20030">JVE55*JVC55</f>
        <v>#NUM!</v>
      </c>
      <c r="JVI55" s="1818" t="e">
        <f t="shared" ref="JVI55" si="20031">JVG55*JVE55</f>
        <v>#NUM!</v>
      </c>
      <c r="JVK55" s="1818" t="e">
        <f t="shared" ref="JVK55" si="20032">JVI55*JVG55</f>
        <v>#NUM!</v>
      </c>
      <c r="JVM55" s="1818" t="e">
        <f t="shared" ref="JVM55" si="20033">JVK55*JVI55</f>
        <v>#NUM!</v>
      </c>
      <c r="JVO55" s="1818" t="e">
        <f t="shared" ref="JVO55" si="20034">JVM55*JVK55</f>
        <v>#NUM!</v>
      </c>
      <c r="JVQ55" s="1818" t="e">
        <f t="shared" ref="JVQ55" si="20035">JVO55*JVM55</f>
        <v>#NUM!</v>
      </c>
      <c r="JVS55" s="1818" t="e">
        <f t="shared" ref="JVS55" si="20036">JVQ55*JVO55</f>
        <v>#NUM!</v>
      </c>
      <c r="JVU55" s="1818" t="e">
        <f t="shared" ref="JVU55" si="20037">JVS55*JVQ55</f>
        <v>#NUM!</v>
      </c>
      <c r="JVW55" s="1818" t="e">
        <f t="shared" ref="JVW55" si="20038">JVU55*JVS55</f>
        <v>#NUM!</v>
      </c>
      <c r="JVY55" s="1818" t="e">
        <f t="shared" ref="JVY55" si="20039">JVW55*JVU55</f>
        <v>#NUM!</v>
      </c>
      <c r="JWA55" s="1818" t="e">
        <f t="shared" ref="JWA55" si="20040">JVY55*JVW55</f>
        <v>#NUM!</v>
      </c>
      <c r="JWC55" s="1818" t="e">
        <f t="shared" ref="JWC55" si="20041">JWA55*JVY55</f>
        <v>#NUM!</v>
      </c>
      <c r="JWE55" s="1818" t="e">
        <f t="shared" ref="JWE55" si="20042">JWC55*JWA55</f>
        <v>#NUM!</v>
      </c>
      <c r="JWG55" s="1818" t="e">
        <f t="shared" ref="JWG55" si="20043">JWE55*JWC55</f>
        <v>#NUM!</v>
      </c>
      <c r="JWI55" s="1818" t="e">
        <f t="shared" ref="JWI55" si="20044">JWG55*JWE55</f>
        <v>#NUM!</v>
      </c>
      <c r="JWK55" s="1818" t="e">
        <f t="shared" ref="JWK55" si="20045">JWI55*JWG55</f>
        <v>#NUM!</v>
      </c>
      <c r="JWM55" s="1818" t="e">
        <f t="shared" ref="JWM55" si="20046">JWK55*JWI55</f>
        <v>#NUM!</v>
      </c>
      <c r="JWO55" s="1818" t="e">
        <f t="shared" ref="JWO55" si="20047">JWM55*JWK55</f>
        <v>#NUM!</v>
      </c>
      <c r="JWQ55" s="1818" t="e">
        <f t="shared" ref="JWQ55" si="20048">JWO55*JWM55</f>
        <v>#NUM!</v>
      </c>
      <c r="JWS55" s="1818" t="e">
        <f t="shared" ref="JWS55" si="20049">JWQ55*JWO55</f>
        <v>#NUM!</v>
      </c>
      <c r="JWU55" s="1818" t="e">
        <f t="shared" ref="JWU55" si="20050">JWS55*JWQ55</f>
        <v>#NUM!</v>
      </c>
      <c r="JWW55" s="1818" t="e">
        <f t="shared" ref="JWW55" si="20051">JWU55*JWS55</f>
        <v>#NUM!</v>
      </c>
      <c r="JWY55" s="1818" t="e">
        <f t="shared" ref="JWY55" si="20052">JWW55*JWU55</f>
        <v>#NUM!</v>
      </c>
      <c r="JXA55" s="1818" t="e">
        <f t="shared" ref="JXA55" si="20053">JWY55*JWW55</f>
        <v>#NUM!</v>
      </c>
      <c r="JXC55" s="1818" t="e">
        <f t="shared" ref="JXC55" si="20054">JXA55*JWY55</f>
        <v>#NUM!</v>
      </c>
      <c r="JXE55" s="1818" t="e">
        <f t="shared" ref="JXE55" si="20055">JXC55*JXA55</f>
        <v>#NUM!</v>
      </c>
      <c r="JXG55" s="1818" t="e">
        <f t="shared" ref="JXG55" si="20056">JXE55*JXC55</f>
        <v>#NUM!</v>
      </c>
      <c r="JXI55" s="1818" t="e">
        <f t="shared" ref="JXI55" si="20057">JXG55*JXE55</f>
        <v>#NUM!</v>
      </c>
      <c r="JXK55" s="1818" t="e">
        <f t="shared" ref="JXK55" si="20058">JXI55*JXG55</f>
        <v>#NUM!</v>
      </c>
      <c r="JXM55" s="1818" t="e">
        <f t="shared" ref="JXM55" si="20059">JXK55*JXI55</f>
        <v>#NUM!</v>
      </c>
      <c r="JXO55" s="1818" t="e">
        <f t="shared" ref="JXO55" si="20060">JXM55*JXK55</f>
        <v>#NUM!</v>
      </c>
      <c r="JXQ55" s="1818" t="e">
        <f t="shared" ref="JXQ55" si="20061">JXO55*JXM55</f>
        <v>#NUM!</v>
      </c>
      <c r="JXS55" s="1818" t="e">
        <f t="shared" ref="JXS55" si="20062">JXQ55*JXO55</f>
        <v>#NUM!</v>
      </c>
      <c r="JXU55" s="1818" t="e">
        <f t="shared" ref="JXU55" si="20063">JXS55*JXQ55</f>
        <v>#NUM!</v>
      </c>
      <c r="JXW55" s="1818" t="e">
        <f t="shared" ref="JXW55" si="20064">JXU55*JXS55</f>
        <v>#NUM!</v>
      </c>
      <c r="JXY55" s="1818" t="e">
        <f t="shared" ref="JXY55" si="20065">JXW55*JXU55</f>
        <v>#NUM!</v>
      </c>
      <c r="JYA55" s="1818" t="e">
        <f t="shared" ref="JYA55" si="20066">JXY55*JXW55</f>
        <v>#NUM!</v>
      </c>
      <c r="JYC55" s="1818" t="e">
        <f t="shared" ref="JYC55" si="20067">JYA55*JXY55</f>
        <v>#NUM!</v>
      </c>
      <c r="JYE55" s="1818" t="e">
        <f t="shared" ref="JYE55" si="20068">JYC55*JYA55</f>
        <v>#NUM!</v>
      </c>
      <c r="JYG55" s="1818" t="e">
        <f t="shared" ref="JYG55" si="20069">JYE55*JYC55</f>
        <v>#NUM!</v>
      </c>
      <c r="JYI55" s="1818" t="e">
        <f t="shared" ref="JYI55" si="20070">JYG55*JYE55</f>
        <v>#NUM!</v>
      </c>
      <c r="JYK55" s="1818" t="e">
        <f t="shared" ref="JYK55" si="20071">JYI55*JYG55</f>
        <v>#NUM!</v>
      </c>
      <c r="JYM55" s="1818" t="e">
        <f t="shared" ref="JYM55" si="20072">JYK55*JYI55</f>
        <v>#NUM!</v>
      </c>
      <c r="JYO55" s="1818" t="e">
        <f t="shared" ref="JYO55" si="20073">JYM55*JYK55</f>
        <v>#NUM!</v>
      </c>
      <c r="JYQ55" s="1818" t="e">
        <f t="shared" ref="JYQ55" si="20074">JYO55*JYM55</f>
        <v>#NUM!</v>
      </c>
      <c r="JYS55" s="1818" t="e">
        <f t="shared" ref="JYS55" si="20075">JYQ55*JYO55</f>
        <v>#NUM!</v>
      </c>
      <c r="JYU55" s="1818" t="e">
        <f t="shared" ref="JYU55" si="20076">JYS55*JYQ55</f>
        <v>#NUM!</v>
      </c>
      <c r="JYW55" s="1818" t="e">
        <f t="shared" ref="JYW55" si="20077">JYU55*JYS55</f>
        <v>#NUM!</v>
      </c>
      <c r="JYY55" s="1818" t="e">
        <f t="shared" ref="JYY55" si="20078">JYW55*JYU55</f>
        <v>#NUM!</v>
      </c>
      <c r="JZA55" s="1818" t="e">
        <f t="shared" ref="JZA55" si="20079">JYY55*JYW55</f>
        <v>#NUM!</v>
      </c>
      <c r="JZC55" s="1818" t="e">
        <f t="shared" ref="JZC55" si="20080">JZA55*JYY55</f>
        <v>#NUM!</v>
      </c>
      <c r="JZE55" s="1818" t="e">
        <f t="shared" ref="JZE55" si="20081">JZC55*JZA55</f>
        <v>#NUM!</v>
      </c>
      <c r="JZG55" s="1818" t="e">
        <f t="shared" ref="JZG55" si="20082">JZE55*JZC55</f>
        <v>#NUM!</v>
      </c>
      <c r="JZI55" s="1818" t="e">
        <f t="shared" ref="JZI55" si="20083">JZG55*JZE55</f>
        <v>#NUM!</v>
      </c>
      <c r="JZK55" s="1818" t="e">
        <f t="shared" ref="JZK55" si="20084">JZI55*JZG55</f>
        <v>#NUM!</v>
      </c>
      <c r="JZM55" s="1818" t="e">
        <f t="shared" ref="JZM55" si="20085">JZK55*JZI55</f>
        <v>#NUM!</v>
      </c>
      <c r="JZO55" s="1818" t="e">
        <f t="shared" ref="JZO55" si="20086">JZM55*JZK55</f>
        <v>#NUM!</v>
      </c>
      <c r="JZQ55" s="1818" t="e">
        <f t="shared" ref="JZQ55" si="20087">JZO55*JZM55</f>
        <v>#NUM!</v>
      </c>
      <c r="JZS55" s="1818" t="e">
        <f t="shared" ref="JZS55" si="20088">JZQ55*JZO55</f>
        <v>#NUM!</v>
      </c>
      <c r="JZU55" s="1818" t="e">
        <f t="shared" ref="JZU55" si="20089">JZS55*JZQ55</f>
        <v>#NUM!</v>
      </c>
      <c r="JZW55" s="1818" t="e">
        <f t="shared" ref="JZW55" si="20090">JZU55*JZS55</f>
        <v>#NUM!</v>
      </c>
      <c r="JZY55" s="1818" t="e">
        <f t="shared" ref="JZY55" si="20091">JZW55*JZU55</f>
        <v>#NUM!</v>
      </c>
      <c r="KAA55" s="1818" t="e">
        <f t="shared" ref="KAA55" si="20092">JZY55*JZW55</f>
        <v>#NUM!</v>
      </c>
      <c r="KAC55" s="1818" t="e">
        <f t="shared" ref="KAC55" si="20093">KAA55*JZY55</f>
        <v>#NUM!</v>
      </c>
      <c r="KAE55" s="1818" t="e">
        <f t="shared" ref="KAE55" si="20094">KAC55*KAA55</f>
        <v>#NUM!</v>
      </c>
      <c r="KAG55" s="1818" t="e">
        <f t="shared" ref="KAG55" si="20095">KAE55*KAC55</f>
        <v>#NUM!</v>
      </c>
      <c r="KAI55" s="1818" t="e">
        <f t="shared" ref="KAI55" si="20096">KAG55*KAE55</f>
        <v>#NUM!</v>
      </c>
      <c r="KAK55" s="1818" t="e">
        <f t="shared" ref="KAK55" si="20097">KAI55*KAG55</f>
        <v>#NUM!</v>
      </c>
      <c r="KAM55" s="1818" t="e">
        <f t="shared" ref="KAM55" si="20098">KAK55*KAI55</f>
        <v>#NUM!</v>
      </c>
      <c r="KAO55" s="1818" t="e">
        <f t="shared" ref="KAO55" si="20099">KAM55*KAK55</f>
        <v>#NUM!</v>
      </c>
      <c r="KAQ55" s="1818" t="e">
        <f t="shared" ref="KAQ55" si="20100">KAO55*KAM55</f>
        <v>#NUM!</v>
      </c>
      <c r="KAS55" s="1818" t="e">
        <f t="shared" ref="KAS55" si="20101">KAQ55*KAO55</f>
        <v>#NUM!</v>
      </c>
      <c r="KAU55" s="1818" t="e">
        <f t="shared" ref="KAU55" si="20102">KAS55*KAQ55</f>
        <v>#NUM!</v>
      </c>
      <c r="KAW55" s="1818" t="e">
        <f t="shared" ref="KAW55" si="20103">KAU55*KAS55</f>
        <v>#NUM!</v>
      </c>
      <c r="KAY55" s="1818" t="e">
        <f t="shared" ref="KAY55" si="20104">KAW55*KAU55</f>
        <v>#NUM!</v>
      </c>
      <c r="KBA55" s="1818" t="e">
        <f t="shared" ref="KBA55" si="20105">KAY55*KAW55</f>
        <v>#NUM!</v>
      </c>
      <c r="KBC55" s="1818" t="e">
        <f t="shared" ref="KBC55" si="20106">KBA55*KAY55</f>
        <v>#NUM!</v>
      </c>
      <c r="KBE55" s="1818" t="e">
        <f t="shared" ref="KBE55" si="20107">KBC55*KBA55</f>
        <v>#NUM!</v>
      </c>
      <c r="KBG55" s="1818" t="e">
        <f t="shared" ref="KBG55" si="20108">KBE55*KBC55</f>
        <v>#NUM!</v>
      </c>
      <c r="KBI55" s="1818" t="e">
        <f t="shared" ref="KBI55" si="20109">KBG55*KBE55</f>
        <v>#NUM!</v>
      </c>
      <c r="KBK55" s="1818" t="e">
        <f t="shared" ref="KBK55" si="20110">KBI55*KBG55</f>
        <v>#NUM!</v>
      </c>
      <c r="KBM55" s="1818" t="e">
        <f t="shared" ref="KBM55" si="20111">KBK55*KBI55</f>
        <v>#NUM!</v>
      </c>
      <c r="KBO55" s="1818" t="e">
        <f t="shared" ref="KBO55" si="20112">KBM55*KBK55</f>
        <v>#NUM!</v>
      </c>
      <c r="KBQ55" s="1818" t="e">
        <f t="shared" ref="KBQ55" si="20113">KBO55*KBM55</f>
        <v>#NUM!</v>
      </c>
      <c r="KBS55" s="1818" t="e">
        <f t="shared" ref="KBS55" si="20114">KBQ55*KBO55</f>
        <v>#NUM!</v>
      </c>
      <c r="KBU55" s="1818" t="e">
        <f t="shared" ref="KBU55" si="20115">KBS55*KBQ55</f>
        <v>#NUM!</v>
      </c>
      <c r="KBW55" s="1818" t="e">
        <f t="shared" ref="KBW55" si="20116">KBU55*KBS55</f>
        <v>#NUM!</v>
      </c>
      <c r="KBY55" s="1818" t="e">
        <f t="shared" ref="KBY55" si="20117">KBW55*KBU55</f>
        <v>#NUM!</v>
      </c>
      <c r="KCA55" s="1818" t="e">
        <f t="shared" ref="KCA55" si="20118">KBY55*KBW55</f>
        <v>#NUM!</v>
      </c>
      <c r="KCC55" s="1818" t="e">
        <f t="shared" ref="KCC55" si="20119">KCA55*KBY55</f>
        <v>#NUM!</v>
      </c>
      <c r="KCE55" s="1818" t="e">
        <f t="shared" ref="KCE55" si="20120">KCC55*KCA55</f>
        <v>#NUM!</v>
      </c>
      <c r="KCG55" s="1818" t="e">
        <f t="shared" ref="KCG55" si="20121">KCE55*KCC55</f>
        <v>#NUM!</v>
      </c>
      <c r="KCI55" s="1818" t="e">
        <f t="shared" ref="KCI55" si="20122">KCG55*KCE55</f>
        <v>#NUM!</v>
      </c>
      <c r="KCK55" s="1818" t="e">
        <f t="shared" ref="KCK55" si="20123">KCI55*KCG55</f>
        <v>#NUM!</v>
      </c>
      <c r="KCM55" s="1818" t="e">
        <f t="shared" ref="KCM55" si="20124">KCK55*KCI55</f>
        <v>#NUM!</v>
      </c>
      <c r="KCO55" s="1818" t="e">
        <f t="shared" ref="KCO55" si="20125">KCM55*KCK55</f>
        <v>#NUM!</v>
      </c>
      <c r="KCQ55" s="1818" t="e">
        <f t="shared" ref="KCQ55" si="20126">KCO55*KCM55</f>
        <v>#NUM!</v>
      </c>
      <c r="KCS55" s="1818" t="e">
        <f t="shared" ref="KCS55" si="20127">KCQ55*KCO55</f>
        <v>#NUM!</v>
      </c>
      <c r="KCU55" s="1818" t="e">
        <f t="shared" ref="KCU55" si="20128">KCS55*KCQ55</f>
        <v>#NUM!</v>
      </c>
      <c r="KCW55" s="1818" t="e">
        <f t="shared" ref="KCW55" si="20129">KCU55*KCS55</f>
        <v>#NUM!</v>
      </c>
      <c r="KCY55" s="1818" t="e">
        <f t="shared" ref="KCY55" si="20130">KCW55*KCU55</f>
        <v>#NUM!</v>
      </c>
      <c r="KDA55" s="1818" t="e">
        <f t="shared" ref="KDA55" si="20131">KCY55*KCW55</f>
        <v>#NUM!</v>
      </c>
      <c r="KDC55" s="1818" t="e">
        <f t="shared" ref="KDC55" si="20132">KDA55*KCY55</f>
        <v>#NUM!</v>
      </c>
      <c r="KDE55" s="1818" t="e">
        <f t="shared" ref="KDE55" si="20133">KDC55*KDA55</f>
        <v>#NUM!</v>
      </c>
      <c r="KDG55" s="1818" t="e">
        <f t="shared" ref="KDG55" si="20134">KDE55*KDC55</f>
        <v>#NUM!</v>
      </c>
      <c r="KDI55" s="1818" t="e">
        <f t="shared" ref="KDI55" si="20135">KDG55*KDE55</f>
        <v>#NUM!</v>
      </c>
      <c r="KDK55" s="1818" t="e">
        <f t="shared" ref="KDK55" si="20136">KDI55*KDG55</f>
        <v>#NUM!</v>
      </c>
      <c r="KDM55" s="1818" t="e">
        <f t="shared" ref="KDM55" si="20137">KDK55*KDI55</f>
        <v>#NUM!</v>
      </c>
      <c r="KDO55" s="1818" t="e">
        <f t="shared" ref="KDO55" si="20138">KDM55*KDK55</f>
        <v>#NUM!</v>
      </c>
      <c r="KDQ55" s="1818" t="e">
        <f t="shared" ref="KDQ55" si="20139">KDO55*KDM55</f>
        <v>#NUM!</v>
      </c>
      <c r="KDS55" s="1818" t="e">
        <f t="shared" ref="KDS55" si="20140">KDQ55*KDO55</f>
        <v>#NUM!</v>
      </c>
      <c r="KDU55" s="1818" t="e">
        <f t="shared" ref="KDU55" si="20141">KDS55*KDQ55</f>
        <v>#NUM!</v>
      </c>
      <c r="KDW55" s="1818" t="e">
        <f t="shared" ref="KDW55" si="20142">KDU55*KDS55</f>
        <v>#NUM!</v>
      </c>
      <c r="KDY55" s="1818" t="e">
        <f t="shared" ref="KDY55" si="20143">KDW55*KDU55</f>
        <v>#NUM!</v>
      </c>
      <c r="KEA55" s="1818" t="e">
        <f t="shared" ref="KEA55" si="20144">KDY55*KDW55</f>
        <v>#NUM!</v>
      </c>
      <c r="KEC55" s="1818" t="e">
        <f t="shared" ref="KEC55" si="20145">KEA55*KDY55</f>
        <v>#NUM!</v>
      </c>
      <c r="KEE55" s="1818" t="e">
        <f t="shared" ref="KEE55" si="20146">KEC55*KEA55</f>
        <v>#NUM!</v>
      </c>
      <c r="KEG55" s="1818" t="e">
        <f t="shared" ref="KEG55" si="20147">KEE55*KEC55</f>
        <v>#NUM!</v>
      </c>
      <c r="KEI55" s="1818" t="e">
        <f t="shared" ref="KEI55" si="20148">KEG55*KEE55</f>
        <v>#NUM!</v>
      </c>
      <c r="KEK55" s="1818" t="e">
        <f t="shared" ref="KEK55" si="20149">KEI55*KEG55</f>
        <v>#NUM!</v>
      </c>
      <c r="KEM55" s="1818" t="e">
        <f t="shared" ref="KEM55" si="20150">KEK55*KEI55</f>
        <v>#NUM!</v>
      </c>
      <c r="KEO55" s="1818" t="e">
        <f t="shared" ref="KEO55" si="20151">KEM55*KEK55</f>
        <v>#NUM!</v>
      </c>
      <c r="KEQ55" s="1818" t="e">
        <f t="shared" ref="KEQ55" si="20152">KEO55*KEM55</f>
        <v>#NUM!</v>
      </c>
      <c r="KES55" s="1818" t="e">
        <f t="shared" ref="KES55" si="20153">KEQ55*KEO55</f>
        <v>#NUM!</v>
      </c>
      <c r="KEU55" s="1818" t="e">
        <f t="shared" ref="KEU55" si="20154">KES55*KEQ55</f>
        <v>#NUM!</v>
      </c>
      <c r="KEW55" s="1818" t="e">
        <f t="shared" ref="KEW55" si="20155">KEU55*KES55</f>
        <v>#NUM!</v>
      </c>
      <c r="KEY55" s="1818" t="e">
        <f t="shared" ref="KEY55" si="20156">KEW55*KEU55</f>
        <v>#NUM!</v>
      </c>
      <c r="KFA55" s="1818" t="e">
        <f t="shared" ref="KFA55" si="20157">KEY55*KEW55</f>
        <v>#NUM!</v>
      </c>
      <c r="KFC55" s="1818" t="e">
        <f t="shared" ref="KFC55" si="20158">KFA55*KEY55</f>
        <v>#NUM!</v>
      </c>
      <c r="KFE55" s="1818" t="e">
        <f t="shared" ref="KFE55" si="20159">KFC55*KFA55</f>
        <v>#NUM!</v>
      </c>
      <c r="KFG55" s="1818" t="e">
        <f t="shared" ref="KFG55" si="20160">KFE55*KFC55</f>
        <v>#NUM!</v>
      </c>
      <c r="KFI55" s="1818" t="e">
        <f t="shared" ref="KFI55" si="20161">KFG55*KFE55</f>
        <v>#NUM!</v>
      </c>
      <c r="KFK55" s="1818" t="e">
        <f t="shared" ref="KFK55" si="20162">KFI55*KFG55</f>
        <v>#NUM!</v>
      </c>
      <c r="KFM55" s="1818" t="e">
        <f t="shared" ref="KFM55" si="20163">KFK55*KFI55</f>
        <v>#NUM!</v>
      </c>
      <c r="KFO55" s="1818" t="e">
        <f t="shared" ref="KFO55" si="20164">KFM55*KFK55</f>
        <v>#NUM!</v>
      </c>
      <c r="KFQ55" s="1818" t="e">
        <f t="shared" ref="KFQ55" si="20165">KFO55*KFM55</f>
        <v>#NUM!</v>
      </c>
      <c r="KFS55" s="1818" t="e">
        <f t="shared" ref="KFS55" si="20166">KFQ55*KFO55</f>
        <v>#NUM!</v>
      </c>
      <c r="KFU55" s="1818" t="e">
        <f t="shared" ref="KFU55" si="20167">KFS55*KFQ55</f>
        <v>#NUM!</v>
      </c>
      <c r="KFW55" s="1818" t="e">
        <f t="shared" ref="KFW55" si="20168">KFU55*KFS55</f>
        <v>#NUM!</v>
      </c>
      <c r="KFY55" s="1818" t="e">
        <f t="shared" ref="KFY55" si="20169">KFW55*KFU55</f>
        <v>#NUM!</v>
      </c>
      <c r="KGA55" s="1818" t="e">
        <f t="shared" ref="KGA55" si="20170">KFY55*KFW55</f>
        <v>#NUM!</v>
      </c>
      <c r="KGC55" s="1818" t="e">
        <f t="shared" ref="KGC55" si="20171">KGA55*KFY55</f>
        <v>#NUM!</v>
      </c>
      <c r="KGE55" s="1818" t="e">
        <f t="shared" ref="KGE55" si="20172">KGC55*KGA55</f>
        <v>#NUM!</v>
      </c>
      <c r="KGG55" s="1818" t="e">
        <f t="shared" ref="KGG55" si="20173">KGE55*KGC55</f>
        <v>#NUM!</v>
      </c>
      <c r="KGI55" s="1818" t="e">
        <f t="shared" ref="KGI55" si="20174">KGG55*KGE55</f>
        <v>#NUM!</v>
      </c>
      <c r="KGK55" s="1818" t="e">
        <f t="shared" ref="KGK55" si="20175">KGI55*KGG55</f>
        <v>#NUM!</v>
      </c>
      <c r="KGM55" s="1818" t="e">
        <f t="shared" ref="KGM55" si="20176">KGK55*KGI55</f>
        <v>#NUM!</v>
      </c>
      <c r="KGO55" s="1818" t="e">
        <f t="shared" ref="KGO55" si="20177">KGM55*KGK55</f>
        <v>#NUM!</v>
      </c>
      <c r="KGQ55" s="1818" t="e">
        <f t="shared" ref="KGQ55" si="20178">KGO55*KGM55</f>
        <v>#NUM!</v>
      </c>
      <c r="KGS55" s="1818" t="e">
        <f t="shared" ref="KGS55" si="20179">KGQ55*KGO55</f>
        <v>#NUM!</v>
      </c>
      <c r="KGU55" s="1818" t="e">
        <f t="shared" ref="KGU55" si="20180">KGS55*KGQ55</f>
        <v>#NUM!</v>
      </c>
      <c r="KGW55" s="1818" t="e">
        <f t="shared" ref="KGW55" si="20181">KGU55*KGS55</f>
        <v>#NUM!</v>
      </c>
      <c r="KGY55" s="1818" t="e">
        <f t="shared" ref="KGY55" si="20182">KGW55*KGU55</f>
        <v>#NUM!</v>
      </c>
      <c r="KHA55" s="1818" t="e">
        <f t="shared" ref="KHA55" si="20183">KGY55*KGW55</f>
        <v>#NUM!</v>
      </c>
      <c r="KHC55" s="1818" t="e">
        <f t="shared" ref="KHC55" si="20184">KHA55*KGY55</f>
        <v>#NUM!</v>
      </c>
      <c r="KHE55" s="1818" t="e">
        <f t="shared" ref="KHE55" si="20185">KHC55*KHA55</f>
        <v>#NUM!</v>
      </c>
      <c r="KHG55" s="1818" t="e">
        <f t="shared" ref="KHG55" si="20186">KHE55*KHC55</f>
        <v>#NUM!</v>
      </c>
      <c r="KHI55" s="1818" t="e">
        <f t="shared" ref="KHI55" si="20187">KHG55*KHE55</f>
        <v>#NUM!</v>
      </c>
      <c r="KHK55" s="1818" t="e">
        <f t="shared" ref="KHK55" si="20188">KHI55*KHG55</f>
        <v>#NUM!</v>
      </c>
      <c r="KHM55" s="1818" t="e">
        <f t="shared" ref="KHM55" si="20189">KHK55*KHI55</f>
        <v>#NUM!</v>
      </c>
      <c r="KHO55" s="1818" t="e">
        <f t="shared" ref="KHO55" si="20190">KHM55*KHK55</f>
        <v>#NUM!</v>
      </c>
      <c r="KHQ55" s="1818" t="e">
        <f t="shared" ref="KHQ55" si="20191">KHO55*KHM55</f>
        <v>#NUM!</v>
      </c>
      <c r="KHS55" s="1818" t="e">
        <f t="shared" ref="KHS55" si="20192">KHQ55*KHO55</f>
        <v>#NUM!</v>
      </c>
      <c r="KHU55" s="1818" t="e">
        <f t="shared" ref="KHU55" si="20193">KHS55*KHQ55</f>
        <v>#NUM!</v>
      </c>
      <c r="KHW55" s="1818" t="e">
        <f t="shared" ref="KHW55" si="20194">KHU55*KHS55</f>
        <v>#NUM!</v>
      </c>
      <c r="KHY55" s="1818" t="e">
        <f t="shared" ref="KHY55" si="20195">KHW55*KHU55</f>
        <v>#NUM!</v>
      </c>
      <c r="KIA55" s="1818" t="e">
        <f t="shared" ref="KIA55" si="20196">KHY55*KHW55</f>
        <v>#NUM!</v>
      </c>
      <c r="KIC55" s="1818" t="e">
        <f t="shared" ref="KIC55" si="20197">KIA55*KHY55</f>
        <v>#NUM!</v>
      </c>
      <c r="KIE55" s="1818" t="e">
        <f t="shared" ref="KIE55" si="20198">KIC55*KIA55</f>
        <v>#NUM!</v>
      </c>
      <c r="KIG55" s="1818" t="e">
        <f t="shared" ref="KIG55" si="20199">KIE55*KIC55</f>
        <v>#NUM!</v>
      </c>
      <c r="KII55" s="1818" t="e">
        <f t="shared" ref="KII55" si="20200">KIG55*KIE55</f>
        <v>#NUM!</v>
      </c>
      <c r="KIK55" s="1818" t="e">
        <f t="shared" ref="KIK55" si="20201">KII55*KIG55</f>
        <v>#NUM!</v>
      </c>
      <c r="KIM55" s="1818" t="e">
        <f t="shared" ref="KIM55" si="20202">KIK55*KII55</f>
        <v>#NUM!</v>
      </c>
      <c r="KIO55" s="1818" t="e">
        <f t="shared" ref="KIO55" si="20203">KIM55*KIK55</f>
        <v>#NUM!</v>
      </c>
      <c r="KIQ55" s="1818" t="e">
        <f t="shared" ref="KIQ55" si="20204">KIO55*KIM55</f>
        <v>#NUM!</v>
      </c>
      <c r="KIS55" s="1818" t="e">
        <f t="shared" ref="KIS55" si="20205">KIQ55*KIO55</f>
        <v>#NUM!</v>
      </c>
      <c r="KIU55" s="1818" t="e">
        <f t="shared" ref="KIU55" si="20206">KIS55*KIQ55</f>
        <v>#NUM!</v>
      </c>
      <c r="KIW55" s="1818" t="e">
        <f t="shared" ref="KIW55" si="20207">KIU55*KIS55</f>
        <v>#NUM!</v>
      </c>
      <c r="KIY55" s="1818" t="e">
        <f t="shared" ref="KIY55" si="20208">KIW55*KIU55</f>
        <v>#NUM!</v>
      </c>
      <c r="KJA55" s="1818" t="e">
        <f t="shared" ref="KJA55" si="20209">KIY55*KIW55</f>
        <v>#NUM!</v>
      </c>
      <c r="KJC55" s="1818" t="e">
        <f t="shared" ref="KJC55" si="20210">KJA55*KIY55</f>
        <v>#NUM!</v>
      </c>
      <c r="KJE55" s="1818" t="e">
        <f t="shared" ref="KJE55" si="20211">KJC55*KJA55</f>
        <v>#NUM!</v>
      </c>
      <c r="KJG55" s="1818" t="e">
        <f t="shared" ref="KJG55" si="20212">KJE55*KJC55</f>
        <v>#NUM!</v>
      </c>
      <c r="KJI55" s="1818" t="e">
        <f t="shared" ref="KJI55" si="20213">KJG55*KJE55</f>
        <v>#NUM!</v>
      </c>
      <c r="KJK55" s="1818" t="e">
        <f t="shared" ref="KJK55" si="20214">KJI55*KJG55</f>
        <v>#NUM!</v>
      </c>
      <c r="KJM55" s="1818" t="e">
        <f t="shared" ref="KJM55" si="20215">KJK55*KJI55</f>
        <v>#NUM!</v>
      </c>
      <c r="KJO55" s="1818" t="e">
        <f t="shared" ref="KJO55" si="20216">KJM55*KJK55</f>
        <v>#NUM!</v>
      </c>
      <c r="KJQ55" s="1818" t="e">
        <f t="shared" ref="KJQ55" si="20217">KJO55*KJM55</f>
        <v>#NUM!</v>
      </c>
      <c r="KJS55" s="1818" t="e">
        <f t="shared" ref="KJS55" si="20218">KJQ55*KJO55</f>
        <v>#NUM!</v>
      </c>
      <c r="KJU55" s="1818" t="e">
        <f t="shared" ref="KJU55" si="20219">KJS55*KJQ55</f>
        <v>#NUM!</v>
      </c>
      <c r="KJW55" s="1818" t="e">
        <f t="shared" ref="KJW55" si="20220">KJU55*KJS55</f>
        <v>#NUM!</v>
      </c>
      <c r="KJY55" s="1818" t="e">
        <f t="shared" ref="KJY55" si="20221">KJW55*KJU55</f>
        <v>#NUM!</v>
      </c>
      <c r="KKA55" s="1818" t="e">
        <f t="shared" ref="KKA55" si="20222">KJY55*KJW55</f>
        <v>#NUM!</v>
      </c>
      <c r="KKC55" s="1818" t="e">
        <f t="shared" ref="KKC55" si="20223">KKA55*KJY55</f>
        <v>#NUM!</v>
      </c>
      <c r="KKE55" s="1818" t="e">
        <f t="shared" ref="KKE55" si="20224">KKC55*KKA55</f>
        <v>#NUM!</v>
      </c>
      <c r="KKG55" s="1818" t="e">
        <f t="shared" ref="KKG55" si="20225">KKE55*KKC55</f>
        <v>#NUM!</v>
      </c>
      <c r="KKI55" s="1818" t="e">
        <f t="shared" ref="KKI55" si="20226">KKG55*KKE55</f>
        <v>#NUM!</v>
      </c>
      <c r="KKK55" s="1818" t="e">
        <f t="shared" ref="KKK55" si="20227">KKI55*KKG55</f>
        <v>#NUM!</v>
      </c>
      <c r="KKM55" s="1818" t="e">
        <f t="shared" ref="KKM55" si="20228">KKK55*KKI55</f>
        <v>#NUM!</v>
      </c>
      <c r="KKO55" s="1818" t="e">
        <f t="shared" ref="KKO55" si="20229">KKM55*KKK55</f>
        <v>#NUM!</v>
      </c>
      <c r="KKQ55" s="1818" t="e">
        <f t="shared" ref="KKQ55" si="20230">KKO55*KKM55</f>
        <v>#NUM!</v>
      </c>
      <c r="KKS55" s="1818" t="e">
        <f t="shared" ref="KKS55" si="20231">KKQ55*KKO55</f>
        <v>#NUM!</v>
      </c>
      <c r="KKU55" s="1818" t="e">
        <f t="shared" ref="KKU55" si="20232">KKS55*KKQ55</f>
        <v>#NUM!</v>
      </c>
      <c r="KKW55" s="1818" t="e">
        <f t="shared" ref="KKW55" si="20233">KKU55*KKS55</f>
        <v>#NUM!</v>
      </c>
      <c r="KKY55" s="1818" t="e">
        <f t="shared" ref="KKY55" si="20234">KKW55*KKU55</f>
        <v>#NUM!</v>
      </c>
      <c r="KLA55" s="1818" t="e">
        <f t="shared" ref="KLA55" si="20235">KKY55*KKW55</f>
        <v>#NUM!</v>
      </c>
      <c r="KLC55" s="1818" t="e">
        <f t="shared" ref="KLC55" si="20236">KLA55*KKY55</f>
        <v>#NUM!</v>
      </c>
      <c r="KLE55" s="1818" t="e">
        <f t="shared" ref="KLE55" si="20237">KLC55*KLA55</f>
        <v>#NUM!</v>
      </c>
      <c r="KLG55" s="1818" t="e">
        <f t="shared" ref="KLG55" si="20238">KLE55*KLC55</f>
        <v>#NUM!</v>
      </c>
      <c r="KLI55" s="1818" t="e">
        <f t="shared" ref="KLI55" si="20239">KLG55*KLE55</f>
        <v>#NUM!</v>
      </c>
      <c r="KLK55" s="1818" t="e">
        <f t="shared" ref="KLK55" si="20240">KLI55*KLG55</f>
        <v>#NUM!</v>
      </c>
      <c r="KLM55" s="1818" t="e">
        <f t="shared" ref="KLM55" si="20241">KLK55*KLI55</f>
        <v>#NUM!</v>
      </c>
      <c r="KLO55" s="1818" t="e">
        <f t="shared" ref="KLO55" si="20242">KLM55*KLK55</f>
        <v>#NUM!</v>
      </c>
      <c r="KLQ55" s="1818" t="e">
        <f t="shared" ref="KLQ55" si="20243">KLO55*KLM55</f>
        <v>#NUM!</v>
      </c>
      <c r="KLS55" s="1818" t="e">
        <f t="shared" ref="KLS55" si="20244">KLQ55*KLO55</f>
        <v>#NUM!</v>
      </c>
      <c r="KLU55" s="1818" t="e">
        <f t="shared" ref="KLU55" si="20245">KLS55*KLQ55</f>
        <v>#NUM!</v>
      </c>
      <c r="KLW55" s="1818" t="e">
        <f t="shared" ref="KLW55" si="20246">KLU55*KLS55</f>
        <v>#NUM!</v>
      </c>
      <c r="KLY55" s="1818" t="e">
        <f t="shared" ref="KLY55" si="20247">KLW55*KLU55</f>
        <v>#NUM!</v>
      </c>
      <c r="KMA55" s="1818" t="e">
        <f t="shared" ref="KMA55" si="20248">KLY55*KLW55</f>
        <v>#NUM!</v>
      </c>
      <c r="KMC55" s="1818" t="e">
        <f t="shared" ref="KMC55" si="20249">KMA55*KLY55</f>
        <v>#NUM!</v>
      </c>
      <c r="KME55" s="1818" t="e">
        <f t="shared" ref="KME55" si="20250">KMC55*KMA55</f>
        <v>#NUM!</v>
      </c>
      <c r="KMG55" s="1818" t="e">
        <f t="shared" ref="KMG55" si="20251">KME55*KMC55</f>
        <v>#NUM!</v>
      </c>
      <c r="KMI55" s="1818" t="e">
        <f t="shared" ref="KMI55" si="20252">KMG55*KME55</f>
        <v>#NUM!</v>
      </c>
      <c r="KMK55" s="1818" t="e">
        <f t="shared" ref="KMK55" si="20253">KMI55*KMG55</f>
        <v>#NUM!</v>
      </c>
      <c r="KMM55" s="1818" t="e">
        <f t="shared" ref="KMM55" si="20254">KMK55*KMI55</f>
        <v>#NUM!</v>
      </c>
      <c r="KMO55" s="1818" t="e">
        <f t="shared" ref="KMO55" si="20255">KMM55*KMK55</f>
        <v>#NUM!</v>
      </c>
      <c r="KMQ55" s="1818" t="e">
        <f t="shared" ref="KMQ55" si="20256">KMO55*KMM55</f>
        <v>#NUM!</v>
      </c>
      <c r="KMS55" s="1818" t="e">
        <f t="shared" ref="KMS55" si="20257">KMQ55*KMO55</f>
        <v>#NUM!</v>
      </c>
      <c r="KMU55" s="1818" t="e">
        <f t="shared" ref="KMU55" si="20258">KMS55*KMQ55</f>
        <v>#NUM!</v>
      </c>
      <c r="KMW55" s="1818" t="e">
        <f t="shared" ref="KMW55" si="20259">KMU55*KMS55</f>
        <v>#NUM!</v>
      </c>
      <c r="KMY55" s="1818" t="e">
        <f t="shared" ref="KMY55" si="20260">KMW55*KMU55</f>
        <v>#NUM!</v>
      </c>
      <c r="KNA55" s="1818" t="e">
        <f t="shared" ref="KNA55" si="20261">KMY55*KMW55</f>
        <v>#NUM!</v>
      </c>
      <c r="KNC55" s="1818" t="e">
        <f t="shared" ref="KNC55" si="20262">KNA55*KMY55</f>
        <v>#NUM!</v>
      </c>
      <c r="KNE55" s="1818" t="e">
        <f t="shared" ref="KNE55" si="20263">KNC55*KNA55</f>
        <v>#NUM!</v>
      </c>
      <c r="KNG55" s="1818" t="e">
        <f t="shared" ref="KNG55" si="20264">KNE55*KNC55</f>
        <v>#NUM!</v>
      </c>
      <c r="KNI55" s="1818" t="e">
        <f t="shared" ref="KNI55" si="20265">KNG55*KNE55</f>
        <v>#NUM!</v>
      </c>
      <c r="KNK55" s="1818" t="e">
        <f t="shared" ref="KNK55" si="20266">KNI55*KNG55</f>
        <v>#NUM!</v>
      </c>
      <c r="KNM55" s="1818" t="e">
        <f t="shared" ref="KNM55" si="20267">KNK55*KNI55</f>
        <v>#NUM!</v>
      </c>
      <c r="KNO55" s="1818" t="e">
        <f t="shared" ref="KNO55" si="20268">KNM55*KNK55</f>
        <v>#NUM!</v>
      </c>
      <c r="KNQ55" s="1818" t="e">
        <f t="shared" ref="KNQ55" si="20269">KNO55*KNM55</f>
        <v>#NUM!</v>
      </c>
      <c r="KNS55" s="1818" t="e">
        <f t="shared" ref="KNS55" si="20270">KNQ55*KNO55</f>
        <v>#NUM!</v>
      </c>
      <c r="KNU55" s="1818" t="e">
        <f t="shared" ref="KNU55" si="20271">KNS55*KNQ55</f>
        <v>#NUM!</v>
      </c>
      <c r="KNW55" s="1818" t="e">
        <f t="shared" ref="KNW55" si="20272">KNU55*KNS55</f>
        <v>#NUM!</v>
      </c>
      <c r="KNY55" s="1818" t="e">
        <f t="shared" ref="KNY55" si="20273">KNW55*KNU55</f>
        <v>#NUM!</v>
      </c>
      <c r="KOA55" s="1818" t="e">
        <f t="shared" ref="KOA55" si="20274">KNY55*KNW55</f>
        <v>#NUM!</v>
      </c>
      <c r="KOC55" s="1818" t="e">
        <f t="shared" ref="KOC55" si="20275">KOA55*KNY55</f>
        <v>#NUM!</v>
      </c>
      <c r="KOE55" s="1818" t="e">
        <f t="shared" ref="KOE55" si="20276">KOC55*KOA55</f>
        <v>#NUM!</v>
      </c>
      <c r="KOG55" s="1818" t="e">
        <f t="shared" ref="KOG55" si="20277">KOE55*KOC55</f>
        <v>#NUM!</v>
      </c>
      <c r="KOI55" s="1818" t="e">
        <f t="shared" ref="KOI55" si="20278">KOG55*KOE55</f>
        <v>#NUM!</v>
      </c>
      <c r="KOK55" s="1818" t="e">
        <f t="shared" ref="KOK55" si="20279">KOI55*KOG55</f>
        <v>#NUM!</v>
      </c>
      <c r="KOM55" s="1818" t="e">
        <f t="shared" ref="KOM55" si="20280">KOK55*KOI55</f>
        <v>#NUM!</v>
      </c>
      <c r="KOO55" s="1818" t="e">
        <f t="shared" ref="KOO55" si="20281">KOM55*KOK55</f>
        <v>#NUM!</v>
      </c>
      <c r="KOQ55" s="1818" t="e">
        <f t="shared" ref="KOQ55" si="20282">KOO55*KOM55</f>
        <v>#NUM!</v>
      </c>
      <c r="KOS55" s="1818" t="e">
        <f t="shared" ref="KOS55" si="20283">KOQ55*KOO55</f>
        <v>#NUM!</v>
      </c>
      <c r="KOU55" s="1818" t="e">
        <f t="shared" ref="KOU55" si="20284">KOS55*KOQ55</f>
        <v>#NUM!</v>
      </c>
      <c r="KOW55" s="1818" t="e">
        <f t="shared" ref="KOW55" si="20285">KOU55*KOS55</f>
        <v>#NUM!</v>
      </c>
      <c r="KOY55" s="1818" t="e">
        <f t="shared" ref="KOY55" si="20286">KOW55*KOU55</f>
        <v>#NUM!</v>
      </c>
      <c r="KPA55" s="1818" t="e">
        <f t="shared" ref="KPA55" si="20287">KOY55*KOW55</f>
        <v>#NUM!</v>
      </c>
      <c r="KPC55" s="1818" t="e">
        <f t="shared" ref="KPC55" si="20288">KPA55*KOY55</f>
        <v>#NUM!</v>
      </c>
      <c r="KPE55" s="1818" t="e">
        <f t="shared" ref="KPE55" si="20289">KPC55*KPA55</f>
        <v>#NUM!</v>
      </c>
      <c r="KPG55" s="1818" t="e">
        <f t="shared" ref="KPG55" si="20290">KPE55*KPC55</f>
        <v>#NUM!</v>
      </c>
      <c r="KPI55" s="1818" t="e">
        <f t="shared" ref="KPI55" si="20291">KPG55*KPE55</f>
        <v>#NUM!</v>
      </c>
      <c r="KPK55" s="1818" t="e">
        <f t="shared" ref="KPK55" si="20292">KPI55*KPG55</f>
        <v>#NUM!</v>
      </c>
      <c r="KPM55" s="1818" t="e">
        <f t="shared" ref="KPM55" si="20293">KPK55*KPI55</f>
        <v>#NUM!</v>
      </c>
      <c r="KPO55" s="1818" t="e">
        <f t="shared" ref="KPO55" si="20294">KPM55*KPK55</f>
        <v>#NUM!</v>
      </c>
      <c r="KPQ55" s="1818" t="e">
        <f t="shared" ref="KPQ55" si="20295">KPO55*KPM55</f>
        <v>#NUM!</v>
      </c>
      <c r="KPS55" s="1818" t="e">
        <f t="shared" ref="KPS55" si="20296">KPQ55*KPO55</f>
        <v>#NUM!</v>
      </c>
      <c r="KPU55" s="1818" t="e">
        <f t="shared" ref="KPU55" si="20297">KPS55*KPQ55</f>
        <v>#NUM!</v>
      </c>
      <c r="KPW55" s="1818" t="e">
        <f t="shared" ref="KPW55" si="20298">KPU55*KPS55</f>
        <v>#NUM!</v>
      </c>
      <c r="KPY55" s="1818" t="e">
        <f t="shared" ref="KPY55" si="20299">KPW55*KPU55</f>
        <v>#NUM!</v>
      </c>
      <c r="KQA55" s="1818" t="e">
        <f t="shared" ref="KQA55" si="20300">KPY55*KPW55</f>
        <v>#NUM!</v>
      </c>
      <c r="KQC55" s="1818" t="e">
        <f t="shared" ref="KQC55" si="20301">KQA55*KPY55</f>
        <v>#NUM!</v>
      </c>
      <c r="KQE55" s="1818" t="e">
        <f t="shared" ref="KQE55" si="20302">KQC55*KQA55</f>
        <v>#NUM!</v>
      </c>
      <c r="KQG55" s="1818" t="e">
        <f t="shared" ref="KQG55" si="20303">KQE55*KQC55</f>
        <v>#NUM!</v>
      </c>
      <c r="KQI55" s="1818" t="e">
        <f t="shared" ref="KQI55" si="20304">KQG55*KQE55</f>
        <v>#NUM!</v>
      </c>
      <c r="KQK55" s="1818" t="e">
        <f t="shared" ref="KQK55" si="20305">KQI55*KQG55</f>
        <v>#NUM!</v>
      </c>
      <c r="KQM55" s="1818" t="e">
        <f t="shared" ref="KQM55" si="20306">KQK55*KQI55</f>
        <v>#NUM!</v>
      </c>
      <c r="KQO55" s="1818" t="e">
        <f t="shared" ref="KQO55" si="20307">KQM55*KQK55</f>
        <v>#NUM!</v>
      </c>
      <c r="KQQ55" s="1818" t="e">
        <f t="shared" ref="KQQ55" si="20308">KQO55*KQM55</f>
        <v>#NUM!</v>
      </c>
      <c r="KQS55" s="1818" t="e">
        <f t="shared" ref="KQS55" si="20309">KQQ55*KQO55</f>
        <v>#NUM!</v>
      </c>
      <c r="KQU55" s="1818" t="e">
        <f t="shared" ref="KQU55" si="20310">KQS55*KQQ55</f>
        <v>#NUM!</v>
      </c>
      <c r="KQW55" s="1818" t="e">
        <f t="shared" ref="KQW55" si="20311">KQU55*KQS55</f>
        <v>#NUM!</v>
      </c>
      <c r="KQY55" s="1818" t="e">
        <f t="shared" ref="KQY55" si="20312">KQW55*KQU55</f>
        <v>#NUM!</v>
      </c>
      <c r="KRA55" s="1818" t="e">
        <f t="shared" ref="KRA55" si="20313">KQY55*KQW55</f>
        <v>#NUM!</v>
      </c>
      <c r="KRC55" s="1818" t="e">
        <f t="shared" ref="KRC55" si="20314">KRA55*KQY55</f>
        <v>#NUM!</v>
      </c>
      <c r="KRE55" s="1818" t="e">
        <f t="shared" ref="KRE55" si="20315">KRC55*KRA55</f>
        <v>#NUM!</v>
      </c>
      <c r="KRG55" s="1818" t="e">
        <f t="shared" ref="KRG55" si="20316">KRE55*KRC55</f>
        <v>#NUM!</v>
      </c>
      <c r="KRI55" s="1818" t="e">
        <f t="shared" ref="KRI55" si="20317">KRG55*KRE55</f>
        <v>#NUM!</v>
      </c>
      <c r="KRK55" s="1818" t="e">
        <f t="shared" ref="KRK55" si="20318">KRI55*KRG55</f>
        <v>#NUM!</v>
      </c>
      <c r="KRM55" s="1818" t="e">
        <f t="shared" ref="KRM55" si="20319">KRK55*KRI55</f>
        <v>#NUM!</v>
      </c>
      <c r="KRO55" s="1818" t="e">
        <f t="shared" ref="KRO55" si="20320">KRM55*KRK55</f>
        <v>#NUM!</v>
      </c>
      <c r="KRQ55" s="1818" t="e">
        <f t="shared" ref="KRQ55" si="20321">KRO55*KRM55</f>
        <v>#NUM!</v>
      </c>
      <c r="KRS55" s="1818" t="e">
        <f t="shared" ref="KRS55" si="20322">KRQ55*KRO55</f>
        <v>#NUM!</v>
      </c>
      <c r="KRU55" s="1818" t="e">
        <f t="shared" ref="KRU55" si="20323">KRS55*KRQ55</f>
        <v>#NUM!</v>
      </c>
      <c r="KRW55" s="1818" t="e">
        <f t="shared" ref="KRW55" si="20324">KRU55*KRS55</f>
        <v>#NUM!</v>
      </c>
      <c r="KRY55" s="1818" t="e">
        <f t="shared" ref="KRY55" si="20325">KRW55*KRU55</f>
        <v>#NUM!</v>
      </c>
      <c r="KSA55" s="1818" t="e">
        <f t="shared" ref="KSA55" si="20326">KRY55*KRW55</f>
        <v>#NUM!</v>
      </c>
      <c r="KSC55" s="1818" t="e">
        <f t="shared" ref="KSC55" si="20327">KSA55*KRY55</f>
        <v>#NUM!</v>
      </c>
      <c r="KSE55" s="1818" t="e">
        <f t="shared" ref="KSE55" si="20328">KSC55*KSA55</f>
        <v>#NUM!</v>
      </c>
      <c r="KSG55" s="1818" t="e">
        <f t="shared" ref="KSG55" si="20329">KSE55*KSC55</f>
        <v>#NUM!</v>
      </c>
      <c r="KSI55" s="1818" t="e">
        <f t="shared" ref="KSI55" si="20330">KSG55*KSE55</f>
        <v>#NUM!</v>
      </c>
      <c r="KSK55" s="1818" t="e">
        <f t="shared" ref="KSK55" si="20331">KSI55*KSG55</f>
        <v>#NUM!</v>
      </c>
      <c r="KSM55" s="1818" t="e">
        <f t="shared" ref="KSM55" si="20332">KSK55*KSI55</f>
        <v>#NUM!</v>
      </c>
      <c r="KSO55" s="1818" t="e">
        <f t="shared" ref="KSO55" si="20333">KSM55*KSK55</f>
        <v>#NUM!</v>
      </c>
      <c r="KSQ55" s="1818" t="e">
        <f t="shared" ref="KSQ55" si="20334">KSO55*KSM55</f>
        <v>#NUM!</v>
      </c>
      <c r="KSS55" s="1818" t="e">
        <f t="shared" ref="KSS55" si="20335">KSQ55*KSO55</f>
        <v>#NUM!</v>
      </c>
      <c r="KSU55" s="1818" t="e">
        <f t="shared" ref="KSU55" si="20336">KSS55*KSQ55</f>
        <v>#NUM!</v>
      </c>
      <c r="KSW55" s="1818" t="e">
        <f t="shared" ref="KSW55" si="20337">KSU55*KSS55</f>
        <v>#NUM!</v>
      </c>
      <c r="KSY55" s="1818" t="e">
        <f t="shared" ref="KSY55" si="20338">KSW55*KSU55</f>
        <v>#NUM!</v>
      </c>
      <c r="KTA55" s="1818" t="e">
        <f t="shared" ref="KTA55" si="20339">KSY55*KSW55</f>
        <v>#NUM!</v>
      </c>
      <c r="KTC55" s="1818" t="e">
        <f t="shared" ref="KTC55" si="20340">KTA55*KSY55</f>
        <v>#NUM!</v>
      </c>
      <c r="KTE55" s="1818" t="e">
        <f t="shared" ref="KTE55" si="20341">KTC55*KTA55</f>
        <v>#NUM!</v>
      </c>
      <c r="KTG55" s="1818" t="e">
        <f t="shared" ref="KTG55" si="20342">KTE55*KTC55</f>
        <v>#NUM!</v>
      </c>
      <c r="KTI55" s="1818" t="e">
        <f t="shared" ref="KTI55" si="20343">KTG55*KTE55</f>
        <v>#NUM!</v>
      </c>
      <c r="KTK55" s="1818" t="e">
        <f t="shared" ref="KTK55" si="20344">KTI55*KTG55</f>
        <v>#NUM!</v>
      </c>
      <c r="KTM55" s="1818" t="e">
        <f t="shared" ref="KTM55" si="20345">KTK55*KTI55</f>
        <v>#NUM!</v>
      </c>
      <c r="KTO55" s="1818" t="e">
        <f t="shared" ref="KTO55" si="20346">KTM55*KTK55</f>
        <v>#NUM!</v>
      </c>
      <c r="KTQ55" s="1818" t="e">
        <f t="shared" ref="KTQ55" si="20347">KTO55*KTM55</f>
        <v>#NUM!</v>
      </c>
      <c r="KTS55" s="1818" t="e">
        <f t="shared" ref="KTS55" si="20348">KTQ55*KTO55</f>
        <v>#NUM!</v>
      </c>
      <c r="KTU55" s="1818" t="e">
        <f t="shared" ref="KTU55" si="20349">KTS55*KTQ55</f>
        <v>#NUM!</v>
      </c>
      <c r="KTW55" s="1818" t="e">
        <f t="shared" ref="KTW55" si="20350">KTU55*KTS55</f>
        <v>#NUM!</v>
      </c>
      <c r="KTY55" s="1818" t="e">
        <f t="shared" ref="KTY55" si="20351">KTW55*KTU55</f>
        <v>#NUM!</v>
      </c>
      <c r="KUA55" s="1818" t="e">
        <f t="shared" ref="KUA55" si="20352">KTY55*KTW55</f>
        <v>#NUM!</v>
      </c>
      <c r="KUC55" s="1818" t="e">
        <f t="shared" ref="KUC55" si="20353">KUA55*KTY55</f>
        <v>#NUM!</v>
      </c>
      <c r="KUE55" s="1818" t="e">
        <f t="shared" ref="KUE55" si="20354">KUC55*KUA55</f>
        <v>#NUM!</v>
      </c>
      <c r="KUG55" s="1818" t="e">
        <f t="shared" ref="KUG55" si="20355">KUE55*KUC55</f>
        <v>#NUM!</v>
      </c>
      <c r="KUI55" s="1818" t="e">
        <f t="shared" ref="KUI55" si="20356">KUG55*KUE55</f>
        <v>#NUM!</v>
      </c>
      <c r="KUK55" s="1818" t="e">
        <f t="shared" ref="KUK55" si="20357">KUI55*KUG55</f>
        <v>#NUM!</v>
      </c>
      <c r="KUM55" s="1818" t="e">
        <f t="shared" ref="KUM55" si="20358">KUK55*KUI55</f>
        <v>#NUM!</v>
      </c>
      <c r="KUO55" s="1818" t="e">
        <f t="shared" ref="KUO55" si="20359">KUM55*KUK55</f>
        <v>#NUM!</v>
      </c>
      <c r="KUQ55" s="1818" t="e">
        <f t="shared" ref="KUQ55" si="20360">KUO55*KUM55</f>
        <v>#NUM!</v>
      </c>
      <c r="KUS55" s="1818" t="e">
        <f t="shared" ref="KUS55" si="20361">KUQ55*KUO55</f>
        <v>#NUM!</v>
      </c>
      <c r="KUU55" s="1818" t="e">
        <f t="shared" ref="KUU55" si="20362">KUS55*KUQ55</f>
        <v>#NUM!</v>
      </c>
      <c r="KUW55" s="1818" t="e">
        <f t="shared" ref="KUW55" si="20363">KUU55*KUS55</f>
        <v>#NUM!</v>
      </c>
      <c r="KUY55" s="1818" t="e">
        <f t="shared" ref="KUY55" si="20364">KUW55*KUU55</f>
        <v>#NUM!</v>
      </c>
      <c r="KVA55" s="1818" t="e">
        <f t="shared" ref="KVA55" si="20365">KUY55*KUW55</f>
        <v>#NUM!</v>
      </c>
      <c r="KVC55" s="1818" t="e">
        <f t="shared" ref="KVC55" si="20366">KVA55*KUY55</f>
        <v>#NUM!</v>
      </c>
      <c r="KVE55" s="1818" t="e">
        <f t="shared" ref="KVE55" si="20367">KVC55*KVA55</f>
        <v>#NUM!</v>
      </c>
      <c r="KVG55" s="1818" t="e">
        <f t="shared" ref="KVG55" si="20368">KVE55*KVC55</f>
        <v>#NUM!</v>
      </c>
      <c r="KVI55" s="1818" t="e">
        <f t="shared" ref="KVI55" si="20369">KVG55*KVE55</f>
        <v>#NUM!</v>
      </c>
      <c r="KVK55" s="1818" t="e">
        <f t="shared" ref="KVK55" si="20370">KVI55*KVG55</f>
        <v>#NUM!</v>
      </c>
      <c r="KVM55" s="1818" t="e">
        <f t="shared" ref="KVM55" si="20371">KVK55*KVI55</f>
        <v>#NUM!</v>
      </c>
      <c r="KVO55" s="1818" t="e">
        <f t="shared" ref="KVO55" si="20372">KVM55*KVK55</f>
        <v>#NUM!</v>
      </c>
      <c r="KVQ55" s="1818" t="e">
        <f t="shared" ref="KVQ55" si="20373">KVO55*KVM55</f>
        <v>#NUM!</v>
      </c>
      <c r="KVS55" s="1818" t="e">
        <f t="shared" ref="KVS55" si="20374">KVQ55*KVO55</f>
        <v>#NUM!</v>
      </c>
      <c r="KVU55" s="1818" t="e">
        <f t="shared" ref="KVU55" si="20375">KVS55*KVQ55</f>
        <v>#NUM!</v>
      </c>
      <c r="KVW55" s="1818" t="e">
        <f t="shared" ref="KVW55" si="20376">KVU55*KVS55</f>
        <v>#NUM!</v>
      </c>
      <c r="KVY55" s="1818" t="e">
        <f t="shared" ref="KVY55" si="20377">KVW55*KVU55</f>
        <v>#NUM!</v>
      </c>
      <c r="KWA55" s="1818" t="e">
        <f t="shared" ref="KWA55" si="20378">KVY55*KVW55</f>
        <v>#NUM!</v>
      </c>
      <c r="KWC55" s="1818" t="e">
        <f t="shared" ref="KWC55" si="20379">KWA55*KVY55</f>
        <v>#NUM!</v>
      </c>
      <c r="KWE55" s="1818" t="e">
        <f t="shared" ref="KWE55" si="20380">KWC55*KWA55</f>
        <v>#NUM!</v>
      </c>
      <c r="KWG55" s="1818" t="e">
        <f t="shared" ref="KWG55" si="20381">KWE55*KWC55</f>
        <v>#NUM!</v>
      </c>
      <c r="KWI55" s="1818" t="e">
        <f t="shared" ref="KWI55" si="20382">KWG55*KWE55</f>
        <v>#NUM!</v>
      </c>
      <c r="KWK55" s="1818" t="e">
        <f t="shared" ref="KWK55" si="20383">KWI55*KWG55</f>
        <v>#NUM!</v>
      </c>
      <c r="KWM55" s="1818" t="e">
        <f t="shared" ref="KWM55" si="20384">KWK55*KWI55</f>
        <v>#NUM!</v>
      </c>
      <c r="KWO55" s="1818" t="e">
        <f t="shared" ref="KWO55" si="20385">KWM55*KWK55</f>
        <v>#NUM!</v>
      </c>
      <c r="KWQ55" s="1818" t="e">
        <f t="shared" ref="KWQ55" si="20386">KWO55*KWM55</f>
        <v>#NUM!</v>
      </c>
      <c r="KWS55" s="1818" t="e">
        <f t="shared" ref="KWS55" si="20387">KWQ55*KWO55</f>
        <v>#NUM!</v>
      </c>
      <c r="KWU55" s="1818" t="e">
        <f t="shared" ref="KWU55" si="20388">KWS55*KWQ55</f>
        <v>#NUM!</v>
      </c>
      <c r="KWW55" s="1818" t="e">
        <f t="shared" ref="KWW55" si="20389">KWU55*KWS55</f>
        <v>#NUM!</v>
      </c>
      <c r="KWY55" s="1818" t="e">
        <f t="shared" ref="KWY55" si="20390">KWW55*KWU55</f>
        <v>#NUM!</v>
      </c>
      <c r="KXA55" s="1818" t="e">
        <f t="shared" ref="KXA55" si="20391">KWY55*KWW55</f>
        <v>#NUM!</v>
      </c>
      <c r="KXC55" s="1818" t="e">
        <f t="shared" ref="KXC55" si="20392">KXA55*KWY55</f>
        <v>#NUM!</v>
      </c>
      <c r="KXE55" s="1818" t="e">
        <f t="shared" ref="KXE55" si="20393">KXC55*KXA55</f>
        <v>#NUM!</v>
      </c>
      <c r="KXG55" s="1818" t="e">
        <f t="shared" ref="KXG55" si="20394">KXE55*KXC55</f>
        <v>#NUM!</v>
      </c>
      <c r="KXI55" s="1818" t="e">
        <f t="shared" ref="KXI55" si="20395">KXG55*KXE55</f>
        <v>#NUM!</v>
      </c>
      <c r="KXK55" s="1818" t="e">
        <f t="shared" ref="KXK55" si="20396">KXI55*KXG55</f>
        <v>#NUM!</v>
      </c>
      <c r="KXM55" s="1818" t="e">
        <f t="shared" ref="KXM55" si="20397">KXK55*KXI55</f>
        <v>#NUM!</v>
      </c>
      <c r="KXO55" s="1818" t="e">
        <f t="shared" ref="KXO55" si="20398">KXM55*KXK55</f>
        <v>#NUM!</v>
      </c>
      <c r="KXQ55" s="1818" t="e">
        <f t="shared" ref="KXQ55" si="20399">KXO55*KXM55</f>
        <v>#NUM!</v>
      </c>
      <c r="KXS55" s="1818" t="e">
        <f t="shared" ref="KXS55" si="20400">KXQ55*KXO55</f>
        <v>#NUM!</v>
      </c>
      <c r="KXU55" s="1818" t="e">
        <f t="shared" ref="KXU55" si="20401">KXS55*KXQ55</f>
        <v>#NUM!</v>
      </c>
      <c r="KXW55" s="1818" t="e">
        <f t="shared" ref="KXW55" si="20402">KXU55*KXS55</f>
        <v>#NUM!</v>
      </c>
      <c r="KXY55" s="1818" t="e">
        <f t="shared" ref="KXY55" si="20403">KXW55*KXU55</f>
        <v>#NUM!</v>
      </c>
      <c r="KYA55" s="1818" t="e">
        <f t="shared" ref="KYA55" si="20404">KXY55*KXW55</f>
        <v>#NUM!</v>
      </c>
      <c r="KYC55" s="1818" t="e">
        <f t="shared" ref="KYC55" si="20405">KYA55*KXY55</f>
        <v>#NUM!</v>
      </c>
      <c r="KYE55" s="1818" t="e">
        <f t="shared" ref="KYE55" si="20406">KYC55*KYA55</f>
        <v>#NUM!</v>
      </c>
      <c r="KYG55" s="1818" t="e">
        <f t="shared" ref="KYG55" si="20407">KYE55*KYC55</f>
        <v>#NUM!</v>
      </c>
      <c r="KYI55" s="1818" t="e">
        <f t="shared" ref="KYI55" si="20408">KYG55*KYE55</f>
        <v>#NUM!</v>
      </c>
      <c r="KYK55" s="1818" t="e">
        <f t="shared" ref="KYK55" si="20409">KYI55*KYG55</f>
        <v>#NUM!</v>
      </c>
      <c r="KYM55" s="1818" t="e">
        <f t="shared" ref="KYM55" si="20410">KYK55*KYI55</f>
        <v>#NUM!</v>
      </c>
      <c r="KYO55" s="1818" t="e">
        <f t="shared" ref="KYO55" si="20411">KYM55*KYK55</f>
        <v>#NUM!</v>
      </c>
      <c r="KYQ55" s="1818" t="e">
        <f t="shared" ref="KYQ55" si="20412">KYO55*KYM55</f>
        <v>#NUM!</v>
      </c>
      <c r="KYS55" s="1818" t="e">
        <f t="shared" ref="KYS55" si="20413">KYQ55*KYO55</f>
        <v>#NUM!</v>
      </c>
      <c r="KYU55" s="1818" t="e">
        <f t="shared" ref="KYU55" si="20414">KYS55*KYQ55</f>
        <v>#NUM!</v>
      </c>
      <c r="KYW55" s="1818" t="e">
        <f t="shared" ref="KYW55" si="20415">KYU55*KYS55</f>
        <v>#NUM!</v>
      </c>
      <c r="KYY55" s="1818" t="e">
        <f t="shared" ref="KYY55" si="20416">KYW55*KYU55</f>
        <v>#NUM!</v>
      </c>
      <c r="KZA55" s="1818" t="e">
        <f t="shared" ref="KZA55" si="20417">KYY55*KYW55</f>
        <v>#NUM!</v>
      </c>
      <c r="KZC55" s="1818" t="e">
        <f t="shared" ref="KZC55" si="20418">KZA55*KYY55</f>
        <v>#NUM!</v>
      </c>
      <c r="KZE55" s="1818" t="e">
        <f t="shared" ref="KZE55" si="20419">KZC55*KZA55</f>
        <v>#NUM!</v>
      </c>
      <c r="KZG55" s="1818" t="e">
        <f t="shared" ref="KZG55" si="20420">KZE55*KZC55</f>
        <v>#NUM!</v>
      </c>
      <c r="KZI55" s="1818" t="e">
        <f t="shared" ref="KZI55" si="20421">KZG55*KZE55</f>
        <v>#NUM!</v>
      </c>
      <c r="KZK55" s="1818" t="e">
        <f t="shared" ref="KZK55" si="20422">KZI55*KZG55</f>
        <v>#NUM!</v>
      </c>
      <c r="KZM55" s="1818" t="e">
        <f t="shared" ref="KZM55" si="20423">KZK55*KZI55</f>
        <v>#NUM!</v>
      </c>
      <c r="KZO55" s="1818" t="e">
        <f t="shared" ref="KZO55" si="20424">KZM55*KZK55</f>
        <v>#NUM!</v>
      </c>
      <c r="KZQ55" s="1818" t="e">
        <f t="shared" ref="KZQ55" si="20425">KZO55*KZM55</f>
        <v>#NUM!</v>
      </c>
      <c r="KZS55" s="1818" t="e">
        <f t="shared" ref="KZS55" si="20426">KZQ55*KZO55</f>
        <v>#NUM!</v>
      </c>
      <c r="KZU55" s="1818" t="e">
        <f t="shared" ref="KZU55" si="20427">KZS55*KZQ55</f>
        <v>#NUM!</v>
      </c>
      <c r="KZW55" s="1818" t="e">
        <f t="shared" ref="KZW55" si="20428">KZU55*KZS55</f>
        <v>#NUM!</v>
      </c>
      <c r="KZY55" s="1818" t="e">
        <f t="shared" ref="KZY55" si="20429">KZW55*KZU55</f>
        <v>#NUM!</v>
      </c>
      <c r="LAA55" s="1818" t="e">
        <f t="shared" ref="LAA55" si="20430">KZY55*KZW55</f>
        <v>#NUM!</v>
      </c>
      <c r="LAC55" s="1818" t="e">
        <f t="shared" ref="LAC55" si="20431">LAA55*KZY55</f>
        <v>#NUM!</v>
      </c>
      <c r="LAE55" s="1818" t="e">
        <f t="shared" ref="LAE55" si="20432">LAC55*LAA55</f>
        <v>#NUM!</v>
      </c>
      <c r="LAG55" s="1818" t="e">
        <f t="shared" ref="LAG55" si="20433">LAE55*LAC55</f>
        <v>#NUM!</v>
      </c>
      <c r="LAI55" s="1818" t="e">
        <f t="shared" ref="LAI55" si="20434">LAG55*LAE55</f>
        <v>#NUM!</v>
      </c>
      <c r="LAK55" s="1818" t="e">
        <f t="shared" ref="LAK55" si="20435">LAI55*LAG55</f>
        <v>#NUM!</v>
      </c>
      <c r="LAM55" s="1818" t="e">
        <f t="shared" ref="LAM55" si="20436">LAK55*LAI55</f>
        <v>#NUM!</v>
      </c>
      <c r="LAO55" s="1818" t="e">
        <f t="shared" ref="LAO55" si="20437">LAM55*LAK55</f>
        <v>#NUM!</v>
      </c>
      <c r="LAQ55" s="1818" t="e">
        <f t="shared" ref="LAQ55" si="20438">LAO55*LAM55</f>
        <v>#NUM!</v>
      </c>
      <c r="LAS55" s="1818" t="e">
        <f t="shared" ref="LAS55" si="20439">LAQ55*LAO55</f>
        <v>#NUM!</v>
      </c>
      <c r="LAU55" s="1818" t="e">
        <f t="shared" ref="LAU55" si="20440">LAS55*LAQ55</f>
        <v>#NUM!</v>
      </c>
      <c r="LAW55" s="1818" t="e">
        <f t="shared" ref="LAW55" si="20441">LAU55*LAS55</f>
        <v>#NUM!</v>
      </c>
      <c r="LAY55" s="1818" t="e">
        <f t="shared" ref="LAY55" si="20442">LAW55*LAU55</f>
        <v>#NUM!</v>
      </c>
      <c r="LBA55" s="1818" t="e">
        <f t="shared" ref="LBA55" si="20443">LAY55*LAW55</f>
        <v>#NUM!</v>
      </c>
      <c r="LBC55" s="1818" t="e">
        <f t="shared" ref="LBC55" si="20444">LBA55*LAY55</f>
        <v>#NUM!</v>
      </c>
      <c r="LBE55" s="1818" t="e">
        <f t="shared" ref="LBE55" si="20445">LBC55*LBA55</f>
        <v>#NUM!</v>
      </c>
      <c r="LBG55" s="1818" t="e">
        <f t="shared" ref="LBG55" si="20446">LBE55*LBC55</f>
        <v>#NUM!</v>
      </c>
      <c r="LBI55" s="1818" t="e">
        <f t="shared" ref="LBI55" si="20447">LBG55*LBE55</f>
        <v>#NUM!</v>
      </c>
      <c r="LBK55" s="1818" t="e">
        <f t="shared" ref="LBK55" si="20448">LBI55*LBG55</f>
        <v>#NUM!</v>
      </c>
      <c r="LBM55" s="1818" t="e">
        <f t="shared" ref="LBM55" si="20449">LBK55*LBI55</f>
        <v>#NUM!</v>
      </c>
      <c r="LBO55" s="1818" t="e">
        <f t="shared" ref="LBO55" si="20450">LBM55*LBK55</f>
        <v>#NUM!</v>
      </c>
      <c r="LBQ55" s="1818" t="e">
        <f t="shared" ref="LBQ55" si="20451">LBO55*LBM55</f>
        <v>#NUM!</v>
      </c>
      <c r="LBS55" s="1818" t="e">
        <f t="shared" ref="LBS55" si="20452">LBQ55*LBO55</f>
        <v>#NUM!</v>
      </c>
      <c r="LBU55" s="1818" t="e">
        <f t="shared" ref="LBU55" si="20453">LBS55*LBQ55</f>
        <v>#NUM!</v>
      </c>
      <c r="LBW55" s="1818" t="e">
        <f t="shared" ref="LBW55" si="20454">LBU55*LBS55</f>
        <v>#NUM!</v>
      </c>
      <c r="LBY55" s="1818" t="e">
        <f t="shared" ref="LBY55" si="20455">LBW55*LBU55</f>
        <v>#NUM!</v>
      </c>
      <c r="LCA55" s="1818" t="e">
        <f t="shared" ref="LCA55" si="20456">LBY55*LBW55</f>
        <v>#NUM!</v>
      </c>
      <c r="LCC55" s="1818" t="e">
        <f t="shared" ref="LCC55" si="20457">LCA55*LBY55</f>
        <v>#NUM!</v>
      </c>
      <c r="LCE55" s="1818" t="e">
        <f t="shared" ref="LCE55" si="20458">LCC55*LCA55</f>
        <v>#NUM!</v>
      </c>
      <c r="LCG55" s="1818" t="e">
        <f t="shared" ref="LCG55" si="20459">LCE55*LCC55</f>
        <v>#NUM!</v>
      </c>
      <c r="LCI55" s="1818" t="e">
        <f t="shared" ref="LCI55" si="20460">LCG55*LCE55</f>
        <v>#NUM!</v>
      </c>
      <c r="LCK55" s="1818" t="e">
        <f t="shared" ref="LCK55" si="20461">LCI55*LCG55</f>
        <v>#NUM!</v>
      </c>
      <c r="LCM55" s="1818" t="e">
        <f t="shared" ref="LCM55" si="20462">LCK55*LCI55</f>
        <v>#NUM!</v>
      </c>
      <c r="LCO55" s="1818" t="e">
        <f t="shared" ref="LCO55" si="20463">LCM55*LCK55</f>
        <v>#NUM!</v>
      </c>
      <c r="LCQ55" s="1818" t="e">
        <f t="shared" ref="LCQ55" si="20464">LCO55*LCM55</f>
        <v>#NUM!</v>
      </c>
      <c r="LCS55" s="1818" t="e">
        <f t="shared" ref="LCS55" si="20465">LCQ55*LCO55</f>
        <v>#NUM!</v>
      </c>
      <c r="LCU55" s="1818" t="e">
        <f t="shared" ref="LCU55" si="20466">LCS55*LCQ55</f>
        <v>#NUM!</v>
      </c>
      <c r="LCW55" s="1818" t="e">
        <f t="shared" ref="LCW55" si="20467">LCU55*LCS55</f>
        <v>#NUM!</v>
      </c>
      <c r="LCY55" s="1818" t="e">
        <f t="shared" ref="LCY55" si="20468">LCW55*LCU55</f>
        <v>#NUM!</v>
      </c>
      <c r="LDA55" s="1818" t="e">
        <f t="shared" ref="LDA55" si="20469">LCY55*LCW55</f>
        <v>#NUM!</v>
      </c>
      <c r="LDC55" s="1818" t="e">
        <f t="shared" ref="LDC55" si="20470">LDA55*LCY55</f>
        <v>#NUM!</v>
      </c>
      <c r="LDE55" s="1818" t="e">
        <f t="shared" ref="LDE55" si="20471">LDC55*LDA55</f>
        <v>#NUM!</v>
      </c>
      <c r="LDG55" s="1818" t="e">
        <f t="shared" ref="LDG55" si="20472">LDE55*LDC55</f>
        <v>#NUM!</v>
      </c>
      <c r="LDI55" s="1818" t="e">
        <f t="shared" ref="LDI55" si="20473">LDG55*LDE55</f>
        <v>#NUM!</v>
      </c>
      <c r="LDK55" s="1818" t="e">
        <f t="shared" ref="LDK55" si="20474">LDI55*LDG55</f>
        <v>#NUM!</v>
      </c>
      <c r="LDM55" s="1818" t="e">
        <f t="shared" ref="LDM55" si="20475">LDK55*LDI55</f>
        <v>#NUM!</v>
      </c>
      <c r="LDO55" s="1818" t="e">
        <f t="shared" ref="LDO55" si="20476">LDM55*LDK55</f>
        <v>#NUM!</v>
      </c>
      <c r="LDQ55" s="1818" t="e">
        <f t="shared" ref="LDQ55" si="20477">LDO55*LDM55</f>
        <v>#NUM!</v>
      </c>
      <c r="LDS55" s="1818" t="e">
        <f t="shared" ref="LDS55" si="20478">LDQ55*LDO55</f>
        <v>#NUM!</v>
      </c>
      <c r="LDU55" s="1818" t="e">
        <f t="shared" ref="LDU55" si="20479">LDS55*LDQ55</f>
        <v>#NUM!</v>
      </c>
      <c r="LDW55" s="1818" t="e">
        <f t="shared" ref="LDW55" si="20480">LDU55*LDS55</f>
        <v>#NUM!</v>
      </c>
      <c r="LDY55" s="1818" t="e">
        <f t="shared" ref="LDY55" si="20481">LDW55*LDU55</f>
        <v>#NUM!</v>
      </c>
      <c r="LEA55" s="1818" t="e">
        <f t="shared" ref="LEA55" si="20482">LDY55*LDW55</f>
        <v>#NUM!</v>
      </c>
      <c r="LEC55" s="1818" t="e">
        <f t="shared" ref="LEC55" si="20483">LEA55*LDY55</f>
        <v>#NUM!</v>
      </c>
      <c r="LEE55" s="1818" t="e">
        <f t="shared" ref="LEE55" si="20484">LEC55*LEA55</f>
        <v>#NUM!</v>
      </c>
      <c r="LEG55" s="1818" t="e">
        <f t="shared" ref="LEG55" si="20485">LEE55*LEC55</f>
        <v>#NUM!</v>
      </c>
      <c r="LEI55" s="1818" t="e">
        <f t="shared" ref="LEI55" si="20486">LEG55*LEE55</f>
        <v>#NUM!</v>
      </c>
      <c r="LEK55" s="1818" t="e">
        <f t="shared" ref="LEK55" si="20487">LEI55*LEG55</f>
        <v>#NUM!</v>
      </c>
      <c r="LEM55" s="1818" t="e">
        <f t="shared" ref="LEM55" si="20488">LEK55*LEI55</f>
        <v>#NUM!</v>
      </c>
      <c r="LEO55" s="1818" t="e">
        <f t="shared" ref="LEO55" si="20489">LEM55*LEK55</f>
        <v>#NUM!</v>
      </c>
      <c r="LEQ55" s="1818" t="e">
        <f t="shared" ref="LEQ55" si="20490">LEO55*LEM55</f>
        <v>#NUM!</v>
      </c>
      <c r="LES55" s="1818" t="e">
        <f t="shared" ref="LES55" si="20491">LEQ55*LEO55</f>
        <v>#NUM!</v>
      </c>
      <c r="LEU55" s="1818" t="e">
        <f t="shared" ref="LEU55" si="20492">LES55*LEQ55</f>
        <v>#NUM!</v>
      </c>
      <c r="LEW55" s="1818" t="e">
        <f t="shared" ref="LEW55" si="20493">LEU55*LES55</f>
        <v>#NUM!</v>
      </c>
      <c r="LEY55" s="1818" t="e">
        <f t="shared" ref="LEY55" si="20494">LEW55*LEU55</f>
        <v>#NUM!</v>
      </c>
      <c r="LFA55" s="1818" t="e">
        <f t="shared" ref="LFA55" si="20495">LEY55*LEW55</f>
        <v>#NUM!</v>
      </c>
      <c r="LFC55" s="1818" t="e">
        <f t="shared" ref="LFC55" si="20496">LFA55*LEY55</f>
        <v>#NUM!</v>
      </c>
      <c r="LFE55" s="1818" t="e">
        <f t="shared" ref="LFE55" si="20497">LFC55*LFA55</f>
        <v>#NUM!</v>
      </c>
      <c r="LFG55" s="1818" t="e">
        <f t="shared" ref="LFG55" si="20498">LFE55*LFC55</f>
        <v>#NUM!</v>
      </c>
      <c r="LFI55" s="1818" t="e">
        <f t="shared" ref="LFI55" si="20499">LFG55*LFE55</f>
        <v>#NUM!</v>
      </c>
      <c r="LFK55" s="1818" t="e">
        <f t="shared" ref="LFK55" si="20500">LFI55*LFG55</f>
        <v>#NUM!</v>
      </c>
      <c r="LFM55" s="1818" t="e">
        <f t="shared" ref="LFM55" si="20501">LFK55*LFI55</f>
        <v>#NUM!</v>
      </c>
      <c r="LFO55" s="1818" t="e">
        <f t="shared" ref="LFO55" si="20502">LFM55*LFK55</f>
        <v>#NUM!</v>
      </c>
      <c r="LFQ55" s="1818" t="e">
        <f t="shared" ref="LFQ55" si="20503">LFO55*LFM55</f>
        <v>#NUM!</v>
      </c>
      <c r="LFS55" s="1818" t="e">
        <f t="shared" ref="LFS55" si="20504">LFQ55*LFO55</f>
        <v>#NUM!</v>
      </c>
      <c r="LFU55" s="1818" t="e">
        <f t="shared" ref="LFU55" si="20505">LFS55*LFQ55</f>
        <v>#NUM!</v>
      </c>
      <c r="LFW55" s="1818" t="e">
        <f t="shared" ref="LFW55" si="20506">LFU55*LFS55</f>
        <v>#NUM!</v>
      </c>
      <c r="LFY55" s="1818" t="e">
        <f t="shared" ref="LFY55" si="20507">LFW55*LFU55</f>
        <v>#NUM!</v>
      </c>
      <c r="LGA55" s="1818" t="e">
        <f t="shared" ref="LGA55" si="20508">LFY55*LFW55</f>
        <v>#NUM!</v>
      </c>
      <c r="LGC55" s="1818" t="e">
        <f t="shared" ref="LGC55" si="20509">LGA55*LFY55</f>
        <v>#NUM!</v>
      </c>
      <c r="LGE55" s="1818" t="e">
        <f t="shared" ref="LGE55" si="20510">LGC55*LGA55</f>
        <v>#NUM!</v>
      </c>
      <c r="LGG55" s="1818" t="e">
        <f t="shared" ref="LGG55" si="20511">LGE55*LGC55</f>
        <v>#NUM!</v>
      </c>
      <c r="LGI55" s="1818" t="e">
        <f t="shared" ref="LGI55" si="20512">LGG55*LGE55</f>
        <v>#NUM!</v>
      </c>
      <c r="LGK55" s="1818" t="e">
        <f t="shared" ref="LGK55" si="20513">LGI55*LGG55</f>
        <v>#NUM!</v>
      </c>
      <c r="LGM55" s="1818" t="e">
        <f t="shared" ref="LGM55" si="20514">LGK55*LGI55</f>
        <v>#NUM!</v>
      </c>
      <c r="LGO55" s="1818" t="e">
        <f t="shared" ref="LGO55" si="20515">LGM55*LGK55</f>
        <v>#NUM!</v>
      </c>
      <c r="LGQ55" s="1818" t="e">
        <f t="shared" ref="LGQ55" si="20516">LGO55*LGM55</f>
        <v>#NUM!</v>
      </c>
      <c r="LGS55" s="1818" t="e">
        <f t="shared" ref="LGS55" si="20517">LGQ55*LGO55</f>
        <v>#NUM!</v>
      </c>
      <c r="LGU55" s="1818" t="e">
        <f t="shared" ref="LGU55" si="20518">LGS55*LGQ55</f>
        <v>#NUM!</v>
      </c>
      <c r="LGW55" s="1818" t="e">
        <f t="shared" ref="LGW55" si="20519">LGU55*LGS55</f>
        <v>#NUM!</v>
      </c>
      <c r="LGY55" s="1818" t="e">
        <f t="shared" ref="LGY55" si="20520">LGW55*LGU55</f>
        <v>#NUM!</v>
      </c>
      <c r="LHA55" s="1818" t="e">
        <f t="shared" ref="LHA55" si="20521">LGY55*LGW55</f>
        <v>#NUM!</v>
      </c>
      <c r="LHC55" s="1818" t="e">
        <f t="shared" ref="LHC55" si="20522">LHA55*LGY55</f>
        <v>#NUM!</v>
      </c>
      <c r="LHE55" s="1818" t="e">
        <f t="shared" ref="LHE55" si="20523">LHC55*LHA55</f>
        <v>#NUM!</v>
      </c>
      <c r="LHG55" s="1818" t="e">
        <f t="shared" ref="LHG55" si="20524">LHE55*LHC55</f>
        <v>#NUM!</v>
      </c>
      <c r="LHI55" s="1818" t="e">
        <f t="shared" ref="LHI55" si="20525">LHG55*LHE55</f>
        <v>#NUM!</v>
      </c>
      <c r="LHK55" s="1818" t="e">
        <f t="shared" ref="LHK55" si="20526">LHI55*LHG55</f>
        <v>#NUM!</v>
      </c>
      <c r="LHM55" s="1818" t="e">
        <f t="shared" ref="LHM55" si="20527">LHK55*LHI55</f>
        <v>#NUM!</v>
      </c>
      <c r="LHO55" s="1818" t="e">
        <f t="shared" ref="LHO55" si="20528">LHM55*LHK55</f>
        <v>#NUM!</v>
      </c>
      <c r="LHQ55" s="1818" t="e">
        <f t="shared" ref="LHQ55" si="20529">LHO55*LHM55</f>
        <v>#NUM!</v>
      </c>
      <c r="LHS55" s="1818" t="e">
        <f t="shared" ref="LHS55" si="20530">LHQ55*LHO55</f>
        <v>#NUM!</v>
      </c>
      <c r="LHU55" s="1818" t="e">
        <f t="shared" ref="LHU55" si="20531">LHS55*LHQ55</f>
        <v>#NUM!</v>
      </c>
      <c r="LHW55" s="1818" t="e">
        <f t="shared" ref="LHW55" si="20532">LHU55*LHS55</f>
        <v>#NUM!</v>
      </c>
      <c r="LHY55" s="1818" t="e">
        <f t="shared" ref="LHY55" si="20533">LHW55*LHU55</f>
        <v>#NUM!</v>
      </c>
      <c r="LIA55" s="1818" t="e">
        <f t="shared" ref="LIA55" si="20534">LHY55*LHW55</f>
        <v>#NUM!</v>
      </c>
      <c r="LIC55" s="1818" t="e">
        <f t="shared" ref="LIC55" si="20535">LIA55*LHY55</f>
        <v>#NUM!</v>
      </c>
      <c r="LIE55" s="1818" t="e">
        <f t="shared" ref="LIE55" si="20536">LIC55*LIA55</f>
        <v>#NUM!</v>
      </c>
      <c r="LIG55" s="1818" t="e">
        <f t="shared" ref="LIG55" si="20537">LIE55*LIC55</f>
        <v>#NUM!</v>
      </c>
      <c r="LII55" s="1818" t="e">
        <f t="shared" ref="LII55" si="20538">LIG55*LIE55</f>
        <v>#NUM!</v>
      </c>
      <c r="LIK55" s="1818" t="e">
        <f t="shared" ref="LIK55" si="20539">LII55*LIG55</f>
        <v>#NUM!</v>
      </c>
      <c r="LIM55" s="1818" t="e">
        <f t="shared" ref="LIM55" si="20540">LIK55*LII55</f>
        <v>#NUM!</v>
      </c>
      <c r="LIO55" s="1818" t="e">
        <f t="shared" ref="LIO55" si="20541">LIM55*LIK55</f>
        <v>#NUM!</v>
      </c>
      <c r="LIQ55" s="1818" t="e">
        <f t="shared" ref="LIQ55" si="20542">LIO55*LIM55</f>
        <v>#NUM!</v>
      </c>
      <c r="LIS55" s="1818" t="e">
        <f t="shared" ref="LIS55" si="20543">LIQ55*LIO55</f>
        <v>#NUM!</v>
      </c>
      <c r="LIU55" s="1818" t="e">
        <f t="shared" ref="LIU55" si="20544">LIS55*LIQ55</f>
        <v>#NUM!</v>
      </c>
      <c r="LIW55" s="1818" t="e">
        <f t="shared" ref="LIW55" si="20545">LIU55*LIS55</f>
        <v>#NUM!</v>
      </c>
      <c r="LIY55" s="1818" t="e">
        <f t="shared" ref="LIY55" si="20546">LIW55*LIU55</f>
        <v>#NUM!</v>
      </c>
      <c r="LJA55" s="1818" t="e">
        <f t="shared" ref="LJA55" si="20547">LIY55*LIW55</f>
        <v>#NUM!</v>
      </c>
      <c r="LJC55" s="1818" t="e">
        <f t="shared" ref="LJC55" si="20548">LJA55*LIY55</f>
        <v>#NUM!</v>
      </c>
      <c r="LJE55" s="1818" t="e">
        <f t="shared" ref="LJE55" si="20549">LJC55*LJA55</f>
        <v>#NUM!</v>
      </c>
      <c r="LJG55" s="1818" t="e">
        <f t="shared" ref="LJG55" si="20550">LJE55*LJC55</f>
        <v>#NUM!</v>
      </c>
      <c r="LJI55" s="1818" t="e">
        <f t="shared" ref="LJI55" si="20551">LJG55*LJE55</f>
        <v>#NUM!</v>
      </c>
      <c r="LJK55" s="1818" t="e">
        <f t="shared" ref="LJK55" si="20552">LJI55*LJG55</f>
        <v>#NUM!</v>
      </c>
      <c r="LJM55" s="1818" t="e">
        <f t="shared" ref="LJM55" si="20553">LJK55*LJI55</f>
        <v>#NUM!</v>
      </c>
      <c r="LJO55" s="1818" t="e">
        <f t="shared" ref="LJO55" si="20554">LJM55*LJK55</f>
        <v>#NUM!</v>
      </c>
      <c r="LJQ55" s="1818" t="e">
        <f t="shared" ref="LJQ55" si="20555">LJO55*LJM55</f>
        <v>#NUM!</v>
      </c>
      <c r="LJS55" s="1818" t="e">
        <f t="shared" ref="LJS55" si="20556">LJQ55*LJO55</f>
        <v>#NUM!</v>
      </c>
      <c r="LJU55" s="1818" t="e">
        <f t="shared" ref="LJU55" si="20557">LJS55*LJQ55</f>
        <v>#NUM!</v>
      </c>
      <c r="LJW55" s="1818" t="e">
        <f t="shared" ref="LJW55" si="20558">LJU55*LJS55</f>
        <v>#NUM!</v>
      </c>
      <c r="LJY55" s="1818" t="e">
        <f t="shared" ref="LJY55" si="20559">LJW55*LJU55</f>
        <v>#NUM!</v>
      </c>
      <c r="LKA55" s="1818" t="e">
        <f t="shared" ref="LKA55" si="20560">LJY55*LJW55</f>
        <v>#NUM!</v>
      </c>
      <c r="LKC55" s="1818" t="e">
        <f t="shared" ref="LKC55" si="20561">LKA55*LJY55</f>
        <v>#NUM!</v>
      </c>
      <c r="LKE55" s="1818" t="e">
        <f t="shared" ref="LKE55" si="20562">LKC55*LKA55</f>
        <v>#NUM!</v>
      </c>
      <c r="LKG55" s="1818" t="e">
        <f t="shared" ref="LKG55" si="20563">LKE55*LKC55</f>
        <v>#NUM!</v>
      </c>
      <c r="LKI55" s="1818" t="e">
        <f t="shared" ref="LKI55" si="20564">LKG55*LKE55</f>
        <v>#NUM!</v>
      </c>
      <c r="LKK55" s="1818" t="e">
        <f t="shared" ref="LKK55" si="20565">LKI55*LKG55</f>
        <v>#NUM!</v>
      </c>
      <c r="LKM55" s="1818" t="e">
        <f t="shared" ref="LKM55" si="20566">LKK55*LKI55</f>
        <v>#NUM!</v>
      </c>
      <c r="LKO55" s="1818" t="e">
        <f t="shared" ref="LKO55" si="20567">LKM55*LKK55</f>
        <v>#NUM!</v>
      </c>
      <c r="LKQ55" s="1818" t="e">
        <f t="shared" ref="LKQ55" si="20568">LKO55*LKM55</f>
        <v>#NUM!</v>
      </c>
      <c r="LKS55" s="1818" t="e">
        <f t="shared" ref="LKS55" si="20569">LKQ55*LKO55</f>
        <v>#NUM!</v>
      </c>
      <c r="LKU55" s="1818" t="e">
        <f t="shared" ref="LKU55" si="20570">LKS55*LKQ55</f>
        <v>#NUM!</v>
      </c>
      <c r="LKW55" s="1818" t="e">
        <f t="shared" ref="LKW55" si="20571">LKU55*LKS55</f>
        <v>#NUM!</v>
      </c>
      <c r="LKY55" s="1818" t="e">
        <f t="shared" ref="LKY55" si="20572">LKW55*LKU55</f>
        <v>#NUM!</v>
      </c>
      <c r="LLA55" s="1818" t="e">
        <f t="shared" ref="LLA55" si="20573">LKY55*LKW55</f>
        <v>#NUM!</v>
      </c>
      <c r="LLC55" s="1818" t="e">
        <f t="shared" ref="LLC55" si="20574">LLA55*LKY55</f>
        <v>#NUM!</v>
      </c>
      <c r="LLE55" s="1818" t="e">
        <f t="shared" ref="LLE55" si="20575">LLC55*LLA55</f>
        <v>#NUM!</v>
      </c>
      <c r="LLG55" s="1818" t="e">
        <f t="shared" ref="LLG55" si="20576">LLE55*LLC55</f>
        <v>#NUM!</v>
      </c>
      <c r="LLI55" s="1818" t="e">
        <f t="shared" ref="LLI55" si="20577">LLG55*LLE55</f>
        <v>#NUM!</v>
      </c>
      <c r="LLK55" s="1818" t="e">
        <f t="shared" ref="LLK55" si="20578">LLI55*LLG55</f>
        <v>#NUM!</v>
      </c>
      <c r="LLM55" s="1818" t="e">
        <f t="shared" ref="LLM55" si="20579">LLK55*LLI55</f>
        <v>#NUM!</v>
      </c>
      <c r="LLO55" s="1818" t="e">
        <f t="shared" ref="LLO55" si="20580">LLM55*LLK55</f>
        <v>#NUM!</v>
      </c>
      <c r="LLQ55" s="1818" t="e">
        <f t="shared" ref="LLQ55" si="20581">LLO55*LLM55</f>
        <v>#NUM!</v>
      </c>
      <c r="LLS55" s="1818" t="e">
        <f t="shared" ref="LLS55" si="20582">LLQ55*LLO55</f>
        <v>#NUM!</v>
      </c>
      <c r="LLU55" s="1818" t="e">
        <f t="shared" ref="LLU55" si="20583">LLS55*LLQ55</f>
        <v>#NUM!</v>
      </c>
      <c r="LLW55" s="1818" t="e">
        <f t="shared" ref="LLW55" si="20584">LLU55*LLS55</f>
        <v>#NUM!</v>
      </c>
      <c r="LLY55" s="1818" t="e">
        <f t="shared" ref="LLY55" si="20585">LLW55*LLU55</f>
        <v>#NUM!</v>
      </c>
      <c r="LMA55" s="1818" t="e">
        <f t="shared" ref="LMA55" si="20586">LLY55*LLW55</f>
        <v>#NUM!</v>
      </c>
      <c r="LMC55" s="1818" t="e">
        <f t="shared" ref="LMC55" si="20587">LMA55*LLY55</f>
        <v>#NUM!</v>
      </c>
      <c r="LME55" s="1818" t="e">
        <f t="shared" ref="LME55" si="20588">LMC55*LMA55</f>
        <v>#NUM!</v>
      </c>
      <c r="LMG55" s="1818" t="e">
        <f t="shared" ref="LMG55" si="20589">LME55*LMC55</f>
        <v>#NUM!</v>
      </c>
      <c r="LMI55" s="1818" t="e">
        <f t="shared" ref="LMI55" si="20590">LMG55*LME55</f>
        <v>#NUM!</v>
      </c>
      <c r="LMK55" s="1818" t="e">
        <f t="shared" ref="LMK55" si="20591">LMI55*LMG55</f>
        <v>#NUM!</v>
      </c>
      <c r="LMM55" s="1818" t="e">
        <f t="shared" ref="LMM55" si="20592">LMK55*LMI55</f>
        <v>#NUM!</v>
      </c>
      <c r="LMO55" s="1818" t="e">
        <f t="shared" ref="LMO55" si="20593">LMM55*LMK55</f>
        <v>#NUM!</v>
      </c>
      <c r="LMQ55" s="1818" t="e">
        <f t="shared" ref="LMQ55" si="20594">LMO55*LMM55</f>
        <v>#NUM!</v>
      </c>
      <c r="LMS55" s="1818" t="e">
        <f t="shared" ref="LMS55" si="20595">LMQ55*LMO55</f>
        <v>#NUM!</v>
      </c>
      <c r="LMU55" s="1818" t="e">
        <f t="shared" ref="LMU55" si="20596">LMS55*LMQ55</f>
        <v>#NUM!</v>
      </c>
      <c r="LMW55" s="1818" t="e">
        <f t="shared" ref="LMW55" si="20597">LMU55*LMS55</f>
        <v>#NUM!</v>
      </c>
      <c r="LMY55" s="1818" t="e">
        <f t="shared" ref="LMY55" si="20598">LMW55*LMU55</f>
        <v>#NUM!</v>
      </c>
      <c r="LNA55" s="1818" t="e">
        <f t="shared" ref="LNA55" si="20599">LMY55*LMW55</f>
        <v>#NUM!</v>
      </c>
      <c r="LNC55" s="1818" t="e">
        <f t="shared" ref="LNC55" si="20600">LNA55*LMY55</f>
        <v>#NUM!</v>
      </c>
      <c r="LNE55" s="1818" t="e">
        <f t="shared" ref="LNE55" si="20601">LNC55*LNA55</f>
        <v>#NUM!</v>
      </c>
      <c r="LNG55" s="1818" t="e">
        <f t="shared" ref="LNG55" si="20602">LNE55*LNC55</f>
        <v>#NUM!</v>
      </c>
      <c r="LNI55" s="1818" t="e">
        <f t="shared" ref="LNI55" si="20603">LNG55*LNE55</f>
        <v>#NUM!</v>
      </c>
      <c r="LNK55" s="1818" t="e">
        <f t="shared" ref="LNK55" si="20604">LNI55*LNG55</f>
        <v>#NUM!</v>
      </c>
      <c r="LNM55" s="1818" t="e">
        <f t="shared" ref="LNM55" si="20605">LNK55*LNI55</f>
        <v>#NUM!</v>
      </c>
      <c r="LNO55" s="1818" t="e">
        <f t="shared" ref="LNO55" si="20606">LNM55*LNK55</f>
        <v>#NUM!</v>
      </c>
      <c r="LNQ55" s="1818" t="e">
        <f t="shared" ref="LNQ55" si="20607">LNO55*LNM55</f>
        <v>#NUM!</v>
      </c>
      <c r="LNS55" s="1818" t="e">
        <f t="shared" ref="LNS55" si="20608">LNQ55*LNO55</f>
        <v>#NUM!</v>
      </c>
      <c r="LNU55" s="1818" t="e">
        <f t="shared" ref="LNU55" si="20609">LNS55*LNQ55</f>
        <v>#NUM!</v>
      </c>
      <c r="LNW55" s="1818" t="e">
        <f t="shared" ref="LNW55" si="20610">LNU55*LNS55</f>
        <v>#NUM!</v>
      </c>
      <c r="LNY55" s="1818" t="e">
        <f t="shared" ref="LNY55" si="20611">LNW55*LNU55</f>
        <v>#NUM!</v>
      </c>
      <c r="LOA55" s="1818" t="e">
        <f t="shared" ref="LOA55" si="20612">LNY55*LNW55</f>
        <v>#NUM!</v>
      </c>
      <c r="LOC55" s="1818" t="e">
        <f t="shared" ref="LOC55" si="20613">LOA55*LNY55</f>
        <v>#NUM!</v>
      </c>
      <c r="LOE55" s="1818" t="e">
        <f t="shared" ref="LOE55" si="20614">LOC55*LOA55</f>
        <v>#NUM!</v>
      </c>
      <c r="LOG55" s="1818" t="e">
        <f t="shared" ref="LOG55" si="20615">LOE55*LOC55</f>
        <v>#NUM!</v>
      </c>
      <c r="LOI55" s="1818" t="e">
        <f t="shared" ref="LOI55" si="20616">LOG55*LOE55</f>
        <v>#NUM!</v>
      </c>
      <c r="LOK55" s="1818" t="e">
        <f t="shared" ref="LOK55" si="20617">LOI55*LOG55</f>
        <v>#NUM!</v>
      </c>
      <c r="LOM55" s="1818" t="e">
        <f t="shared" ref="LOM55" si="20618">LOK55*LOI55</f>
        <v>#NUM!</v>
      </c>
      <c r="LOO55" s="1818" t="e">
        <f t="shared" ref="LOO55" si="20619">LOM55*LOK55</f>
        <v>#NUM!</v>
      </c>
      <c r="LOQ55" s="1818" t="e">
        <f t="shared" ref="LOQ55" si="20620">LOO55*LOM55</f>
        <v>#NUM!</v>
      </c>
      <c r="LOS55" s="1818" t="e">
        <f t="shared" ref="LOS55" si="20621">LOQ55*LOO55</f>
        <v>#NUM!</v>
      </c>
      <c r="LOU55" s="1818" t="e">
        <f t="shared" ref="LOU55" si="20622">LOS55*LOQ55</f>
        <v>#NUM!</v>
      </c>
      <c r="LOW55" s="1818" t="e">
        <f t="shared" ref="LOW55" si="20623">LOU55*LOS55</f>
        <v>#NUM!</v>
      </c>
      <c r="LOY55" s="1818" t="e">
        <f t="shared" ref="LOY55" si="20624">LOW55*LOU55</f>
        <v>#NUM!</v>
      </c>
      <c r="LPA55" s="1818" t="e">
        <f t="shared" ref="LPA55" si="20625">LOY55*LOW55</f>
        <v>#NUM!</v>
      </c>
      <c r="LPC55" s="1818" t="e">
        <f t="shared" ref="LPC55" si="20626">LPA55*LOY55</f>
        <v>#NUM!</v>
      </c>
      <c r="LPE55" s="1818" t="e">
        <f t="shared" ref="LPE55" si="20627">LPC55*LPA55</f>
        <v>#NUM!</v>
      </c>
      <c r="LPG55" s="1818" t="e">
        <f t="shared" ref="LPG55" si="20628">LPE55*LPC55</f>
        <v>#NUM!</v>
      </c>
      <c r="LPI55" s="1818" t="e">
        <f t="shared" ref="LPI55" si="20629">LPG55*LPE55</f>
        <v>#NUM!</v>
      </c>
      <c r="LPK55" s="1818" t="e">
        <f t="shared" ref="LPK55" si="20630">LPI55*LPG55</f>
        <v>#NUM!</v>
      </c>
      <c r="LPM55" s="1818" t="e">
        <f t="shared" ref="LPM55" si="20631">LPK55*LPI55</f>
        <v>#NUM!</v>
      </c>
      <c r="LPO55" s="1818" t="e">
        <f t="shared" ref="LPO55" si="20632">LPM55*LPK55</f>
        <v>#NUM!</v>
      </c>
      <c r="LPQ55" s="1818" t="e">
        <f t="shared" ref="LPQ55" si="20633">LPO55*LPM55</f>
        <v>#NUM!</v>
      </c>
      <c r="LPS55" s="1818" t="e">
        <f t="shared" ref="LPS55" si="20634">LPQ55*LPO55</f>
        <v>#NUM!</v>
      </c>
      <c r="LPU55" s="1818" t="e">
        <f t="shared" ref="LPU55" si="20635">LPS55*LPQ55</f>
        <v>#NUM!</v>
      </c>
      <c r="LPW55" s="1818" t="e">
        <f t="shared" ref="LPW55" si="20636">LPU55*LPS55</f>
        <v>#NUM!</v>
      </c>
      <c r="LPY55" s="1818" t="e">
        <f t="shared" ref="LPY55" si="20637">LPW55*LPU55</f>
        <v>#NUM!</v>
      </c>
      <c r="LQA55" s="1818" t="e">
        <f t="shared" ref="LQA55" si="20638">LPY55*LPW55</f>
        <v>#NUM!</v>
      </c>
      <c r="LQC55" s="1818" t="e">
        <f t="shared" ref="LQC55" si="20639">LQA55*LPY55</f>
        <v>#NUM!</v>
      </c>
      <c r="LQE55" s="1818" t="e">
        <f t="shared" ref="LQE55" si="20640">LQC55*LQA55</f>
        <v>#NUM!</v>
      </c>
      <c r="LQG55" s="1818" t="e">
        <f t="shared" ref="LQG55" si="20641">LQE55*LQC55</f>
        <v>#NUM!</v>
      </c>
      <c r="LQI55" s="1818" t="e">
        <f t="shared" ref="LQI55" si="20642">LQG55*LQE55</f>
        <v>#NUM!</v>
      </c>
      <c r="LQK55" s="1818" t="e">
        <f t="shared" ref="LQK55" si="20643">LQI55*LQG55</f>
        <v>#NUM!</v>
      </c>
      <c r="LQM55" s="1818" t="e">
        <f t="shared" ref="LQM55" si="20644">LQK55*LQI55</f>
        <v>#NUM!</v>
      </c>
      <c r="LQO55" s="1818" t="e">
        <f t="shared" ref="LQO55" si="20645">LQM55*LQK55</f>
        <v>#NUM!</v>
      </c>
      <c r="LQQ55" s="1818" t="e">
        <f t="shared" ref="LQQ55" si="20646">LQO55*LQM55</f>
        <v>#NUM!</v>
      </c>
      <c r="LQS55" s="1818" t="e">
        <f t="shared" ref="LQS55" si="20647">LQQ55*LQO55</f>
        <v>#NUM!</v>
      </c>
      <c r="LQU55" s="1818" t="e">
        <f t="shared" ref="LQU55" si="20648">LQS55*LQQ55</f>
        <v>#NUM!</v>
      </c>
      <c r="LQW55" s="1818" t="e">
        <f t="shared" ref="LQW55" si="20649">LQU55*LQS55</f>
        <v>#NUM!</v>
      </c>
      <c r="LQY55" s="1818" t="e">
        <f t="shared" ref="LQY55" si="20650">LQW55*LQU55</f>
        <v>#NUM!</v>
      </c>
      <c r="LRA55" s="1818" t="e">
        <f t="shared" ref="LRA55" si="20651">LQY55*LQW55</f>
        <v>#NUM!</v>
      </c>
      <c r="LRC55" s="1818" t="e">
        <f t="shared" ref="LRC55" si="20652">LRA55*LQY55</f>
        <v>#NUM!</v>
      </c>
      <c r="LRE55" s="1818" t="e">
        <f t="shared" ref="LRE55" si="20653">LRC55*LRA55</f>
        <v>#NUM!</v>
      </c>
      <c r="LRG55" s="1818" t="e">
        <f t="shared" ref="LRG55" si="20654">LRE55*LRC55</f>
        <v>#NUM!</v>
      </c>
      <c r="LRI55" s="1818" t="e">
        <f t="shared" ref="LRI55" si="20655">LRG55*LRE55</f>
        <v>#NUM!</v>
      </c>
      <c r="LRK55" s="1818" t="e">
        <f t="shared" ref="LRK55" si="20656">LRI55*LRG55</f>
        <v>#NUM!</v>
      </c>
      <c r="LRM55" s="1818" t="e">
        <f t="shared" ref="LRM55" si="20657">LRK55*LRI55</f>
        <v>#NUM!</v>
      </c>
      <c r="LRO55" s="1818" t="e">
        <f t="shared" ref="LRO55" si="20658">LRM55*LRK55</f>
        <v>#NUM!</v>
      </c>
      <c r="LRQ55" s="1818" t="e">
        <f t="shared" ref="LRQ55" si="20659">LRO55*LRM55</f>
        <v>#NUM!</v>
      </c>
      <c r="LRS55" s="1818" t="e">
        <f t="shared" ref="LRS55" si="20660">LRQ55*LRO55</f>
        <v>#NUM!</v>
      </c>
      <c r="LRU55" s="1818" t="e">
        <f t="shared" ref="LRU55" si="20661">LRS55*LRQ55</f>
        <v>#NUM!</v>
      </c>
      <c r="LRW55" s="1818" t="e">
        <f t="shared" ref="LRW55" si="20662">LRU55*LRS55</f>
        <v>#NUM!</v>
      </c>
      <c r="LRY55" s="1818" t="e">
        <f t="shared" ref="LRY55" si="20663">LRW55*LRU55</f>
        <v>#NUM!</v>
      </c>
      <c r="LSA55" s="1818" t="e">
        <f t="shared" ref="LSA55" si="20664">LRY55*LRW55</f>
        <v>#NUM!</v>
      </c>
      <c r="LSC55" s="1818" t="e">
        <f t="shared" ref="LSC55" si="20665">LSA55*LRY55</f>
        <v>#NUM!</v>
      </c>
      <c r="LSE55" s="1818" t="e">
        <f t="shared" ref="LSE55" si="20666">LSC55*LSA55</f>
        <v>#NUM!</v>
      </c>
      <c r="LSG55" s="1818" t="e">
        <f t="shared" ref="LSG55" si="20667">LSE55*LSC55</f>
        <v>#NUM!</v>
      </c>
      <c r="LSI55" s="1818" t="e">
        <f t="shared" ref="LSI55" si="20668">LSG55*LSE55</f>
        <v>#NUM!</v>
      </c>
      <c r="LSK55" s="1818" t="e">
        <f t="shared" ref="LSK55" si="20669">LSI55*LSG55</f>
        <v>#NUM!</v>
      </c>
      <c r="LSM55" s="1818" t="e">
        <f t="shared" ref="LSM55" si="20670">LSK55*LSI55</f>
        <v>#NUM!</v>
      </c>
      <c r="LSO55" s="1818" t="e">
        <f t="shared" ref="LSO55" si="20671">LSM55*LSK55</f>
        <v>#NUM!</v>
      </c>
      <c r="LSQ55" s="1818" t="e">
        <f t="shared" ref="LSQ55" si="20672">LSO55*LSM55</f>
        <v>#NUM!</v>
      </c>
      <c r="LSS55" s="1818" t="e">
        <f t="shared" ref="LSS55" si="20673">LSQ55*LSO55</f>
        <v>#NUM!</v>
      </c>
      <c r="LSU55" s="1818" t="e">
        <f t="shared" ref="LSU55" si="20674">LSS55*LSQ55</f>
        <v>#NUM!</v>
      </c>
      <c r="LSW55" s="1818" t="e">
        <f t="shared" ref="LSW55" si="20675">LSU55*LSS55</f>
        <v>#NUM!</v>
      </c>
      <c r="LSY55" s="1818" t="e">
        <f t="shared" ref="LSY55" si="20676">LSW55*LSU55</f>
        <v>#NUM!</v>
      </c>
      <c r="LTA55" s="1818" t="e">
        <f t="shared" ref="LTA55" si="20677">LSY55*LSW55</f>
        <v>#NUM!</v>
      </c>
      <c r="LTC55" s="1818" t="e">
        <f t="shared" ref="LTC55" si="20678">LTA55*LSY55</f>
        <v>#NUM!</v>
      </c>
      <c r="LTE55" s="1818" t="e">
        <f t="shared" ref="LTE55" si="20679">LTC55*LTA55</f>
        <v>#NUM!</v>
      </c>
      <c r="LTG55" s="1818" t="e">
        <f t="shared" ref="LTG55" si="20680">LTE55*LTC55</f>
        <v>#NUM!</v>
      </c>
      <c r="LTI55" s="1818" t="e">
        <f t="shared" ref="LTI55" si="20681">LTG55*LTE55</f>
        <v>#NUM!</v>
      </c>
      <c r="LTK55" s="1818" t="e">
        <f t="shared" ref="LTK55" si="20682">LTI55*LTG55</f>
        <v>#NUM!</v>
      </c>
      <c r="LTM55" s="1818" t="e">
        <f t="shared" ref="LTM55" si="20683">LTK55*LTI55</f>
        <v>#NUM!</v>
      </c>
      <c r="LTO55" s="1818" t="e">
        <f t="shared" ref="LTO55" si="20684">LTM55*LTK55</f>
        <v>#NUM!</v>
      </c>
      <c r="LTQ55" s="1818" t="e">
        <f t="shared" ref="LTQ55" si="20685">LTO55*LTM55</f>
        <v>#NUM!</v>
      </c>
      <c r="LTS55" s="1818" t="e">
        <f t="shared" ref="LTS55" si="20686">LTQ55*LTO55</f>
        <v>#NUM!</v>
      </c>
      <c r="LTU55" s="1818" t="e">
        <f t="shared" ref="LTU55" si="20687">LTS55*LTQ55</f>
        <v>#NUM!</v>
      </c>
      <c r="LTW55" s="1818" t="e">
        <f t="shared" ref="LTW55" si="20688">LTU55*LTS55</f>
        <v>#NUM!</v>
      </c>
      <c r="LTY55" s="1818" t="e">
        <f t="shared" ref="LTY55" si="20689">LTW55*LTU55</f>
        <v>#NUM!</v>
      </c>
      <c r="LUA55" s="1818" t="e">
        <f t="shared" ref="LUA55" si="20690">LTY55*LTW55</f>
        <v>#NUM!</v>
      </c>
      <c r="LUC55" s="1818" t="e">
        <f t="shared" ref="LUC55" si="20691">LUA55*LTY55</f>
        <v>#NUM!</v>
      </c>
      <c r="LUE55" s="1818" t="e">
        <f t="shared" ref="LUE55" si="20692">LUC55*LUA55</f>
        <v>#NUM!</v>
      </c>
      <c r="LUG55" s="1818" t="e">
        <f t="shared" ref="LUG55" si="20693">LUE55*LUC55</f>
        <v>#NUM!</v>
      </c>
      <c r="LUI55" s="1818" t="e">
        <f t="shared" ref="LUI55" si="20694">LUG55*LUE55</f>
        <v>#NUM!</v>
      </c>
      <c r="LUK55" s="1818" t="e">
        <f t="shared" ref="LUK55" si="20695">LUI55*LUG55</f>
        <v>#NUM!</v>
      </c>
      <c r="LUM55" s="1818" t="e">
        <f t="shared" ref="LUM55" si="20696">LUK55*LUI55</f>
        <v>#NUM!</v>
      </c>
      <c r="LUO55" s="1818" t="e">
        <f t="shared" ref="LUO55" si="20697">LUM55*LUK55</f>
        <v>#NUM!</v>
      </c>
      <c r="LUQ55" s="1818" t="e">
        <f t="shared" ref="LUQ55" si="20698">LUO55*LUM55</f>
        <v>#NUM!</v>
      </c>
      <c r="LUS55" s="1818" t="e">
        <f t="shared" ref="LUS55" si="20699">LUQ55*LUO55</f>
        <v>#NUM!</v>
      </c>
      <c r="LUU55" s="1818" t="e">
        <f t="shared" ref="LUU55" si="20700">LUS55*LUQ55</f>
        <v>#NUM!</v>
      </c>
      <c r="LUW55" s="1818" t="e">
        <f t="shared" ref="LUW55" si="20701">LUU55*LUS55</f>
        <v>#NUM!</v>
      </c>
      <c r="LUY55" s="1818" t="e">
        <f t="shared" ref="LUY55" si="20702">LUW55*LUU55</f>
        <v>#NUM!</v>
      </c>
      <c r="LVA55" s="1818" t="e">
        <f t="shared" ref="LVA55" si="20703">LUY55*LUW55</f>
        <v>#NUM!</v>
      </c>
      <c r="LVC55" s="1818" t="e">
        <f t="shared" ref="LVC55" si="20704">LVA55*LUY55</f>
        <v>#NUM!</v>
      </c>
      <c r="LVE55" s="1818" t="e">
        <f t="shared" ref="LVE55" si="20705">LVC55*LVA55</f>
        <v>#NUM!</v>
      </c>
      <c r="LVG55" s="1818" t="e">
        <f t="shared" ref="LVG55" si="20706">LVE55*LVC55</f>
        <v>#NUM!</v>
      </c>
      <c r="LVI55" s="1818" t="e">
        <f t="shared" ref="LVI55" si="20707">LVG55*LVE55</f>
        <v>#NUM!</v>
      </c>
      <c r="LVK55" s="1818" t="e">
        <f t="shared" ref="LVK55" si="20708">LVI55*LVG55</f>
        <v>#NUM!</v>
      </c>
      <c r="LVM55" s="1818" t="e">
        <f t="shared" ref="LVM55" si="20709">LVK55*LVI55</f>
        <v>#NUM!</v>
      </c>
      <c r="LVO55" s="1818" t="e">
        <f t="shared" ref="LVO55" si="20710">LVM55*LVK55</f>
        <v>#NUM!</v>
      </c>
      <c r="LVQ55" s="1818" t="e">
        <f t="shared" ref="LVQ55" si="20711">LVO55*LVM55</f>
        <v>#NUM!</v>
      </c>
      <c r="LVS55" s="1818" t="e">
        <f t="shared" ref="LVS55" si="20712">LVQ55*LVO55</f>
        <v>#NUM!</v>
      </c>
      <c r="LVU55" s="1818" t="e">
        <f t="shared" ref="LVU55" si="20713">LVS55*LVQ55</f>
        <v>#NUM!</v>
      </c>
      <c r="LVW55" s="1818" t="e">
        <f t="shared" ref="LVW55" si="20714">LVU55*LVS55</f>
        <v>#NUM!</v>
      </c>
      <c r="LVY55" s="1818" t="e">
        <f t="shared" ref="LVY55" si="20715">LVW55*LVU55</f>
        <v>#NUM!</v>
      </c>
      <c r="LWA55" s="1818" t="e">
        <f t="shared" ref="LWA55" si="20716">LVY55*LVW55</f>
        <v>#NUM!</v>
      </c>
      <c r="LWC55" s="1818" t="e">
        <f t="shared" ref="LWC55" si="20717">LWA55*LVY55</f>
        <v>#NUM!</v>
      </c>
      <c r="LWE55" s="1818" t="e">
        <f t="shared" ref="LWE55" si="20718">LWC55*LWA55</f>
        <v>#NUM!</v>
      </c>
      <c r="LWG55" s="1818" t="e">
        <f t="shared" ref="LWG55" si="20719">LWE55*LWC55</f>
        <v>#NUM!</v>
      </c>
      <c r="LWI55" s="1818" t="e">
        <f t="shared" ref="LWI55" si="20720">LWG55*LWE55</f>
        <v>#NUM!</v>
      </c>
      <c r="LWK55" s="1818" t="e">
        <f t="shared" ref="LWK55" si="20721">LWI55*LWG55</f>
        <v>#NUM!</v>
      </c>
      <c r="LWM55" s="1818" t="e">
        <f t="shared" ref="LWM55" si="20722">LWK55*LWI55</f>
        <v>#NUM!</v>
      </c>
      <c r="LWO55" s="1818" t="e">
        <f t="shared" ref="LWO55" si="20723">LWM55*LWK55</f>
        <v>#NUM!</v>
      </c>
      <c r="LWQ55" s="1818" t="e">
        <f t="shared" ref="LWQ55" si="20724">LWO55*LWM55</f>
        <v>#NUM!</v>
      </c>
      <c r="LWS55" s="1818" t="e">
        <f t="shared" ref="LWS55" si="20725">LWQ55*LWO55</f>
        <v>#NUM!</v>
      </c>
      <c r="LWU55" s="1818" t="e">
        <f t="shared" ref="LWU55" si="20726">LWS55*LWQ55</f>
        <v>#NUM!</v>
      </c>
      <c r="LWW55" s="1818" t="e">
        <f t="shared" ref="LWW55" si="20727">LWU55*LWS55</f>
        <v>#NUM!</v>
      </c>
      <c r="LWY55" s="1818" t="e">
        <f t="shared" ref="LWY55" si="20728">LWW55*LWU55</f>
        <v>#NUM!</v>
      </c>
      <c r="LXA55" s="1818" t="e">
        <f t="shared" ref="LXA55" si="20729">LWY55*LWW55</f>
        <v>#NUM!</v>
      </c>
      <c r="LXC55" s="1818" t="e">
        <f t="shared" ref="LXC55" si="20730">LXA55*LWY55</f>
        <v>#NUM!</v>
      </c>
      <c r="LXE55" s="1818" t="e">
        <f t="shared" ref="LXE55" si="20731">LXC55*LXA55</f>
        <v>#NUM!</v>
      </c>
      <c r="LXG55" s="1818" t="e">
        <f t="shared" ref="LXG55" si="20732">LXE55*LXC55</f>
        <v>#NUM!</v>
      </c>
      <c r="LXI55" s="1818" t="e">
        <f t="shared" ref="LXI55" si="20733">LXG55*LXE55</f>
        <v>#NUM!</v>
      </c>
      <c r="LXK55" s="1818" t="e">
        <f t="shared" ref="LXK55" si="20734">LXI55*LXG55</f>
        <v>#NUM!</v>
      </c>
      <c r="LXM55" s="1818" t="e">
        <f t="shared" ref="LXM55" si="20735">LXK55*LXI55</f>
        <v>#NUM!</v>
      </c>
      <c r="LXO55" s="1818" t="e">
        <f t="shared" ref="LXO55" si="20736">LXM55*LXK55</f>
        <v>#NUM!</v>
      </c>
      <c r="LXQ55" s="1818" t="e">
        <f t="shared" ref="LXQ55" si="20737">LXO55*LXM55</f>
        <v>#NUM!</v>
      </c>
      <c r="LXS55" s="1818" t="e">
        <f t="shared" ref="LXS55" si="20738">LXQ55*LXO55</f>
        <v>#NUM!</v>
      </c>
      <c r="LXU55" s="1818" t="e">
        <f t="shared" ref="LXU55" si="20739">LXS55*LXQ55</f>
        <v>#NUM!</v>
      </c>
      <c r="LXW55" s="1818" t="e">
        <f t="shared" ref="LXW55" si="20740">LXU55*LXS55</f>
        <v>#NUM!</v>
      </c>
      <c r="LXY55" s="1818" t="e">
        <f t="shared" ref="LXY55" si="20741">LXW55*LXU55</f>
        <v>#NUM!</v>
      </c>
      <c r="LYA55" s="1818" t="e">
        <f t="shared" ref="LYA55" si="20742">LXY55*LXW55</f>
        <v>#NUM!</v>
      </c>
      <c r="LYC55" s="1818" t="e">
        <f t="shared" ref="LYC55" si="20743">LYA55*LXY55</f>
        <v>#NUM!</v>
      </c>
      <c r="LYE55" s="1818" t="e">
        <f t="shared" ref="LYE55" si="20744">LYC55*LYA55</f>
        <v>#NUM!</v>
      </c>
      <c r="LYG55" s="1818" t="e">
        <f t="shared" ref="LYG55" si="20745">LYE55*LYC55</f>
        <v>#NUM!</v>
      </c>
      <c r="LYI55" s="1818" t="e">
        <f t="shared" ref="LYI55" si="20746">LYG55*LYE55</f>
        <v>#NUM!</v>
      </c>
      <c r="LYK55" s="1818" t="e">
        <f t="shared" ref="LYK55" si="20747">LYI55*LYG55</f>
        <v>#NUM!</v>
      </c>
      <c r="LYM55" s="1818" t="e">
        <f t="shared" ref="LYM55" si="20748">LYK55*LYI55</f>
        <v>#NUM!</v>
      </c>
      <c r="LYO55" s="1818" t="e">
        <f t="shared" ref="LYO55" si="20749">LYM55*LYK55</f>
        <v>#NUM!</v>
      </c>
      <c r="LYQ55" s="1818" t="e">
        <f t="shared" ref="LYQ55" si="20750">LYO55*LYM55</f>
        <v>#NUM!</v>
      </c>
      <c r="LYS55" s="1818" t="e">
        <f t="shared" ref="LYS55" si="20751">LYQ55*LYO55</f>
        <v>#NUM!</v>
      </c>
      <c r="LYU55" s="1818" t="e">
        <f t="shared" ref="LYU55" si="20752">LYS55*LYQ55</f>
        <v>#NUM!</v>
      </c>
      <c r="LYW55" s="1818" t="e">
        <f t="shared" ref="LYW55" si="20753">LYU55*LYS55</f>
        <v>#NUM!</v>
      </c>
      <c r="LYY55" s="1818" t="e">
        <f t="shared" ref="LYY55" si="20754">LYW55*LYU55</f>
        <v>#NUM!</v>
      </c>
      <c r="LZA55" s="1818" t="e">
        <f t="shared" ref="LZA55" si="20755">LYY55*LYW55</f>
        <v>#NUM!</v>
      </c>
      <c r="LZC55" s="1818" t="e">
        <f t="shared" ref="LZC55" si="20756">LZA55*LYY55</f>
        <v>#NUM!</v>
      </c>
      <c r="LZE55" s="1818" t="e">
        <f t="shared" ref="LZE55" si="20757">LZC55*LZA55</f>
        <v>#NUM!</v>
      </c>
      <c r="LZG55" s="1818" t="e">
        <f t="shared" ref="LZG55" si="20758">LZE55*LZC55</f>
        <v>#NUM!</v>
      </c>
      <c r="LZI55" s="1818" t="e">
        <f t="shared" ref="LZI55" si="20759">LZG55*LZE55</f>
        <v>#NUM!</v>
      </c>
      <c r="LZK55" s="1818" t="e">
        <f t="shared" ref="LZK55" si="20760">LZI55*LZG55</f>
        <v>#NUM!</v>
      </c>
      <c r="LZM55" s="1818" t="e">
        <f t="shared" ref="LZM55" si="20761">LZK55*LZI55</f>
        <v>#NUM!</v>
      </c>
      <c r="LZO55" s="1818" t="e">
        <f t="shared" ref="LZO55" si="20762">LZM55*LZK55</f>
        <v>#NUM!</v>
      </c>
      <c r="LZQ55" s="1818" t="e">
        <f t="shared" ref="LZQ55" si="20763">LZO55*LZM55</f>
        <v>#NUM!</v>
      </c>
      <c r="LZS55" s="1818" t="e">
        <f t="shared" ref="LZS55" si="20764">LZQ55*LZO55</f>
        <v>#NUM!</v>
      </c>
      <c r="LZU55" s="1818" t="e">
        <f t="shared" ref="LZU55" si="20765">LZS55*LZQ55</f>
        <v>#NUM!</v>
      </c>
      <c r="LZW55" s="1818" t="e">
        <f t="shared" ref="LZW55" si="20766">LZU55*LZS55</f>
        <v>#NUM!</v>
      </c>
      <c r="LZY55" s="1818" t="e">
        <f t="shared" ref="LZY55" si="20767">LZW55*LZU55</f>
        <v>#NUM!</v>
      </c>
      <c r="MAA55" s="1818" t="e">
        <f t="shared" ref="MAA55" si="20768">LZY55*LZW55</f>
        <v>#NUM!</v>
      </c>
      <c r="MAC55" s="1818" t="e">
        <f t="shared" ref="MAC55" si="20769">MAA55*LZY55</f>
        <v>#NUM!</v>
      </c>
      <c r="MAE55" s="1818" t="e">
        <f t="shared" ref="MAE55" si="20770">MAC55*MAA55</f>
        <v>#NUM!</v>
      </c>
      <c r="MAG55" s="1818" t="e">
        <f t="shared" ref="MAG55" si="20771">MAE55*MAC55</f>
        <v>#NUM!</v>
      </c>
      <c r="MAI55" s="1818" t="e">
        <f t="shared" ref="MAI55" si="20772">MAG55*MAE55</f>
        <v>#NUM!</v>
      </c>
      <c r="MAK55" s="1818" t="e">
        <f t="shared" ref="MAK55" si="20773">MAI55*MAG55</f>
        <v>#NUM!</v>
      </c>
      <c r="MAM55" s="1818" t="e">
        <f t="shared" ref="MAM55" si="20774">MAK55*MAI55</f>
        <v>#NUM!</v>
      </c>
      <c r="MAO55" s="1818" t="e">
        <f t="shared" ref="MAO55" si="20775">MAM55*MAK55</f>
        <v>#NUM!</v>
      </c>
      <c r="MAQ55" s="1818" t="e">
        <f t="shared" ref="MAQ55" si="20776">MAO55*MAM55</f>
        <v>#NUM!</v>
      </c>
      <c r="MAS55" s="1818" t="e">
        <f t="shared" ref="MAS55" si="20777">MAQ55*MAO55</f>
        <v>#NUM!</v>
      </c>
      <c r="MAU55" s="1818" t="e">
        <f t="shared" ref="MAU55" si="20778">MAS55*MAQ55</f>
        <v>#NUM!</v>
      </c>
      <c r="MAW55" s="1818" t="e">
        <f t="shared" ref="MAW55" si="20779">MAU55*MAS55</f>
        <v>#NUM!</v>
      </c>
      <c r="MAY55" s="1818" t="e">
        <f t="shared" ref="MAY55" si="20780">MAW55*MAU55</f>
        <v>#NUM!</v>
      </c>
      <c r="MBA55" s="1818" t="e">
        <f t="shared" ref="MBA55" si="20781">MAY55*MAW55</f>
        <v>#NUM!</v>
      </c>
      <c r="MBC55" s="1818" t="e">
        <f t="shared" ref="MBC55" si="20782">MBA55*MAY55</f>
        <v>#NUM!</v>
      </c>
      <c r="MBE55" s="1818" t="e">
        <f t="shared" ref="MBE55" si="20783">MBC55*MBA55</f>
        <v>#NUM!</v>
      </c>
      <c r="MBG55" s="1818" t="e">
        <f t="shared" ref="MBG55" si="20784">MBE55*MBC55</f>
        <v>#NUM!</v>
      </c>
      <c r="MBI55" s="1818" t="e">
        <f t="shared" ref="MBI55" si="20785">MBG55*MBE55</f>
        <v>#NUM!</v>
      </c>
      <c r="MBK55" s="1818" t="e">
        <f t="shared" ref="MBK55" si="20786">MBI55*MBG55</f>
        <v>#NUM!</v>
      </c>
      <c r="MBM55" s="1818" t="e">
        <f t="shared" ref="MBM55" si="20787">MBK55*MBI55</f>
        <v>#NUM!</v>
      </c>
      <c r="MBO55" s="1818" t="e">
        <f t="shared" ref="MBO55" si="20788">MBM55*MBK55</f>
        <v>#NUM!</v>
      </c>
      <c r="MBQ55" s="1818" t="e">
        <f t="shared" ref="MBQ55" si="20789">MBO55*MBM55</f>
        <v>#NUM!</v>
      </c>
      <c r="MBS55" s="1818" t="e">
        <f t="shared" ref="MBS55" si="20790">MBQ55*MBO55</f>
        <v>#NUM!</v>
      </c>
      <c r="MBU55" s="1818" t="e">
        <f t="shared" ref="MBU55" si="20791">MBS55*MBQ55</f>
        <v>#NUM!</v>
      </c>
      <c r="MBW55" s="1818" t="e">
        <f t="shared" ref="MBW55" si="20792">MBU55*MBS55</f>
        <v>#NUM!</v>
      </c>
      <c r="MBY55" s="1818" t="e">
        <f t="shared" ref="MBY55" si="20793">MBW55*MBU55</f>
        <v>#NUM!</v>
      </c>
      <c r="MCA55" s="1818" t="e">
        <f t="shared" ref="MCA55" si="20794">MBY55*MBW55</f>
        <v>#NUM!</v>
      </c>
      <c r="MCC55" s="1818" t="e">
        <f t="shared" ref="MCC55" si="20795">MCA55*MBY55</f>
        <v>#NUM!</v>
      </c>
      <c r="MCE55" s="1818" t="e">
        <f t="shared" ref="MCE55" si="20796">MCC55*MCA55</f>
        <v>#NUM!</v>
      </c>
      <c r="MCG55" s="1818" t="e">
        <f t="shared" ref="MCG55" si="20797">MCE55*MCC55</f>
        <v>#NUM!</v>
      </c>
      <c r="MCI55" s="1818" t="e">
        <f t="shared" ref="MCI55" si="20798">MCG55*MCE55</f>
        <v>#NUM!</v>
      </c>
      <c r="MCK55" s="1818" t="e">
        <f t="shared" ref="MCK55" si="20799">MCI55*MCG55</f>
        <v>#NUM!</v>
      </c>
      <c r="MCM55" s="1818" t="e">
        <f t="shared" ref="MCM55" si="20800">MCK55*MCI55</f>
        <v>#NUM!</v>
      </c>
      <c r="MCO55" s="1818" t="e">
        <f t="shared" ref="MCO55" si="20801">MCM55*MCK55</f>
        <v>#NUM!</v>
      </c>
      <c r="MCQ55" s="1818" t="e">
        <f t="shared" ref="MCQ55" si="20802">MCO55*MCM55</f>
        <v>#NUM!</v>
      </c>
      <c r="MCS55" s="1818" t="e">
        <f t="shared" ref="MCS55" si="20803">MCQ55*MCO55</f>
        <v>#NUM!</v>
      </c>
      <c r="MCU55" s="1818" t="e">
        <f t="shared" ref="MCU55" si="20804">MCS55*MCQ55</f>
        <v>#NUM!</v>
      </c>
      <c r="MCW55" s="1818" t="e">
        <f t="shared" ref="MCW55" si="20805">MCU55*MCS55</f>
        <v>#NUM!</v>
      </c>
      <c r="MCY55" s="1818" t="e">
        <f t="shared" ref="MCY55" si="20806">MCW55*MCU55</f>
        <v>#NUM!</v>
      </c>
      <c r="MDA55" s="1818" t="e">
        <f t="shared" ref="MDA55" si="20807">MCY55*MCW55</f>
        <v>#NUM!</v>
      </c>
      <c r="MDC55" s="1818" t="e">
        <f t="shared" ref="MDC55" si="20808">MDA55*MCY55</f>
        <v>#NUM!</v>
      </c>
      <c r="MDE55" s="1818" t="e">
        <f t="shared" ref="MDE55" si="20809">MDC55*MDA55</f>
        <v>#NUM!</v>
      </c>
      <c r="MDG55" s="1818" t="e">
        <f t="shared" ref="MDG55" si="20810">MDE55*MDC55</f>
        <v>#NUM!</v>
      </c>
      <c r="MDI55" s="1818" t="e">
        <f t="shared" ref="MDI55" si="20811">MDG55*MDE55</f>
        <v>#NUM!</v>
      </c>
      <c r="MDK55" s="1818" t="e">
        <f t="shared" ref="MDK55" si="20812">MDI55*MDG55</f>
        <v>#NUM!</v>
      </c>
      <c r="MDM55" s="1818" t="e">
        <f t="shared" ref="MDM55" si="20813">MDK55*MDI55</f>
        <v>#NUM!</v>
      </c>
      <c r="MDO55" s="1818" t="e">
        <f t="shared" ref="MDO55" si="20814">MDM55*MDK55</f>
        <v>#NUM!</v>
      </c>
      <c r="MDQ55" s="1818" t="e">
        <f t="shared" ref="MDQ55" si="20815">MDO55*MDM55</f>
        <v>#NUM!</v>
      </c>
      <c r="MDS55" s="1818" t="e">
        <f t="shared" ref="MDS55" si="20816">MDQ55*MDO55</f>
        <v>#NUM!</v>
      </c>
      <c r="MDU55" s="1818" t="e">
        <f t="shared" ref="MDU55" si="20817">MDS55*MDQ55</f>
        <v>#NUM!</v>
      </c>
      <c r="MDW55" s="1818" t="e">
        <f t="shared" ref="MDW55" si="20818">MDU55*MDS55</f>
        <v>#NUM!</v>
      </c>
      <c r="MDY55" s="1818" t="e">
        <f t="shared" ref="MDY55" si="20819">MDW55*MDU55</f>
        <v>#NUM!</v>
      </c>
      <c r="MEA55" s="1818" t="e">
        <f t="shared" ref="MEA55" si="20820">MDY55*MDW55</f>
        <v>#NUM!</v>
      </c>
      <c r="MEC55" s="1818" t="e">
        <f t="shared" ref="MEC55" si="20821">MEA55*MDY55</f>
        <v>#NUM!</v>
      </c>
      <c r="MEE55" s="1818" t="e">
        <f t="shared" ref="MEE55" si="20822">MEC55*MEA55</f>
        <v>#NUM!</v>
      </c>
      <c r="MEG55" s="1818" t="e">
        <f t="shared" ref="MEG55" si="20823">MEE55*MEC55</f>
        <v>#NUM!</v>
      </c>
      <c r="MEI55" s="1818" t="e">
        <f t="shared" ref="MEI55" si="20824">MEG55*MEE55</f>
        <v>#NUM!</v>
      </c>
      <c r="MEK55" s="1818" t="e">
        <f t="shared" ref="MEK55" si="20825">MEI55*MEG55</f>
        <v>#NUM!</v>
      </c>
      <c r="MEM55" s="1818" t="e">
        <f t="shared" ref="MEM55" si="20826">MEK55*MEI55</f>
        <v>#NUM!</v>
      </c>
      <c r="MEO55" s="1818" t="e">
        <f t="shared" ref="MEO55" si="20827">MEM55*MEK55</f>
        <v>#NUM!</v>
      </c>
      <c r="MEQ55" s="1818" t="e">
        <f t="shared" ref="MEQ55" si="20828">MEO55*MEM55</f>
        <v>#NUM!</v>
      </c>
      <c r="MES55" s="1818" t="e">
        <f t="shared" ref="MES55" si="20829">MEQ55*MEO55</f>
        <v>#NUM!</v>
      </c>
      <c r="MEU55" s="1818" t="e">
        <f t="shared" ref="MEU55" si="20830">MES55*MEQ55</f>
        <v>#NUM!</v>
      </c>
      <c r="MEW55" s="1818" t="e">
        <f t="shared" ref="MEW55" si="20831">MEU55*MES55</f>
        <v>#NUM!</v>
      </c>
      <c r="MEY55" s="1818" t="e">
        <f t="shared" ref="MEY55" si="20832">MEW55*MEU55</f>
        <v>#NUM!</v>
      </c>
      <c r="MFA55" s="1818" t="e">
        <f t="shared" ref="MFA55" si="20833">MEY55*MEW55</f>
        <v>#NUM!</v>
      </c>
      <c r="MFC55" s="1818" t="e">
        <f t="shared" ref="MFC55" si="20834">MFA55*MEY55</f>
        <v>#NUM!</v>
      </c>
      <c r="MFE55" s="1818" t="e">
        <f t="shared" ref="MFE55" si="20835">MFC55*MFA55</f>
        <v>#NUM!</v>
      </c>
      <c r="MFG55" s="1818" t="e">
        <f t="shared" ref="MFG55" si="20836">MFE55*MFC55</f>
        <v>#NUM!</v>
      </c>
      <c r="MFI55" s="1818" t="e">
        <f t="shared" ref="MFI55" si="20837">MFG55*MFE55</f>
        <v>#NUM!</v>
      </c>
      <c r="MFK55" s="1818" t="e">
        <f t="shared" ref="MFK55" si="20838">MFI55*MFG55</f>
        <v>#NUM!</v>
      </c>
      <c r="MFM55" s="1818" t="e">
        <f t="shared" ref="MFM55" si="20839">MFK55*MFI55</f>
        <v>#NUM!</v>
      </c>
      <c r="MFO55" s="1818" t="e">
        <f t="shared" ref="MFO55" si="20840">MFM55*MFK55</f>
        <v>#NUM!</v>
      </c>
      <c r="MFQ55" s="1818" t="e">
        <f t="shared" ref="MFQ55" si="20841">MFO55*MFM55</f>
        <v>#NUM!</v>
      </c>
      <c r="MFS55" s="1818" t="e">
        <f t="shared" ref="MFS55" si="20842">MFQ55*MFO55</f>
        <v>#NUM!</v>
      </c>
      <c r="MFU55" s="1818" t="e">
        <f t="shared" ref="MFU55" si="20843">MFS55*MFQ55</f>
        <v>#NUM!</v>
      </c>
      <c r="MFW55" s="1818" t="e">
        <f t="shared" ref="MFW55" si="20844">MFU55*MFS55</f>
        <v>#NUM!</v>
      </c>
      <c r="MFY55" s="1818" t="e">
        <f t="shared" ref="MFY55" si="20845">MFW55*MFU55</f>
        <v>#NUM!</v>
      </c>
      <c r="MGA55" s="1818" t="e">
        <f t="shared" ref="MGA55" si="20846">MFY55*MFW55</f>
        <v>#NUM!</v>
      </c>
      <c r="MGC55" s="1818" t="e">
        <f t="shared" ref="MGC55" si="20847">MGA55*MFY55</f>
        <v>#NUM!</v>
      </c>
      <c r="MGE55" s="1818" t="e">
        <f t="shared" ref="MGE55" si="20848">MGC55*MGA55</f>
        <v>#NUM!</v>
      </c>
      <c r="MGG55" s="1818" t="e">
        <f t="shared" ref="MGG55" si="20849">MGE55*MGC55</f>
        <v>#NUM!</v>
      </c>
      <c r="MGI55" s="1818" t="e">
        <f t="shared" ref="MGI55" si="20850">MGG55*MGE55</f>
        <v>#NUM!</v>
      </c>
      <c r="MGK55" s="1818" t="e">
        <f t="shared" ref="MGK55" si="20851">MGI55*MGG55</f>
        <v>#NUM!</v>
      </c>
      <c r="MGM55" s="1818" t="e">
        <f t="shared" ref="MGM55" si="20852">MGK55*MGI55</f>
        <v>#NUM!</v>
      </c>
      <c r="MGO55" s="1818" t="e">
        <f t="shared" ref="MGO55" si="20853">MGM55*MGK55</f>
        <v>#NUM!</v>
      </c>
      <c r="MGQ55" s="1818" t="e">
        <f t="shared" ref="MGQ55" si="20854">MGO55*MGM55</f>
        <v>#NUM!</v>
      </c>
      <c r="MGS55" s="1818" t="e">
        <f t="shared" ref="MGS55" si="20855">MGQ55*MGO55</f>
        <v>#NUM!</v>
      </c>
      <c r="MGU55" s="1818" t="e">
        <f t="shared" ref="MGU55" si="20856">MGS55*MGQ55</f>
        <v>#NUM!</v>
      </c>
      <c r="MGW55" s="1818" t="e">
        <f t="shared" ref="MGW55" si="20857">MGU55*MGS55</f>
        <v>#NUM!</v>
      </c>
      <c r="MGY55" s="1818" t="e">
        <f t="shared" ref="MGY55" si="20858">MGW55*MGU55</f>
        <v>#NUM!</v>
      </c>
      <c r="MHA55" s="1818" t="e">
        <f t="shared" ref="MHA55" si="20859">MGY55*MGW55</f>
        <v>#NUM!</v>
      </c>
      <c r="MHC55" s="1818" t="e">
        <f t="shared" ref="MHC55" si="20860">MHA55*MGY55</f>
        <v>#NUM!</v>
      </c>
      <c r="MHE55" s="1818" t="e">
        <f t="shared" ref="MHE55" si="20861">MHC55*MHA55</f>
        <v>#NUM!</v>
      </c>
      <c r="MHG55" s="1818" t="e">
        <f t="shared" ref="MHG55" si="20862">MHE55*MHC55</f>
        <v>#NUM!</v>
      </c>
      <c r="MHI55" s="1818" t="e">
        <f t="shared" ref="MHI55" si="20863">MHG55*MHE55</f>
        <v>#NUM!</v>
      </c>
      <c r="MHK55" s="1818" t="e">
        <f t="shared" ref="MHK55" si="20864">MHI55*MHG55</f>
        <v>#NUM!</v>
      </c>
      <c r="MHM55" s="1818" t="e">
        <f t="shared" ref="MHM55" si="20865">MHK55*MHI55</f>
        <v>#NUM!</v>
      </c>
      <c r="MHO55" s="1818" t="e">
        <f t="shared" ref="MHO55" si="20866">MHM55*MHK55</f>
        <v>#NUM!</v>
      </c>
      <c r="MHQ55" s="1818" t="e">
        <f t="shared" ref="MHQ55" si="20867">MHO55*MHM55</f>
        <v>#NUM!</v>
      </c>
      <c r="MHS55" s="1818" t="e">
        <f t="shared" ref="MHS55" si="20868">MHQ55*MHO55</f>
        <v>#NUM!</v>
      </c>
      <c r="MHU55" s="1818" t="e">
        <f t="shared" ref="MHU55" si="20869">MHS55*MHQ55</f>
        <v>#NUM!</v>
      </c>
      <c r="MHW55" s="1818" t="e">
        <f t="shared" ref="MHW55" si="20870">MHU55*MHS55</f>
        <v>#NUM!</v>
      </c>
      <c r="MHY55" s="1818" t="e">
        <f t="shared" ref="MHY55" si="20871">MHW55*MHU55</f>
        <v>#NUM!</v>
      </c>
      <c r="MIA55" s="1818" t="e">
        <f t="shared" ref="MIA55" si="20872">MHY55*MHW55</f>
        <v>#NUM!</v>
      </c>
      <c r="MIC55" s="1818" t="e">
        <f t="shared" ref="MIC55" si="20873">MIA55*MHY55</f>
        <v>#NUM!</v>
      </c>
      <c r="MIE55" s="1818" t="e">
        <f t="shared" ref="MIE55" si="20874">MIC55*MIA55</f>
        <v>#NUM!</v>
      </c>
      <c r="MIG55" s="1818" t="e">
        <f t="shared" ref="MIG55" si="20875">MIE55*MIC55</f>
        <v>#NUM!</v>
      </c>
      <c r="MII55" s="1818" t="e">
        <f t="shared" ref="MII55" si="20876">MIG55*MIE55</f>
        <v>#NUM!</v>
      </c>
      <c r="MIK55" s="1818" t="e">
        <f t="shared" ref="MIK55" si="20877">MII55*MIG55</f>
        <v>#NUM!</v>
      </c>
      <c r="MIM55" s="1818" t="e">
        <f t="shared" ref="MIM55" si="20878">MIK55*MII55</f>
        <v>#NUM!</v>
      </c>
      <c r="MIO55" s="1818" t="e">
        <f t="shared" ref="MIO55" si="20879">MIM55*MIK55</f>
        <v>#NUM!</v>
      </c>
      <c r="MIQ55" s="1818" t="e">
        <f t="shared" ref="MIQ55" si="20880">MIO55*MIM55</f>
        <v>#NUM!</v>
      </c>
      <c r="MIS55" s="1818" t="e">
        <f t="shared" ref="MIS55" si="20881">MIQ55*MIO55</f>
        <v>#NUM!</v>
      </c>
      <c r="MIU55" s="1818" t="e">
        <f t="shared" ref="MIU55" si="20882">MIS55*MIQ55</f>
        <v>#NUM!</v>
      </c>
      <c r="MIW55" s="1818" t="e">
        <f t="shared" ref="MIW55" si="20883">MIU55*MIS55</f>
        <v>#NUM!</v>
      </c>
      <c r="MIY55" s="1818" t="e">
        <f t="shared" ref="MIY55" si="20884">MIW55*MIU55</f>
        <v>#NUM!</v>
      </c>
      <c r="MJA55" s="1818" t="e">
        <f t="shared" ref="MJA55" si="20885">MIY55*MIW55</f>
        <v>#NUM!</v>
      </c>
      <c r="MJC55" s="1818" t="e">
        <f t="shared" ref="MJC55" si="20886">MJA55*MIY55</f>
        <v>#NUM!</v>
      </c>
      <c r="MJE55" s="1818" t="e">
        <f t="shared" ref="MJE55" si="20887">MJC55*MJA55</f>
        <v>#NUM!</v>
      </c>
      <c r="MJG55" s="1818" t="e">
        <f t="shared" ref="MJG55" si="20888">MJE55*MJC55</f>
        <v>#NUM!</v>
      </c>
      <c r="MJI55" s="1818" t="e">
        <f t="shared" ref="MJI55" si="20889">MJG55*MJE55</f>
        <v>#NUM!</v>
      </c>
      <c r="MJK55" s="1818" t="e">
        <f t="shared" ref="MJK55" si="20890">MJI55*MJG55</f>
        <v>#NUM!</v>
      </c>
      <c r="MJM55" s="1818" t="e">
        <f t="shared" ref="MJM55" si="20891">MJK55*MJI55</f>
        <v>#NUM!</v>
      </c>
      <c r="MJO55" s="1818" t="e">
        <f t="shared" ref="MJO55" si="20892">MJM55*MJK55</f>
        <v>#NUM!</v>
      </c>
      <c r="MJQ55" s="1818" t="e">
        <f t="shared" ref="MJQ55" si="20893">MJO55*MJM55</f>
        <v>#NUM!</v>
      </c>
      <c r="MJS55" s="1818" t="e">
        <f t="shared" ref="MJS55" si="20894">MJQ55*MJO55</f>
        <v>#NUM!</v>
      </c>
      <c r="MJU55" s="1818" t="e">
        <f t="shared" ref="MJU55" si="20895">MJS55*MJQ55</f>
        <v>#NUM!</v>
      </c>
      <c r="MJW55" s="1818" t="e">
        <f t="shared" ref="MJW55" si="20896">MJU55*MJS55</f>
        <v>#NUM!</v>
      </c>
      <c r="MJY55" s="1818" t="e">
        <f t="shared" ref="MJY55" si="20897">MJW55*MJU55</f>
        <v>#NUM!</v>
      </c>
      <c r="MKA55" s="1818" t="e">
        <f t="shared" ref="MKA55" si="20898">MJY55*MJW55</f>
        <v>#NUM!</v>
      </c>
      <c r="MKC55" s="1818" t="e">
        <f t="shared" ref="MKC55" si="20899">MKA55*MJY55</f>
        <v>#NUM!</v>
      </c>
      <c r="MKE55" s="1818" t="e">
        <f t="shared" ref="MKE55" si="20900">MKC55*MKA55</f>
        <v>#NUM!</v>
      </c>
      <c r="MKG55" s="1818" t="e">
        <f t="shared" ref="MKG55" si="20901">MKE55*MKC55</f>
        <v>#NUM!</v>
      </c>
      <c r="MKI55" s="1818" t="e">
        <f t="shared" ref="MKI55" si="20902">MKG55*MKE55</f>
        <v>#NUM!</v>
      </c>
      <c r="MKK55" s="1818" t="e">
        <f t="shared" ref="MKK55" si="20903">MKI55*MKG55</f>
        <v>#NUM!</v>
      </c>
      <c r="MKM55" s="1818" t="e">
        <f t="shared" ref="MKM55" si="20904">MKK55*MKI55</f>
        <v>#NUM!</v>
      </c>
      <c r="MKO55" s="1818" t="e">
        <f t="shared" ref="MKO55" si="20905">MKM55*MKK55</f>
        <v>#NUM!</v>
      </c>
      <c r="MKQ55" s="1818" t="e">
        <f t="shared" ref="MKQ55" si="20906">MKO55*MKM55</f>
        <v>#NUM!</v>
      </c>
      <c r="MKS55" s="1818" t="e">
        <f t="shared" ref="MKS55" si="20907">MKQ55*MKO55</f>
        <v>#NUM!</v>
      </c>
      <c r="MKU55" s="1818" t="e">
        <f t="shared" ref="MKU55" si="20908">MKS55*MKQ55</f>
        <v>#NUM!</v>
      </c>
      <c r="MKW55" s="1818" t="e">
        <f t="shared" ref="MKW55" si="20909">MKU55*MKS55</f>
        <v>#NUM!</v>
      </c>
      <c r="MKY55" s="1818" t="e">
        <f t="shared" ref="MKY55" si="20910">MKW55*MKU55</f>
        <v>#NUM!</v>
      </c>
      <c r="MLA55" s="1818" t="e">
        <f t="shared" ref="MLA55" si="20911">MKY55*MKW55</f>
        <v>#NUM!</v>
      </c>
      <c r="MLC55" s="1818" t="e">
        <f t="shared" ref="MLC55" si="20912">MLA55*MKY55</f>
        <v>#NUM!</v>
      </c>
      <c r="MLE55" s="1818" t="e">
        <f t="shared" ref="MLE55" si="20913">MLC55*MLA55</f>
        <v>#NUM!</v>
      </c>
      <c r="MLG55" s="1818" t="e">
        <f t="shared" ref="MLG55" si="20914">MLE55*MLC55</f>
        <v>#NUM!</v>
      </c>
      <c r="MLI55" s="1818" t="e">
        <f t="shared" ref="MLI55" si="20915">MLG55*MLE55</f>
        <v>#NUM!</v>
      </c>
      <c r="MLK55" s="1818" t="e">
        <f t="shared" ref="MLK55" si="20916">MLI55*MLG55</f>
        <v>#NUM!</v>
      </c>
      <c r="MLM55" s="1818" t="e">
        <f t="shared" ref="MLM55" si="20917">MLK55*MLI55</f>
        <v>#NUM!</v>
      </c>
      <c r="MLO55" s="1818" t="e">
        <f t="shared" ref="MLO55" si="20918">MLM55*MLK55</f>
        <v>#NUM!</v>
      </c>
      <c r="MLQ55" s="1818" t="e">
        <f t="shared" ref="MLQ55" si="20919">MLO55*MLM55</f>
        <v>#NUM!</v>
      </c>
      <c r="MLS55" s="1818" t="e">
        <f t="shared" ref="MLS55" si="20920">MLQ55*MLO55</f>
        <v>#NUM!</v>
      </c>
      <c r="MLU55" s="1818" t="e">
        <f t="shared" ref="MLU55" si="20921">MLS55*MLQ55</f>
        <v>#NUM!</v>
      </c>
      <c r="MLW55" s="1818" t="e">
        <f t="shared" ref="MLW55" si="20922">MLU55*MLS55</f>
        <v>#NUM!</v>
      </c>
      <c r="MLY55" s="1818" t="e">
        <f t="shared" ref="MLY55" si="20923">MLW55*MLU55</f>
        <v>#NUM!</v>
      </c>
      <c r="MMA55" s="1818" t="e">
        <f t="shared" ref="MMA55" si="20924">MLY55*MLW55</f>
        <v>#NUM!</v>
      </c>
      <c r="MMC55" s="1818" t="e">
        <f t="shared" ref="MMC55" si="20925">MMA55*MLY55</f>
        <v>#NUM!</v>
      </c>
      <c r="MME55" s="1818" t="e">
        <f t="shared" ref="MME55" si="20926">MMC55*MMA55</f>
        <v>#NUM!</v>
      </c>
      <c r="MMG55" s="1818" t="e">
        <f t="shared" ref="MMG55" si="20927">MME55*MMC55</f>
        <v>#NUM!</v>
      </c>
      <c r="MMI55" s="1818" t="e">
        <f t="shared" ref="MMI55" si="20928">MMG55*MME55</f>
        <v>#NUM!</v>
      </c>
      <c r="MMK55" s="1818" t="e">
        <f t="shared" ref="MMK55" si="20929">MMI55*MMG55</f>
        <v>#NUM!</v>
      </c>
      <c r="MMM55" s="1818" t="e">
        <f t="shared" ref="MMM55" si="20930">MMK55*MMI55</f>
        <v>#NUM!</v>
      </c>
      <c r="MMO55" s="1818" t="e">
        <f t="shared" ref="MMO55" si="20931">MMM55*MMK55</f>
        <v>#NUM!</v>
      </c>
      <c r="MMQ55" s="1818" t="e">
        <f t="shared" ref="MMQ55" si="20932">MMO55*MMM55</f>
        <v>#NUM!</v>
      </c>
      <c r="MMS55" s="1818" t="e">
        <f t="shared" ref="MMS55" si="20933">MMQ55*MMO55</f>
        <v>#NUM!</v>
      </c>
      <c r="MMU55" s="1818" t="e">
        <f t="shared" ref="MMU55" si="20934">MMS55*MMQ55</f>
        <v>#NUM!</v>
      </c>
      <c r="MMW55" s="1818" t="e">
        <f t="shared" ref="MMW55" si="20935">MMU55*MMS55</f>
        <v>#NUM!</v>
      </c>
      <c r="MMY55" s="1818" t="e">
        <f t="shared" ref="MMY55" si="20936">MMW55*MMU55</f>
        <v>#NUM!</v>
      </c>
      <c r="MNA55" s="1818" t="e">
        <f t="shared" ref="MNA55" si="20937">MMY55*MMW55</f>
        <v>#NUM!</v>
      </c>
      <c r="MNC55" s="1818" t="e">
        <f t="shared" ref="MNC55" si="20938">MNA55*MMY55</f>
        <v>#NUM!</v>
      </c>
      <c r="MNE55" s="1818" t="e">
        <f t="shared" ref="MNE55" si="20939">MNC55*MNA55</f>
        <v>#NUM!</v>
      </c>
      <c r="MNG55" s="1818" t="e">
        <f t="shared" ref="MNG55" si="20940">MNE55*MNC55</f>
        <v>#NUM!</v>
      </c>
      <c r="MNI55" s="1818" t="e">
        <f t="shared" ref="MNI55" si="20941">MNG55*MNE55</f>
        <v>#NUM!</v>
      </c>
      <c r="MNK55" s="1818" t="e">
        <f t="shared" ref="MNK55" si="20942">MNI55*MNG55</f>
        <v>#NUM!</v>
      </c>
      <c r="MNM55" s="1818" t="e">
        <f t="shared" ref="MNM55" si="20943">MNK55*MNI55</f>
        <v>#NUM!</v>
      </c>
      <c r="MNO55" s="1818" t="e">
        <f t="shared" ref="MNO55" si="20944">MNM55*MNK55</f>
        <v>#NUM!</v>
      </c>
      <c r="MNQ55" s="1818" t="e">
        <f t="shared" ref="MNQ55" si="20945">MNO55*MNM55</f>
        <v>#NUM!</v>
      </c>
      <c r="MNS55" s="1818" t="e">
        <f t="shared" ref="MNS55" si="20946">MNQ55*MNO55</f>
        <v>#NUM!</v>
      </c>
      <c r="MNU55" s="1818" t="e">
        <f t="shared" ref="MNU55" si="20947">MNS55*MNQ55</f>
        <v>#NUM!</v>
      </c>
      <c r="MNW55" s="1818" t="e">
        <f t="shared" ref="MNW55" si="20948">MNU55*MNS55</f>
        <v>#NUM!</v>
      </c>
      <c r="MNY55" s="1818" t="e">
        <f t="shared" ref="MNY55" si="20949">MNW55*MNU55</f>
        <v>#NUM!</v>
      </c>
      <c r="MOA55" s="1818" t="e">
        <f t="shared" ref="MOA55" si="20950">MNY55*MNW55</f>
        <v>#NUM!</v>
      </c>
      <c r="MOC55" s="1818" t="e">
        <f t="shared" ref="MOC55" si="20951">MOA55*MNY55</f>
        <v>#NUM!</v>
      </c>
      <c r="MOE55" s="1818" t="e">
        <f t="shared" ref="MOE55" si="20952">MOC55*MOA55</f>
        <v>#NUM!</v>
      </c>
      <c r="MOG55" s="1818" t="e">
        <f t="shared" ref="MOG55" si="20953">MOE55*MOC55</f>
        <v>#NUM!</v>
      </c>
      <c r="MOI55" s="1818" t="e">
        <f t="shared" ref="MOI55" si="20954">MOG55*MOE55</f>
        <v>#NUM!</v>
      </c>
      <c r="MOK55" s="1818" t="e">
        <f t="shared" ref="MOK55" si="20955">MOI55*MOG55</f>
        <v>#NUM!</v>
      </c>
      <c r="MOM55" s="1818" t="e">
        <f t="shared" ref="MOM55" si="20956">MOK55*MOI55</f>
        <v>#NUM!</v>
      </c>
      <c r="MOO55" s="1818" t="e">
        <f t="shared" ref="MOO55" si="20957">MOM55*MOK55</f>
        <v>#NUM!</v>
      </c>
      <c r="MOQ55" s="1818" t="e">
        <f t="shared" ref="MOQ55" si="20958">MOO55*MOM55</f>
        <v>#NUM!</v>
      </c>
      <c r="MOS55" s="1818" t="e">
        <f t="shared" ref="MOS55" si="20959">MOQ55*MOO55</f>
        <v>#NUM!</v>
      </c>
      <c r="MOU55" s="1818" t="e">
        <f t="shared" ref="MOU55" si="20960">MOS55*MOQ55</f>
        <v>#NUM!</v>
      </c>
      <c r="MOW55" s="1818" t="e">
        <f t="shared" ref="MOW55" si="20961">MOU55*MOS55</f>
        <v>#NUM!</v>
      </c>
      <c r="MOY55" s="1818" t="e">
        <f t="shared" ref="MOY55" si="20962">MOW55*MOU55</f>
        <v>#NUM!</v>
      </c>
      <c r="MPA55" s="1818" t="e">
        <f t="shared" ref="MPA55" si="20963">MOY55*MOW55</f>
        <v>#NUM!</v>
      </c>
      <c r="MPC55" s="1818" t="e">
        <f t="shared" ref="MPC55" si="20964">MPA55*MOY55</f>
        <v>#NUM!</v>
      </c>
      <c r="MPE55" s="1818" t="e">
        <f t="shared" ref="MPE55" si="20965">MPC55*MPA55</f>
        <v>#NUM!</v>
      </c>
      <c r="MPG55" s="1818" t="e">
        <f t="shared" ref="MPG55" si="20966">MPE55*MPC55</f>
        <v>#NUM!</v>
      </c>
      <c r="MPI55" s="1818" t="e">
        <f t="shared" ref="MPI55" si="20967">MPG55*MPE55</f>
        <v>#NUM!</v>
      </c>
      <c r="MPK55" s="1818" t="e">
        <f t="shared" ref="MPK55" si="20968">MPI55*MPG55</f>
        <v>#NUM!</v>
      </c>
      <c r="MPM55" s="1818" t="e">
        <f t="shared" ref="MPM55" si="20969">MPK55*MPI55</f>
        <v>#NUM!</v>
      </c>
      <c r="MPO55" s="1818" t="e">
        <f t="shared" ref="MPO55" si="20970">MPM55*MPK55</f>
        <v>#NUM!</v>
      </c>
      <c r="MPQ55" s="1818" t="e">
        <f t="shared" ref="MPQ55" si="20971">MPO55*MPM55</f>
        <v>#NUM!</v>
      </c>
      <c r="MPS55" s="1818" t="e">
        <f t="shared" ref="MPS55" si="20972">MPQ55*MPO55</f>
        <v>#NUM!</v>
      </c>
      <c r="MPU55" s="1818" t="e">
        <f t="shared" ref="MPU55" si="20973">MPS55*MPQ55</f>
        <v>#NUM!</v>
      </c>
      <c r="MPW55" s="1818" t="e">
        <f t="shared" ref="MPW55" si="20974">MPU55*MPS55</f>
        <v>#NUM!</v>
      </c>
      <c r="MPY55" s="1818" t="e">
        <f t="shared" ref="MPY55" si="20975">MPW55*MPU55</f>
        <v>#NUM!</v>
      </c>
      <c r="MQA55" s="1818" t="e">
        <f t="shared" ref="MQA55" si="20976">MPY55*MPW55</f>
        <v>#NUM!</v>
      </c>
      <c r="MQC55" s="1818" t="e">
        <f t="shared" ref="MQC55" si="20977">MQA55*MPY55</f>
        <v>#NUM!</v>
      </c>
      <c r="MQE55" s="1818" t="e">
        <f t="shared" ref="MQE55" si="20978">MQC55*MQA55</f>
        <v>#NUM!</v>
      </c>
      <c r="MQG55" s="1818" t="e">
        <f t="shared" ref="MQG55" si="20979">MQE55*MQC55</f>
        <v>#NUM!</v>
      </c>
      <c r="MQI55" s="1818" t="e">
        <f t="shared" ref="MQI55" si="20980">MQG55*MQE55</f>
        <v>#NUM!</v>
      </c>
      <c r="MQK55" s="1818" t="e">
        <f t="shared" ref="MQK55" si="20981">MQI55*MQG55</f>
        <v>#NUM!</v>
      </c>
      <c r="MQM55" s="1818" t="e">
        <f t="shared" ref="MQM55" si="20982">MQK55*MQI55</f>
        <v>#NUM!</v>
      </c>
      <c r="MQO55" s="1818" t="e">
        <f t="shared" ref="MQO55" si="20983">MQM55*MQK55</f>
        <v>#NUM!</v>
      </c>
      <c r="MQQ55" s="1818" t="e">
        <f t="shared" ref="MQQ55" si="20984">MQO55*MQM55</f>
        <v>#NUM!</v>
      </c>
      <c r="MQS55" s="1818" t="e">
        <f t="shared" ref="MQS55" si="20985">MQQ55*MQO55</f>
        <v>#NUM!</v>
      </c>
      <c r="MQU55" s="1818" t="e">
        <f t="shared" ref="MQU55" si="20986">MQS55*MQQ55</f>
        <v>#NUM!</v>
      </c>
      <c r="MQW55" s="1818" t="e">
        <f t="shared" ref="MQW55" si="20987">MQU55*MQS55</f>
        <v>#NUM!</v>
      </c>
      <c r="MQY55" s="1818" t="e">
        <f t="shared" ref="MQY55" si="20988">MQW55*MQU55</f>
        <v>#NUM!</v>
      </c>
      <c r="MRA55" s="1818" t="e">
        <f t="shared" ref="MRA55" si="20989">MQY55*MQW55</f>
        <v>#NUM!</v>
      </c>
      <c r="MRC55" s="1818" t="e">
        <f t="shared" ref="MRC55" si="20990">MRA55*MQY55</f>
        <v>#NUM!</v>
      </c>
      <c r="MRE55" s="1818" t="e">
        <f t="shared" ref="MRE55" si="20991">MRC55*MRA55</f>
        <v>#NUM!</v>
      </c>
      <c r="MRG55" s="1818" t="e">
        <f t="shared" ref="MRG55" si="20992">MRE55*MRC55</f>
        <v>#NUM!</v>
      </c>
      <c r="MRI55" s="1818" t="e">
        <f t="shared" ref="MRI55" si="20993">MRG55*MRE55</f>
        <v>#NUM!</v>
      </c>
      <c r="MRK55" s="1818" t="e">
        <f t="shared" ref="MRK55" si="20994">MRI55*MRG55</f>
        <v>#NUM!</v>
      </c>
      <c r="MRM55" s="1818" t="e">
        <f t="shared" ref="MRM55" si="20995">MRK55*MRI55</f>
        <v>#NUM!</v>
      </c>
      <c r="MRO55" s="1818" t="e">
        <f t="shared" ref="MRO55" si="20996">MRM55*MRK55</f>
        <v>#NUM!</v>
      </c>
      <c r="MRQ55" s="1818" t="e">
        <f t="shared" ref="MRQ55" si="20997">MRO55*MRM55</f>
        <v>#NUM!</v>
      </c>
      <c r="MRS55" s="1818" t="e">
        <f t="shared" ref="MRS55" si="20998">MRQ55*MRO55</f>
        <v>#NUM!</v>
      </c>
      <c r="MRU55" s="1818" t="e">
        <f t="shared" ref="MRU55" si="20999">MRS55*MRQ55</f>
        <v>#NUM!</v>
      </c>
      <c r="MRW55" s="1818" t="e">
        <f t="shared" ref="MRW55" si="21000">MRU55*MRS55</f>
        <v>#NUM!</v>
      </c>
      <c r="MRY55" s="1818" t="e">
        <f t="shared" ref="MRY55" si="21001">MRW55*MRU55</f>
        <v>#NUM!</v>
      </c>
      <c r="MSA55" s="1818" t="e">
        <f t="shared" ref="MSA55" si="21002">MRY55*MRW55</f>
        <v>#NUM!</v>
      </c>
      <c r="MSC55" s="1818" t="e">
        <f t="shared" ref="MSC55" si="21003">MSA55*MRY55</f>
        <v>#NUM!</v>
      </c>
      <c r="MSE55" s="1818" t="e">
        <f t="shared" ref="MSE55" si="21004">MSC55*MSA55</f>
        <v>#NUM!</v>
      </c>
      <c r="MSG55" s="1818" t="e">
        <f t="shared" ref="MSG55" si="21005">MSE55*MSC55</f>
        <v>#NUM!</v>
      </c>
      <c r="MSI55" s="1818" t="e">
        <f t="shared" ref="MSI55" si="21006">MSG55*MSE55</f>
        <v>#NUM!</v>
      </c>
      <c r="MSK55" s="1818" t="e">
        <f t="shared" ref="MSK55" si="21007">MSI55*MSG55</f>
        <v>#NUM!</v>
      </c>
      <c r="MSM55" s="1818" t="e">
        <f t="shared" ref="MSM55" si="21008">MSK55*MSI55</f>
        <v>#NUM!</v>
      </c>
      <c r="MSO55" s="1818" t="e">
        <f t="shared" ref="MSO55" si="21009">MSM55*MSK55</f>
        <v>#NUM!</v>
      </c>
      <c r="MSQ55" s="1818" t="e">
        <f t="shared" ref="MSQ55" si="21010">MSO55*MSM55</f>
        <v>#NUM!</v>
      </c>
      <c r="MSS55" s="1818" t="e">
        <f t="shared" ref="MSS55" si="21011">MSQ55*MSO55</f>
        <v>#NUM!</v>
      </c>
      <c r="MSU55" s="1818" t="e">
        <f t="shared" ref="MSU55" si="21012">MSS55*MSQ55</f>
        <v>#NUM!</v>
      </c>
      <c r="MSW55" s="1818" t="e">
        <f t="shared" ref="MSW55" si="21013">MSU55*MSS55</f>
        <v>#NUM!</v>
      </c>
      <c r="MSY55" s="1818" t="e">
        <f t="shared" ref="MSY55" si="21014">MSW55*MSU55</f>
        <v>#NUM!</v>
      </c>
      <c r="MTA55" s="1818" t="e">
        <f t="shared" ref="MTA55" si="21015">MSY55*MSW55</f>
        <v>#NUM!</v>
      </c>
      <c r="MTC55" s="1818" t="e">
        <f t="shared" ref="MTC55" si="21016">MTA55*MSY55</f>
        <v>#NUM!</v>
      </c>
      <c r="MTE55" s="1818" t="e">
        <f t="shared" ref="MTE55" si="21017">MTC55*MTA55</f>
        <v>#NUM!</v>
      </c>
      <c r="MTG55" s="1818" t="e">
        <f t="shared" ref="MTG55" si="21018">MTE55*MTC55</f>
        <v>#NUM!</v>
      </c>
      <c r="MTI55" s="1818" t="e">
        <f t="shared" ref="MTI55" si="21019">MTG55*MTE55</f>
        <v>#NUM!</v>
      </c>
      <c r="MTK55" s="1818" t="e">
        <f t="shared" ref="MTK55" si="21020">MTI55*MTG55</f>
        <v>#NUM!</v>
      </c>
      <c r="MTM55" s="1818" t="e">
        <f t="shared" ref="MTM55" si="21021">MTK55*MTI55</f>
        <v>#NUM!</v>
      </c>
      <c r="MTO55" s="1818" t="e">
        <f t="shared" ref="MTO55" si="21022">MTM55*MTK55</f>
        <v>#NUM!</v>
      </c>
      <c r="MTQ55" s="1818" t="e">
        <f t="shared" ref="MTQ55" si="21023">MTO55*MTM55</f>
        <v>#NUM!</v>
      </c>
      <c r="MTS55" s="1818" t="e">
        <f t="shared" ref="MTS55" si="21024">MTQ55*MTO55</f>
        <v>#NUM!</v>
      </c>
      <c r="MTU55" s="1818" t="e">
        <f t="shared" ref="MTU55" si="21025">MTS55*MTQ55</f>
        <v>#NUM!</v>
      </c>
      <c r="MTW55" s="1818" t="e">
        <f t="shared" ref="MTW55" si="21026">MTU55*MTS55</f>
        <v>#NUM!</v>
      </c>
      <c r="MTY55" s="1818" t="e">
        <f t="shared" ref="MTY55" si="21027">MTW55*MTU55</f>
        <v>#NUM!</v>
      </c>
      <c r="MUA55" s="1818" t="e">
        <f t="shared" ref="MUA55" si="21028">MTY55*MTW55</f>
        <v>#NUM!</v>
      </c>
      <c r="MUC55" s="1818" t="e">
        <f t="shared" ref="MUC55" si="21029">MUA55*MTY55</f>
        <v>#NUM!</v>
      </c>
      <c r="MUE55" s="1818" t="e">
        <f t="shared" ref="MUE55" si="21030">MUC55*MUA55</f>
        <v>#NUM!</v>
      </c>
      <c r="MUG55" s="1818" t="e">
        <f t="shared" ref="MUG55" si="21031">MUE55*MUC55</f>
        <v>#NUM!</v>
      </c>
      <c r="MUI55" s="1818" t="e">
        <f t="shared" ref="MUI55" si="21032">MUG55*MUE55</f>
        <v>#NUM!</v>
      </c>
      <c r="MUK55" s="1818" t="e">
        <f t="shared" ref="MUK55" si="21033">MUI55*MUG55</f>
        <v>#NUM!</v>
      </c>
      <c r="MUM55" s="1818" t="e">
        <f t="shared" ref="MUM55" si="21034">MUK55*MUI55</f>
        <v>#NUM!</v>
      </c>
      <c r="MUO55" s="1818" t="e">
        <f t="shared" ref="MUO55" si="21035">MUM55*MUK55</f>
        <v>#NUM!</v>
      </c>
      <c r="MUQ55" s="1818" t="e">
        <f t="shared" ref="MUQ55" si="21036">MUO55*MUM55</f>
        <v>#NUM!</v>
      </c>
      <c r="MUS55" s="1818" t="e">
        <f t="shared" ref="MUS55" si="21037">MUQ55*MUO55</f>
        <v>#NUM!</v>
      </c>
      <c r="MUU55" s="1818" t="e">
        <f t="shared" ref="MUU55" si="21038">MUS55*MUQ55</f>
        <v>#NUM!</v>
      </c>
      <c r="MUW55" s="1818" t="e">
        <f t="shared" ref="MUW55" si="21039">MUU55*MUS55</f>
        <v>#NUM!</v>
      </c>
      <c r="MUY55" s="1818" t="e">
        <f t="shared" ref="MUY55" si="21040">MUW55*MUU55</f>
        <v>#NUM!</v>
      </c>
      <c r="MVA55" s="1818" t="e">
        <f t="shared" ref="MVA55" si="21041">MUY55*MUW55</f>
        <v>#NUM!</v>
      </c>
      <c r="MVC55" s="1818" t="e">
        <f t="shared" ref="MVC55" si="21042">MVA55*MUY55</f>
        <v>#NUM!</v>
      </c>
      <c r="MVE55" s="1818" t="e">
        <f t="shared" ref="MVE55" si="21043">MVC55*MVA55</f>
        <v>#NUM!</v>
      </c>
      <c r="MVG55" s="1818" t="e">
        <f t="shared" ref="MVG55" si="21044">MVE55*MVC55</f>
        <v>#NUM!</v>
      </c>
      <c r="MVI55" s="1818" t="e">
        <f t="shared" ref="MVI55" si="21045">MVG55*MVE55</f>
        <v>#NUM!</v>
      </c>
      <c r="MVK55" s="1818" t="e">
        <f t="shared" ref="MVK55" si="21046">MVI55*MVG55</f>
        <v>#NUM!</v>
      </c>
      <c r="MVM55" s="1818" t="e">
        <f t="shared" ref="MVM55" si="21047">MVK55*MVI55</f>
        <v>#NUM!</v>
      </c>
      <c r="MVO55" s="1818" t="e">
        <f t="shared" ref="MVO55" si="21048">MVM55*MVK55</f>
        <v>#NUM!</v>
      </c>
      <c r="MVQ55" s="1818" t="e">
        <f t="shared" ref="MVQ55" si="21049">MVO55*MVM55</f>
        <v>#NUM!</v>
      </c>
      <c r="MVS55" s="1818" t="e">
        <f t="shared" ref="MVS55" si="21050">MVQ55*MVO55</f>
        <v>#NUM!</v>
      </c>
      <c r="MVU55" s="1818" t="e">
        <f t="shared" ref="MVU55" si="21051">MVS55*MVQ55</f>
        <v>#NUM!</v>
      </c>
      <c r="MVW55" s="1818" t="e">
        <f t="shared" ref="MVW55" si="21052">MVU55*MVS55</f>
        <v>#NUM!</v>
      </c>
      <c r="MVY55" s="1818" t="e">
        <f t="shared" ref="MVY55" si="21053">MVW55*MVU55</f>
        <v>#NUM!</v>
      </c>
      <c r="MWA55" s="1818" t="e">
        <f t="shared" ref="MWA55" si="21054">MVY55*MVW55</f>
        <v>#NUM!</v>
      </c>
      <c r="MWC55" s="1818" t="e">
        <f t="shared" ref="MWC55" si="21055">MWA55*MVY55</f>
        <v>#NUM!</v>
      </c>
      <c r="MWE55" s="1818" t="e">
        <f t="shared" ref="MWE55" si="21056">MWC55*MWA55</f>
        <v>#NUM!</v>
      </c>
      <c r="MWG55" s="1818" t="e">
        <f t="shared" ref="MWG55" si="21057">MWE55*MWC55</f>
        <v>#NUM!</v>
      </c>
      <c r="MWI55" s="1818" t="e">
        <f t="shared" ref="MWI55" si="21058">MWG55*MWE55</f>
        <v>#NUM!</v>
      </c>
      <c r="MWK55" s="1818" t="e">
        <f t="shared" ref="MWK55" si="21059">MWI55*MWG55</f>
        <v>#NUM!</v>
      </c>
      <c r="MWM55" s="1818" t="e">
        <f t="shared" ref="MWM55" si="21060">MWK55*MWI55</f>
        <v>#NUM!</v>
      </c>
      <c r="MWO55" s="1818" t="e">
        <f t="shared" ref="MWO55" si="21061">MWM55*MWK55</f>
        <v>#NUM!</v>
      </c>
      <c r="MWQ55" s="1818" t="e">
        <f t="shared" ref="MWQ55" si="21062">MWO55*MWM55</f>
        <v>#NUM!</v>
      </c>
      <c r="MWS55" s="1818" t="e">
        <f t="shared" ref="MWS55" si="21063">MWQ55*MWO55</f>
        <v>#NUM!</v>
      </c>
      <c r="MWU55" s="1818" t="e">
        <f t="shared" ref="MWU55" si="21064">MWS55*MWQ55</f>
        <v>#NUM!</v>
      </c>
      <c r="MWW55" s="1818" t="e">
        <f t="shared" ref="MWW55" si="21065">MWU55*MWS55</f>
        <v>#NUM!</v>
      </c>
      <c r="MWY55" s="1818" t="e">
        <f t="shared" ref="MWY55" si="21066">MWW55*MWU55</f>
        <v>#NUM!</v>
      </c>
      <c r="MXA55" s="1818" t="e">
        <f t="shared" ref="MXA55" si="21067">MWY55*MWW55</f>
        <v>#NUM!</v>
      </c>
      <c r="MXC55" s="1818" t="e">
        <f t="shared" ref="MXC55" si="21068">MXA55*MWY55</f>
        <v>#NUM!</v>
      </c>
      <c r="MXE55" s="1818" t="e">
        <f t="shared" ref="MXE55" si="21069">MXC55*MXA55</f>
        <v>#NUM!</v>
      </c>
      <c r="MXG55" s="1818" t="e">
        <f t="shared" ref="MXG55" si="21070">MXE55*MXC55</f>
        <v>#NUM!</v>
      </c>
      <c r="MXI55" s="1818" t="e">
        <f t="shared" ref="MXI55" si="21071">MXG55*MXE55</f>
        <v>#NUM!</v>
      </c>
      <c r="MXK55" s="1818" t="e">
        <f t="shared" ref="MXK55" si="21072">MXI55*MXG55</f>
        <v>#NUM!</v>
      </c>
      <c r="MXM55" s="1818" t="e">
        <f t="shared" ref="MXM55" si="21073">MXK55*MXI55</f>
        <v>#NUM!</v>
      </c>
      <c r="MXO55" s="1818" t="e">
        <f t="shared" ref="MXO55" si="21074">MXM55*MXK55</f>
        <v>#NUM!</v>
      </c>
      <c r="MXQ55" s="1818" t="e">
        <f t="shared" ref="MXQ55" si="21075">MXO55*MXM55</f>
        <v>#NUM!</v>
      </c>
      <c r="MXS55" s="1818" t="e">
        <f t="shared" ref="MXS55" si="21076">MXQ55*MXO55</f>
        <v>#NUM!</v>
      </c>
      <c r="MXU55" s="1818" t="e">
        <f t="shared" ref="MXU55" si="21077">MXS55*MXQ55</f>
        <v>#NUM!</v>
      </c>
      <c r="MXW55" s="1818" t="e">
        <f t="shared" ref="MXW55" si="21078">MXU55*MXS55</f>
        <v>#NUM!</v>
      </c>
      <c r="MXY55" s="1818" t="e">
        <f t="shared" ref="MXY55" si="21079">MXW55*MXU55</f>
        <v>#NUM!</v>
      </c>
      <c r="MYA55" s="1818" t="e">
        <f t="shared" ref="MYA55" si="21080">MXY55*MXW55</f>
        <v>#NUM!</v>
      </c>
      <c r="MYC55" s="1818" t="e">
        <f t="shared" ref="MYC55" si="21081">MYA55*MXY55</f>
        <v>#NUM!</v>
      </c>
      <c r="MYE55" s="1818" t="e">
        <f t="shared" ref="MYE55" si="21082">MYC55*MYA55</f>
        <v>#NUM!</v>
      </c>
      <c r="MYG55" s="1818" t="e">
        <f t="shared" ref="MYG55" si="21083">MYE55*MYC55</f>
        <v>#NUM!</v>
      </c>
      <c r="MYI55" s="1818" t="e">
        <f t="shared" ref="MYI55" si="21084">MYG55*MYE55</f>
        <v>#NUM!</v>
      </c>
      <c r="MYK55" s="1818" t="e">
        <f t="shared" ref="MYK55" si="21085">MYI55*MYG55</f>
        <v>#NUM!</v>
      </c>
      <c r="MYM55" s="1818" t="e">
        <f t="shared" ref="MYM55" si="21086">MYK55*MYI55</f>
        <v>#NUM!</v>
      </c>
      <c r="MYO55" s="1818" t="e">
        <f t="shared" ref="MYO55" si="21087">MYM55*MYK55</f>
        <v>#NUM!</v>
      </c>
      <c r="MYQ55" s="1818" t="e">
        <f t="shared" ref="MYQ55" si="21088">MYO55*MYM55</f>
        <v>#NUM!</v>
      </c>
      <c r="MYS55" s="1818" t="e">
        <f t="shared" ref="MYS55" si="21089">MYQ55*MYO55</f>
        <v>#NUM!</v>
      </c>
      <c r="MYU55" s="1818" t="e">
        <f t="shared" ref="MYU55" si="21090">MYS55*MYQ55</f>
        <v>#NUM!</v>
      </c>
      <c r="MYW55" s="1818" t="e">
        <f t="shared" ref="MYW55" si="21091">MYU55*MYS55</f>
        <v>#NUM!</v>
      </c>
      <c r="MYY55" s="1818" t="e">
        <f t="shared" ref="MYY55" si="21092">MYW55*MYU55</f>
        <v>#NUM!</v>
      </c>
      <c r="MZA55" s="1818" t="e">
        <f t="shared" ref="MZA55" si="21093">MYY55*MYW55</f>
        <v>#NUM!</v>
      </c>
      <c r="MZC55" s="1818" t="e">
        <f t="shared" ref="MZC55" si="21094">MZA55*MYY55</f>
        <v>#NUM!</v>
      </c>
      <c r="MZE55" s="1818" t="e">
        <f t="shared" ref="MZE55" si="21095">MZC55*MZA55</f>
        <v>#NUM!</v>
      </c>
      <c r="MZG55" s="1818" t="e">
        <f t="shared" ref="MZG55" si="21096">MZE55*MZC55</f>
        <v>#NUM!</v>
      </c>
      <c r="MZI55" s="1818" t="e">
        <f t="shared" ref="MZI55" si="21097">MZG55*MZE55</f>
        <v>#NUM!</v>
      </c>
      <c r="MZK55" s="1818" t="e">
        <f t="shared" ref="MZK55" si="21098">MZI55*MZG55</f>
        <v>#NUM!</v>
      </c>
      <c r="MZM55" s="1818" t="e">
        <f t="shared" ref="MZM55" si="21099">MZK55*MZI55</f>
        <v>#NUM!</v>
      </c>
      <c r="MZO55" s="1818" t="e">
        <f t="shared" ref="MZO55" si="21100">MZM55*MZK55</f>
        <v>#NUM!</v>
      </c>
      <c r="MZQ55" s="1818" t="e">
        <f t="shared" ref="MZQ55" si="21101">MZO55*MZM55</f>
        <v>#NUM!</v>
      </c>
      <c r="MZS55" s="1818" t="e">
        <f t="shared" ref="MZS55" si="21102">MZQ55*MZO55</f>
        <v>#NUM!</v>
      </c>
      <c r="MZU55" s="1818" t="e">
        <f t="shared" ref="MZU55" si="21103">MZS55*MZQ55</f>
        <v>#NUM!</v>
      </c>
      <c r="MZW55" s="1818" t="e">
        <f t="shared" ref="MZW55" si="21104">MZU55*MZS55</f>
        <v>#NUM!</v>
      </c>
      <c r="MZY55" s="1818" t="e">
        <f t="shared" ref="MZY55" si="21105">MZW55*MZU55</f>
        <v>#NUM!</v>
      </c>
      <c r="NAA55" s="1818" t="e">
        <f t="shared" ref="NAA55" si="21106">MZY55*MZW55</f>
        <v>#NUM!</v>
      </c>
      <c r="NAC55" s="1818" t="e">
        <f t="shared" ref="NAC55" si="21107">NAA55*MZY55</f>
        <v>#NUM!</v>
      </c>
      <c r="NAE55" s="1818" t="e">
        <f t="shared" ref="NAE55" si="21108">NAC55*NAA55</f>
        <v>#NUM!</v>
      </c>
      <c r="NAG55" s="1818" t="e">
        <f t="shared" ref="NAG55" si="21109">NAE55*NAC55</f>
        <v>#NUM!</v>
      </c>
      <c r="NAI55" s="1818" t="e">
        <f t="shared" ref="NAI55" si="21110">NAG55*NAE55</f>
        <v>#NUM!</v>
      </c>
      <c r="NAK55" s="1818" t="e">
        <f t="shared" ref="NAK55" si="21111">NAI55*NAG55</f>
        <v>#NUM!</v>
      </c>
      <c r="NAM55" s="1818" t="e">
        <f t="shared" ref="NAM55" si="21112">NAK55*NAI55</f>
        <v>#NUM!</v>
      </c>
      <c r="NAO55" s="1818" t="e">
        <f t="shared" ref="NAO55" si="21113">NAM55*NAK55</f>
        <v>#NUM!</v>
      </c>
      <c r="NAQ55" s="1818" t="e">
        <f t="shared" ref="NAQ55" si="21114">NAO55*NAM55</f>
        <v>#NUM!</v>
      </c>
      <c r="NAS55" s="1818" t="e">
        <f t="shared" ref="NAS55" si="21115">NAQ55*NAO55</f>
        <v>#NUM!</v>
      </c>
      <c r="NAU55" s="1818" t="e">
        <f t="shared" ref="NAU55" si="21116">NAS55*NAQ55</f>
        <v>#NUM!</v>
      </c>
      <c r="NAW55" s="1818" t="e">
        <f t="shared" ref="NAW55" si="21117">NAU55*NAS55</f>
        <v>#NUM!</v>
      </c>
      <c r="NAY55" s="1818" t="e">
        <f t="shared" ref="NAY55" si="21118">NAW55*NAU55</f>
        <v>#NUM!</v>
      </c>
      <c r="NBA55" s="1818" t="e">
        <f t="shared" ref="NBA55" si="21119">NAY55*NAW55</f>
        <v>#NUM!</v>
      </c>
      <c r="NBC55" s="1818" t="e">
        <f t="shared" ref="NBC55" si="21120">NBA55*NAY55</f>
        <v>#NUM!</v>
      </c>
      <c r="NBE55" s="1818" t="e">
        <f t="shared" ref="NBE55" si="21121">NBC55*NBA55</f>
        <v>#NUM!</v>
      </c>
      <c r="NBG55" s="1818" t="e">
        <f t="shared" ref="NBG55" si="21122">NBE55*NBC55</f>
        <v>#NUM!</v>
      </c>
      <c r="NBI55" s="1818" t="e">
        <f t="shared" ref="NBI55" si="21123">NBG55*NBE55</f>
        <v>#NUM!</v>
      </c>
      <c r="NBK55" s="1818" t="e">
        <f t="shared" ref="NBK55" si="21124">NBI55*NBG55</f>
        <v>#NUM!</v>
      </c>
      <c r="NBM55" s="1818" t="e">
        <f t="shared" ref="NBM55" si="21125">NBK55*NBI55</f>
        <v>#NUM!</v>
      </c>
      <c r="NBO55" s="1818" t="e">
        <f t="shared" ref="NBO55" si="21126">NBM55*NBK55</f>
        <v>#NUM!</v>
      </c>
      <c r="NBQ55" s="1818" t="e">
        <f t="shared" ref="NBQ55" si="21127">NBO55*NBM55</f>
        <v>#NUM!</v>
      </c>
      <c r="NBS55" s="1818" t="e">
        <f t="shared" ref="NBS55" si="21128">NBQ55*NBO55</f>
        <v>#NUM!</v>
      </c>
      <c r="NBU55" s="1818" t="e">
        <f t="shared" ref="NBU55" si="21129">NBS55*NBQ55</f>
        <v>#NUM!</v>
      </c>
      <c r="NBW55" s="1818" t="e">
        <f t="shared" ref="NBW55" si="21130">NBU55*NBS55</f>
        <v>#NUM!</v>
      </c>
      <c r="NBY55" s="1818" t="e">
        <f t="shared" ref="NBY55" si="21131">NBW55*NBU55</f>
        <v>#NUM!</v>
      </c>
      <c r="NCA55" s="1818" t="e">
        <f t="shared" ref="NCA55" si="21132">NBY55*NBW55</f>
        <v>#NUM!</v>
      </c>
      <c r="NCC55" s="1818" t="e">
        <f t="shared" ref="NCC55" si="21133">NCA55*NBY55</f>
        <v>#NUM!</v>
      </c>
      <c r="NCE55" s="1818" t="e">
        <f t="shared" ref="NCE55" si="21134">NCC55*NCA55</f>
        <v>#NUM!</v>
      </c>
      <c r="NCG55" s="1818" t="e">
        <f t="shared" ref="NCG55" si="21135">NCE55*NCC55</f>
        <v>#NUM!</v>
      </c>
      <c r="NCI55" s="1818" t="e">
        <f t="shared" ref="NCI55" si="21136">NCG55*NCE55</f>
        <v>#NUM!</v>
      </c>
      <c r="NCK55" s="1818" t="e">
        <f t="shared" ref="NCK55" si="21137">NCI55*NCG55</f>
        <v>#NUM!</v>
      </c>
      <c r="NCM55" s="1818" t="e">
        <f t="shared" ref="NCM55" si="21138">NCK55*NCI55</f>
        <v>#NUM!</v>
      </c>
      <c r="NCO55" s="1818" t="e">
        <f t="shared" ref="NCO55" si="21139">NCM55*NCK55</f>
        <v>#NUM!</v>
      </c>
      <c r="NCQ55" s="1818" t="e">
        <f t="shared" ref="NCQ55" si="21140">NCO55*NCM55</f>
        <v>#NUM!</v>
      </c>
      <c r="NCS55" s="1818" t="e">
        <f t="shared" ref="NCS55" si="21141">NCQ55*NCO55</f>
        <v>#NUM!</v>
      </c>
      <c r="NCU55" s="1818" t="e">
        <f t="shared" ref="NCU55" si="21142">NCS55*NCQ55</f>
        <v>#NUM!</v>
      </c>
      <c r="NCW55" s="1818" t="e">
        <f t="shared" ref="NCW55" si="21143">NCU55*NCS55</f>
        <v>#NUM!</v>
      </c>
      <c r="NCY55" s="1818" t="e">
        <f t="shared" ref="NCY55" si="21144">NCW55*NCU55</f>
        <v>#NUM!</v>
      </c>
      <c r="NDA55" s="1818" t="e">
        <f t="shared" ref="NDA55" si="21145">NCY55*NCW55</f>
        <v>#NUM!</v>
      </c>
      <c r="NDC55" s="1818" t="e">
        <f t="shared" ref="NDC55" si="21146">NDA55*NCY55</f>
        <v>#NUM!</v>
      </c>
      <c r="NDE55" s="1818" t="e">
        <f t="shared" ref="NDE55" si="21147">NDC55*NDA55</f>
        <v>#NUM!</v>
      </c>
      <c r="NDG55" s="1818" t="e">
        <f t="shared" ref="NDG55" si="21148">NDE55*NDC55</f>
        <v>#NUM!</v>
      </c>
      <c r="NDI55" s="1818" t="e">
        <f t="shared" ref="NDI55" si="21149">NDG55*NDE55</f>
        <v>#NUM!</v>
      </c>
      <c r="NDK55" s="1818" t="e">
        <f t="shared" ref="NDK55" si="21150">NDI55*NDG55</f>
        <v>#NUM!</v>
      </c>
      <c r="NDM55" s="1818" t="e">
        <f t="shared" ref="NDM55" si="21151">NDK55*NDI55</f>
        <v>#NUM!</v>
      </c>
      <c r="NDO55" s="1818" t="e">
        <f t="shared" ref="NDO55" si="21152">NDM55*NDK55</f>
        <v>#NUM!</v>
      </c>
      <c r="NDQ55" s="1818" t="e">
        <f t="shared" ref="NDQ55" si="21153">NDO55*NDM55</f>
        <v>#NUM!</v>
      </c>
      <c r="NDS55" s="1818" t="e">
        <f t="shared" ref="NDS55" si="21154">NDQ55*NDO55</f>
        <v>#NUM!</v>
      </c>
      <c r="NDU55" s="1818" t="e">
        <f t="shared" ref="NDU55" si="21155">NDS55*NDQ55</f>
        <v>#NUM!</v>
      </c>
      <c r="NDW55" s="1818" t="e">
        <f t="shared" ref="NDW55" si="21156">NDU55*NDS55</f>
        <v>#NUM!</v>
      </c>
      <c r="NDY55" s="1818" t="e">
        <f t="shared" ref="NDY55" si="21157">NDW55*NDU55</f>
        <v>#NUM!</v>
      </c>
      <c r="NEA55" s="1818" t="e">
        <f t="shared" ref="NEA55" si="21158">NDY55*NDW55</f>
        <v>#NUM!</v>
      </c>
      <c r="NEC55" s="1818" t="e">
        <f t="shared" ref="NEC55" si="21159">NEA55*NDY55</f>
        <v>#NUM!</v>
      </c>
      <c r="NEE55" s="1818" t="e">
        <f t="shared" ref="NEE55" si="21160">NEC55*NEA55</f>
        <v>#NUM!</v>
      </c>
      <c r="NEG55" s="1818" t="e">
        <f t="shared" ref="NEG55" si="21161">NEE55*NEC55</f>
        <v>#NUM!</v>
      </c>
      <c r="NEI55" s="1818" t="e">
        <f t="shared" ref="NEI55" si="21162">NEG55*NEE55</f>
        <v>#NUM!</v>
      </c>
      <c r="NEK55" s="1818" t="e">
        <f t="shared" ref="NEK55" si="21163">NEI55*NEG55</f>
        <v>#NUM!</v>
      </c>
      <c r="NEM55" s="1818" t="e">
        <f t="shared" ref="NEM55" si="21164">NEK55*NEI55</f>
        <v>#NUM!</v>
      </c>
      <c r="NEO55" s="1818" t="e">
        <f t="shared" ref="NEO55" si="21165">NEM55*NEK55</f>
        <v>#NUM!</v>
      </c>
      <c r="NEQ55" s="1818" t="e">
        <f t="shared" ref="NEQ55" si="21166">NEO55*NEM55</f>
        <v>#NUM!</v>
      </c>
      <c r="NES55" s="1818" t="e">
        <f t="shared" ref="NES55" si="21167">NEQ55*NEO55</f>
        <v>#NUM!</v>
      </c>
      <c r="NEU55" s="1818" t="e">
        <f t="shared" ref="NEU55" si="21168">NES55*NEQ55</f>
        <v>#NUM!</v>
      </c>
      <c r="NEW55" s="1818" t="e">
        <f t="shared" ref="NEW55" si="21169">NEU55*NES55</f>
        <v>#NUM!</v>
      </c>
      <c r="NEY55" s="1818" t="e">
        <f t="shared" ref="NEY55" si="21170">NEW55*NEU55</f>
        <v>#NUM!</v>
      </c>
      <c r="NFA55" s="1818" t="e">
        <f t="shared" ref="NFA55" si="21171">NEY55*NEW55</f>
        <v>#NUM!</v>
      </c>
      <c r="NFC55" s="1818" t="e">
        <f t="shared" ref="NFC55" si="21172">NFA55*NEY55</f>
        <v>#NUM!</v>
      </c>
      <c r="NFE55" s="1818" t="e">
        <f t="shared" ref="NFE55" si="21173">NFC55*NFA55</f>
        <v>#NUM!</v>
      </c>
      <c r="NFG55" s="1818" t="e">
        <f t="shared" ref="NFG55" si="21174">NFE55*NFC55</f>
        <v>#NUM!</v>
      </c>
      <c r="NFI55" s="1818" t="e">
        <f t="shared" ref="NFI55" si="21175">NFG55*NFE55</f>
        <v>#NUM!</v>
      </c>
      <c r="NFK55" s="1818" t="e">
        <f t="shared" ref="NFK55" si="21176">NFI55*NFG55</f>
        <v>#NUM!</v>
      </c>
      <c r="NFM55" s="1818" t="e">
        <f t="shared" ref="NFM55" si="21177">NFK55*NFI55</f>
        <v>#NUM!</v>
      </c>
      <c r="NFO55" s="1818" t="e">
        <f t="shared" ref="NFO55" si="21178">NFM55*NFK55</f>
        <v>#NUM!</v>
      </c>
      <c r="NFQ55" s="1818" t="e">
        <f t="shared" ref="NFQ55" si="21179">NFO55*NFM55</f>
        <v>#NUM!</v>
      </c>
      <c r="NFS55" s="1818" t="e">
        <f t="shared" ref="NFS55" si="21180">NFQ55*NFO55</f>
        <v>#NUM!</v>
      </c>
      <c r="NFU55" s="1818" t="e">
        <f t="shared" ref="NFU55" si="21181">NFS55*NFQ55</f>
        <v>#NUM!</v>
      </c>
      <c r="NFW55" s="1818" t="e">
        <f t="shared" ref="NFW55" si="21182">NFU55*NFS55</f>
        <v>#NUM!</v>
      </c>
      <c r="NFY55" s="1818" t="e">
        <f t="shared" ref="NFY55" si="21183">NFW55*NFU55</f>
        <v>#NUM!</v>
      </c>
      <c r="NGA55" s="1818" t="e">
        <f t="shared" ref="NGA55" si="21184">NFY55*NFW55</f>
        <v>#NUM!</v>
      </c>
      <c r="NGC55" s="1818" t="e">
        <f t="shared" ref="NGC55" si="21185">NGA55*NFY55</f>
        <v>#NUM!</v>
      </c>
      <c r="NGE55" s="1818" t="e">
        <f t="shared" ref="NGE55" si="21186">NGC55*NGA55</f>
        <v>#NUM!</v>
      </c>
      <c r="NGG55" s="1818" t="e">
        <f t="shared" ref="NGG55" si="21187">NGE55*NGC55</f>
        <v>#NUM!</v>
      </c>
      <c r="NGI55" s="1818" t="e">
        <f t="shared" ref="NGI55" si="21188">NGG55*NGE55</f>
        <v>#NUM!</v>
      </c>
      <c r="NGK55" s="1818" t="e">
        <f t="shared" ref="NGK55" si="21189">NGI55*NGG55</f>
        <v>#NUM!</v>
      </c>
      <c r="NGM55" s="1818" t="e">
        <f t="shared" ref="NGM55" si="21190">NGK55*NGI55</f>
        <v>#NUM!</v>
      </c>
      <c r="NGO55" s="1818" t="e">
        <f t="shared" ref="NGO55" si="21191">NGM55*NGK55</f>
        <v>#NUM!</v>
      </c>
      <c r="NGQ55" s="1818" t="e">
        <f t="shared" ref="NGQ55" si="21192">NGO55*NGM55</f>
        <v>#NUM!</v>
      </c>
      <c r="NGS55" s="1818" t="e">
        <f t="shared" ref="NGS55" si="21193">NGQ55*NGO55</f>
        <v>#NUM!</v>
      </c>
      <c r="NGU55" s="1818" t="e">
        <f t="shared" ref="NGU55" si="21194">NGS55*NGQ55</f>
        <v>#NUM!</v>
      </c>
      <c r="NGW55" s="1818" t="e">
        <f t="shared" ref="NGW55" si="21195">NGU55*NGS55</f>
        <v>#NUM!</v>
      </c>
      <c r="NGY55" s="1818" t="e">
        <f t="shared" ref="NGY55" si="21196">NGW55*NGU55</f>
        <v>#NUM!</v>
      </c>
      <c r="NHA55" s="1818" t="e">
        <f t="shared" ref="NHA55" si="21197">NGY55*NGW55</f>
        <v>#NUM!</v>
      </c>
      <c r="NHC55" s="1818" t="e">
        <f t="shared" ref="NHC55" si="21198">NHA55*NGY55</f>
        <v>#NUM!</v>
      </c>
      <c r="NHE55" s="1818" t="e">
        <f t="shared" ref="NHE55" si="21199">NHC55*NHA55</f>
        <v>#NUM!</v>
      </c>
      <c r="NHG55" s="1818" t="e">
        <f t="shared" ref="NHG55" si="21200">NHE55*NHC55</f>
        <v>#NUM!</v>
      </c>
      <c r="NHI55" s="1818" t="e">
        <f t="shared" ref="NHI55" si="21201">NHG55*NHE55</f>
        <v>#NUM!</v>
      </c>
      <c r="NHK55" s="1818" t="e">
        <f t="shared" ref="NHK55" si="21202">NHI55*NHG55</f>
        <v>#NUM!</v>
      </c>
      <c r="NHM55" s="1818" t="e">
        <f t="shared" ref="NHM55" si="21203">NHK55*NHI55</f>
        <v>#NUM!</v>
      </c>
      <c r="NHO55" s="1818" t="e">
        <f t="shared" ref="NHO55" si="21204">NHM55*NHK55</f>
        <v>#NUM!</v>
      </c>
      <c r="NHQ55" s="1818" t="e">
        <f t="shared" ref="NHQ55" si="21205">NHO55*NHM55</f>
        <v>#NUM!</v>
      </c>
      <c r="NHS55" s="1818" t="e">
        <f t="shared" ref="NHS55" si="21206">NHQ55*NHO55</f>
        <v>#NUM!</v>
      </c>
      <c r="NHU55" s="1818" t="e">
        <f t="shared" ref="NHU55" si="21207">NHS55*NHQ55</f>
        <v>#NUM!</v>
      </c>
      <c r="NHW55" s="1818" t="e">
        <f t="shared" ref="NHW55" si="21208">NHU55*NHS55</f>
        <v>#NUM!</v>
      </c>
      <c r="NHY55" s="1818" t="e">
        <f t="shared" ref="NHY55" si="21209">NHW55*NHU55</f>
        <v>#NUM!</v>
      </c>
      <c r="NIA55" s="1818" t="e">
        <f t="shared" ref="NIA55" si="21210">NHY55*NHW55</f>
        <v>#NUM!</v>
      </c>
      <c r="NIC55" s="1818" t="e">
        <f t="shared" ref="NIC55" si="21211">NIA55*NHY55</f>
        <v>#NUM!</v>
      </c>
      <c r="NIE55" s="1818" t="e">
        <f t="shared" ref="NIE55" si="21212">NIC55*NIA55</f>
        <v>#NUM!</v>
      </c>
      <c r="NIG55" s="1818" t="e">
        <f t="shared" ref="NIG55" si="21213">NIE55*NIC55</f>
        <v>#NUM!</v>
      </c>
      <c r="NII55" s="1818" t="e">
        <f t="shared" ref="NII55" si="21214">NIG55*NIE55</f>
        <v>#NUM!</v>
      </c>
      <c r="NIK55" s="1818" t="e">
        <f t="shared" ref="NIK55" si="21215">NII55*NIG55</f>
        <v>#NUM!</v>
      </c>
      <c r="NIM55" s="1818" t="e">
        <f t="shared" ref="NIM55" si="21216">NIK55*NII55</f>
        <v>#NUM!</v>
      </c>
      <c r="NIO55" s="1818" t="e">
        <f t="shared" ref="NIO55" si="21217">NIM55*NIK55</f>
        <v>#NUM!</v>
      </c>
      <c r="NIQ55" s="1818" t="e">
        <f t="shared" ref="NIQ55" si="21218">NIO55*NIM55</f>
        <v>#NUM!</v>
      </c>
      <c r="NIS55" s="1818" t="e">
        <f t="shared" ref="NIS55" si="21219">NIQ55*NIO55</f>
        <v>#NUM!</v>
      </c>
      <c r="NIU55" s="1818" t="e">
        <f t="shared" ref="NIU55" si="21220">NIS55*NIQ55</f>
        <v>#NUM!</v>
      </c>
      <c r="NIW55" s="1818" t="e">
        <f t="shared" ref="NIW55" si="21221">NIU55*NIS55</f>
        <v>#NUM!</v>
      </c>
      <c r="NIY55" s="1818" t="e">
        <f t="shared" ref="NIY55" si="21222">NIW55*NIU55</f>
        <v>#NUM!</v>
      </c>
      <c r="NJA55" s="1818" t="e">
        <f t="shared" ref="NJA55" si="21223">NIY55*NIW55</f>
        <v>#NUM!</v>
      </c>
      <c r="NJC55" s="1818" t="e">
        <f t="shared" ref="NJC55" si="21224">NJA55*NIY55</f>
        <v>#NUM!</v>
      </c>
      <c r="NJE55" s="1818" t="e">
        <f t="shared" ref="NJE55" si="21225">NJC55*NJA55</f>
        <v>#NUM!</v>
      </c>
      <c r="NJG55" s="1818" t="e">
        <f t="shared" ref="NJG55" si="21226">NJE55*NJC55</f>
        <v>#NUM!</v>
      </c>
      <c r="NJI55" s="1818" t="e">
        <f t="shared" ref="NJI55" si="21227">NJG55*NJE55</f>
        <v>#NUM!</v>
      </c>
      <c r="NJK55" s="1818" t="e">
        <f t="shared" ref="NJK55" si="21228">NJI55*NJG55</f>
        <v>#NUM!</v>
      </c>
      <c r="NJM55" s="1818" t="e">
        <f t="shared" ref="NJM55" si="21229">NJK55*NJI55</f>
        <v>#NUM!</v>
      </c>
      <c r="NJO55" s="1818" t="e">
        <f t="shared" ref="NJO55" si="21230">NJM55*NJK55</f>
        <v>#NUM!</v>
      </c>
      <c r="NJQ55" s="1818" t="e">
        <f t="shared" ref="NJQ55" si="21231">NJO55*NJM55</f>
        <v>#NUM!</v>
      </c>
      <c r="NJS55" s="1818" t="e">
        <f t="shared" ref="NJS55" si="21232">NJQ55*NJO55</f>
        <v>#NUM!</v>
      </c>
      <c r="NJU55" s="1818" t="e">
        <f t="shared" ref="NJU55" si="21233">NJS55*NJQ55</f>
        <v>#NUM!</v>
      </c>
      <c r="NJW55" s="1818" t="e">
        <f t="shared" ref="NJW55" si="21234">NJU55*NJS55</f>
        <v>#NUM!</v>
      </c>
      <c r="NJY55" s="1818" t="e">
        <f t="shared" ref="NJY55" si="21235">NJW55*NJU55</f>
        <v>#NUM!</v>
      </c>
      <c r="NKA55" s="1818" t="e">
        <f t="shared" ref="NKA55" si="21236">NJY55*NJW55</f>
        <v>#NUM!</v>
      </c>
      <c r="NKC55" s="1818" t="e">
        <f t="shared" ref="NKC55" si="21237">NKA55*NJY55</f>
        <v>#NUM!</v>
      </c>
      <c r="NKE55" s="1818" t="e">
        <f t="shared" ref="NKE55" si="21238">NKC55*NKA55</f>
        <v>#NUM!</v>
      </c>
      <c r="NKG55" s="1818" t="e">
        <f t="shared" ref="NKG55" si="21239">NKE55*NKC55</f>
        <v>#NUM!</v>
      </c>
      <c r="NKI55" s="1818" t="e">
        <f t="shared" ref="NKI55" si="21240">NKG55*NKE55</f>
        <v>#NUM!</v>
      </c>
      <c r="NKK55" s="1818" t="e">
        <f t="shared" ref="NKK55" si="21241">NKI55*NKG55</f>
        <v>#NUM!</v>
      </c>
      <c r="NKM55" s="1818" t="e">
        <f t="shared" ref="NKM55" si="21242">NKK55*NKI55</f>
        <v>#NUM!</v>
      </c>
      <c r="NKO55" s="1818" t="e">
        <f t="shared" ref="NKO55" si="21243">NKM55*NKK55</f>
        <v>#NUM!</v>
      </c>
      <c r="NKQ55" s="1818" t="e">
        <f t="shared" ref="NKQ55" si="21244">NKO55*NKM55</f>
        <v>#NUM!</v>
      </c>
      <c r="NKS55" s="1818" t="e">
        <f t="shared" ref="NKS55" si="21245">NKQ55*NKO55</f>
        <v>#NUM!</v>
      </c>
      <c r="NKU55" s="1818" t="e">
        <f t="shared" ref="NKU55" si="21246">NKS55*NKQ55</f>
        <v>#NUM!</v>
      </c>
      <c r="NKW55" s="1818" t="e">
        <f t="shared" ref="NKW55" si="21247">NKU55*NKS55</f>
        <v>#NUM!</v>
      </c>
      <c r="NKY55" s="1818" t="e">
        <f t="shared" ref="NKY55" si="21248">NKW55*NKU55</f>
        <v>#NUM!</v>
      </c>
      <c r="NLA55" s="1818" t="e">
        <f t="shared" ref="NLA55" si="21249">NKY55*NKW55</f>
        <v>#NUM!</v>
      </c>
      <c r="NLC55" s="1818" t="e">
        <f t="shared" ref="NLC55" si="21250">NLA55*NKY55</f>
        <v>#NUM!</v>
      </c>
      <c r="NLE55" s="1818" t="e">
        <f t="shared" ref="NLE55" si="21251">NLC55*NLA55</f>
        <v>#NUM!</v>
      </c>
      <c r="NLG55" s="1818" t="e">
        <f t="shared" ref="NLG55" si="21252">NLE55*NLC55</f>
        <v>#NUM!</v>
      </c>
      <c r="NLI55" s="1818" t="e">
        <f t="shared" ref="NLI55" si="21253">NLG55*NLE55</f>
        <v>#NUM!</v>
      </c>
      <c r="NLK55" s="1818" t="e">
        <f t="shared" ref="NLK55" si="21254">NLI55*NLG55</f>
        <v>#NUM!</v>
      </c>
      <c r="NLM55" s="1818" t="e">
        <f t="shared" ref="NLM55" si="21255">NLK55*NLI55</f>
        <v>#NUM!</v>
      </c>
      <c r="NLO55" s="1818" t="e">
        <f t="shared" ref="NLO55" si="21256">NLM55*NLK55</f>
        <v>#NUM!</v>
      </c>
      <c r="NLQ55" s="1818" t="e">
        <f t="shared" ref="NLQ55" si="21257">NLO55*NLM55</f>
        <v>#NUM!</v>
      </c>
      <c r="NLS55" s="1818" t="e">
        <f t="shared" ref="NLS55" si="21258">NLQ55*NLO55</f>
        <v>#NUM!</v>
      </c>
      <c r="NLU55" s="1818" t="e">
        <f t="shared" ref="NLU55" si="21259">NLS55*NLQ55</f>
        <v>#NUM!</v>
      </c>
      <c r="NLW55" s="1818" t="e">
        <f t="shared" ref="NLW55" si="21260">NLU55*NLS55</f>
        <v>#NUM!</v>
      </c>
      <c r="NLY55" s="1818" t="e">
        <f t="shared" ref="NLY55" si="21261">NLW55*NLU55</f>
        <v>#NUM!</v>
      </c>
      <c r="NMA55" s="1818" t="e">
        <f t="shared" ref="NMA55" si="21262">NLY55*NLW55</f>
        <v>#NUM!</v>
      </c>
      <c r="NMC55" s="1818" t="e">
        <f t="shared" ref="NMC55" si="21263">NMA55*NLY55</f>
        <v>#NUM!</v>
      </c>
      <c r="NME55" s="1818" t="e">
        <f t="shared" ref="NME55" si="21264">NMC55*NMA55</f>
        <v>#NUM!</v>
      </c>
      <c r="NMG55" s="1818" t="e">
        <f t="shared" ref="NMG55" si="21265">NME55*NMC55</f>
        <v>#NUM!</v>
      </c>
      <c r="NMI55" s="1818" t="e">
        <f t="shared" ref="NMI55" si="21266">NMG55*NME55</f>
        <v>#NUM!</v>
      </c>
      <c r="NMK55" s="1818" t="e">
        <f t="shared" ref="NMK55" si="21267">NMI55*NMG55</f>
        <v>#NUM!</v>
      </c>
      <c r="NMM55" s="1818" t="e">
        <f t="shared" ref="NMM55" si="21268">NMK55*NMI55</f>
        <v>#NUM!</v>
      </c>
      <c r="NMO55" s="1818" t="e">
        <f t="shared" ref="NMO55" si="21269">NMM55*NMK55</f>
        <v>#NUM!</v>
      </c>
      <c r="NMQ55" s="1818" t="e">
        <f t="shared" ref="NMQ55" si="21270">NMO55*NMM55</f>
        <v>#NUM!</v>
      </c>
      <c r="NMS55" s="1818" t="e">
        <f t="shared" ref="NMS55" si="21271">NMQ55*NMO55</f>
        <v>#NUM!</v>
      </c>
      <c r="NMU55" s="1818" t="e">
        <f t="shared" ref="NMU55" si="21272">NMS55*NMQ55</f>
        <v>#NUM!</v>
      </c>
      <c r="NMW55" s="1818" t="e">
        <f t="shared" ref="NMW55" si="21273">NMU55*NMS55</f>
        <v>#NUM!</v>
      </c>
      <c r="NMY55" s="1818" t="e">
        <f t="shared" ref="NMY55" si="21274">NMW55*NMU55</f>
        <v>#NUM!</v>
      </c>
      <c r="NNA55" s="1818" t="e">
        <f t="shared" ref="NNA55" si="21275">NMY55*NMW55</f>
        <v>#NUM!</v>
      </c>
      <c r="NNC55" s="1818" t="e">
        <f t="shared" ref="NNC55" si="21276">NNA55*NMY55</f>
        <v>#NUM!</v>
      </c>
      <c r="NNE55" s="1818" t="e">
        <f t="shared" ref="NNE55" si="21277">NNC55*NNA55</f>
        <v>#NUM!</v>
      </c>
      <c r="NNG55" s="1818" t="e">
        <f t="shared" ref="NNG55" si="21278">NNE55*NNC55</f>
        <v>#NUM!</v>
      </c>
      <c r="NNI55" s="1818" t="e">
        <f t="shared" ref="NNI55" si="21279">NNG55*NNE55</f>
        <v>#NUM!</v>
      </c>
      <c r="NNK55" s="1818" t="e">
        <f t="shared" ref="NNK55" si="21280">NNI55*NNG55</f>
        <v>#NUM!</v>
      </c>
      <c r="NNM55" s="1818" t="e">
        <f t="shared" ref="NNM55" si="21281">NNK55*NNI55</f>
        <v>#NUM!</v>
      </c>
      <c r="NNO55" s="1818" t="e">
        <f t="shared" ref="NNO55" si="21282">NNM55*NNK55</f>
        <v>#NUM!</v>
      </c>
      <c r="NNQ55" s="1818" t="e">
        <f t="shared" ref="NNQ55" si="21283">NNO55*NNM55</f>
        <v>#NUM!</v>
      </c>
      <c r="NNS55" s="1818" t="e">
        <f t="shared" ref="NNS55" si="21284">NNQ55*NNO55</f>
        <v>#NUM!</v>
      </c>
      <c r="NNU55" s="1818" t="e">
        <f t="shared" ref="NNU55" si="21285">NNS55*NNQ55</f>
        <v>#NUM!</v>
      </c>
      <c r="NNW55" s="1818" t="e">
        <f t="shared" ref="NNW55" si="21286">NNU55*NNS55</f>
        <v>#NUM!</v>
      </c>
      <c r="NNY55" s="1818" t="e">
        <f t="shared" ref="NNY55" si="21287">NNW55*NNU55</f>
        <v>#NUM!</v>
      </c>
      <c r="NOA55" s="1818" t="e">
        <f t="shared" ref="NOA55" si="21288">NNY55*NNW55</f>
        <v>#NUM!</v>
      </c>
      <c r="NOC55" s="1818" t="e">
        <f t="shared" ref="NOC55" si="21289">NOA55*NNY55</f>
        <v>#NUM!</v>
      </c>
      <c r="NOE55" s="1818" t="e">
        <f t="shared" ref="NOE55" si="21290">NOC55*NOA55</f>
        <v>#NUM!</v>
      </c>
      <c r="NOG55" s="1818" t="e">
        <f t="shared" ref="NOG55" si="21291">NOE55*NOC55</f>
        <v>#NUM!</v>
      </c>
      <c r="NOI55" s="1818" t="e">
        <f t="shared" ref="NOI55" si="21292">NOG55*NOE55</f>
        <v>#NUM!</v>
      </c>
      <c r="NOK55" s="1818" t="e">
        <f t="shared" ref="NOK55" si="21293">NOI55*NOG55</f>
        <v>#NUM!</v>
      </c>
      <c r="NOM55" s="1818" t="e">
        <f t="shared" ref="NOM55" si="21294">NOK55*NOI55</f>
        <v>#NUM!</v>
      </c>
      <c r="NOO55" s="1818" t="e">
        <f t="shared" ref="NOO55" si="21295">NOM55*NOK55</f>
        <v>#NUM!</v>
      </c>
      <c r="NOQ55" s="1818" t="e">
        <f t="shared" ref="NOQ55" si="21296">NOO55*NOM55</f>
        <v>#NUM!</v>
      </c>
      <c r="NOS55" s="1818" t="e">
        <f t="shared" ref="NOS55" si="21297">NOQ55*NOO55</f>
        <v>#NUM!</v>
      </c>
      <c r="NOU55" s="1818" t="e">
        <f t="shared" ref="NOU55" si="21298">NOS55*NOQ55</f>
        <v>#NUM!</v>
      </c>
      <c r="NOW55" s="1818" t="e">
        <f t="shared" ref="NOW55" si="21299">NOU55*NOS55</f>
        <v>#NUM!</v>
      </c>
      <c r="NOY55" s="1818" t="e">
        <f t="shared" ref="NOY55" si="21300">NOW55*NOU55</f>
        <v>#NUM!</v>
      </c>
      <c r="NPA55" s="1818" t="e">
        <f t="shared" ref="NPA55" si="21301">NOY55*NOW55</f>
        <v>#NUM!</v>
      </c>
      <c r="NPC55" s="1818" t="e">
        <f t="shared" ref="NPC55" si="21302">NPA55*NOY55</f>
        <v>#NUM!</v>
      </c>
      <c r="NPE55" s="1818" t="e">
        <f t="shared" ref="NPE55" si="21303">NPC55*NPA55</f>
        <v>#NUM!</v>
      </c>
      <c r="NPG55" s="1818" t="e">
        <f t="shared" ref="NPG55" si="21304">NPE55*NPC55</f>
        <v>#NUM!</v>
      </c>
      <c r="NPI55" s="1818" t="e">
        <f t="shared" ref="NPI55" si="21305">NPG55*NPE55</f>
        <v>#NUM!</v>
      </c>
      <c r="NPK55" s="1818" t="e">
        <f t="shared" ref="NPK55" si="21306">NPI55*NPG55</f>
        <v>#NUM!</v>
      </c>
      <c r="NPM55" s="1818" t="e">
        <f t="shared" ref="NPM55" si="21307">NPK55*NPI55</f>
        <v>#NUM!</v>
      </c>
      <c r="NPO55" s="1818" t="e">
        <f t="shared" ref="NPO55" si="21308">NPM55*NPK55</f>
        <v>#NUM!</v>
      </c>
      <c r="NPQ55" s="1818" t="e">
        <f t="shared" ref="NPQ55" si="21309">NPO55*NPM55</f>
        <v>#NUM!</v>
      </c>
      <c r="NPS55" s="1818" t="e">
        <f t="shared" ref="NPS55" si="21310">NPQ55*NPO55</f>
        <v>#NUM!</v>
      </c>
      <c r="NPU55" s="1818" t="e">
        <f t="shared" ref="NPU55" si="21311">NPS55*NPQ55</f>
        <v>#NUM!</v>
      </c>
      <c r="NPW55" s="1818" t="e">
        <f t="shared" ref="NPW55" si="21312">NPU55*NPS55</f>
        <v>#NUM!</v>
      </c>
      <c r="NPY55" s="1818" t="e">
        <f t="shared" ref="NPY55" si="21313">NPW55*NPU55</f>
        <v>#NUM!</v>
      </c>
      <c r="NQA55" s="1818" t="e">
        <f t="shared" ref="NQA55" si="21314">NPY55*NPW55</f>
        <v>#NUM!</v>
      </c>
      <c r="NQC55" s="1818" t="e">
        <f t="shared" ref="NQC55" si="21315">NQA55*NPY55</f>
        <v>#NUM!</v>
      </c>
      <c r="NQE55" s="1818" t="e">
        <f t="shared" ref="NQE55" si="21316">NQC55*NQA55</f>
        <v>#NUM!</v>
      </c>
      <c r="NQG55" s="1818" t="e">
        <f t="shared" ref="NQG55" si="21317">NQE55*NQC55</f>
        <v>#NUM!</v>
      </c>
      <c r="NQI55" s="1818" t="e">
        <f t="shared" ref="NQI55" si="21318">NQG55*NQE55</f>
        <v>#NUM!</v>
      </c>
      <c r="NQK55" s="1818" t="e">
        <f t="shared" ref="NQK55" si="21319">NQI55*NQG55</f>
        <v>#NUM!</v>
      </c>
      <c r="NQM55" s="1818" t="e">
        <f t="shared" ref="NQM55" si="21320">NQK55*NQI55</f>
        <v>#NUM!</v>
      </c>
      <c r="NQO55" s="1818" t="e">
        <f t="shared" ref="NQO55" si="21321">NQM55*NQK55</f>
        <v>#NUM!</v>
      </c>
      <c r="NQQ55" s="1818" t="e">
        <f t="shared" ref="NQQ55" si="21322">NQO55*NQM55</f>
        <v>#NUM!</v>
      </c>
      <c r="NQS55" s="1818" t="e">
        <f t="shared" ref="NQS55" si="21323">NQQ55*NQO55</f>
        <v>#NUM!</v>
      </c>
      <c r="NQU55" s="1818" t="e">
        <f t="shared" ref="NQU55" si="21324">NQS55*NQQ55</f>
        <v>#NUM!</v>
      </c>
      <c r="NQW55" s="1818" t="e">
        <f t="shared" ref="NQW55" si="21325">NQU55*NQS55</f>
        <v>#NUM!</v>
      </c>
      <c r="NQY55" s="1818" t="e">
        <f t="shared" ref="NQY55" si="21326">NQW55*NQU55</f>
        <v>#NUM!</v>
      </c>
      <c r="NRA55" s="1818" t="e">
        <f t="shared" ref="NRA55" si="21327">NQY55*NQW55</f>
        <v>#NUM!</v>
      </c>
      <c r="NRC55" s="1818" t="e">
        <f t="shared" ref="NRC55" si="21328">NRA55*NQY55</f>
        <v>#NUM!</v>
      </c>
      <c r="NRE55" s="1818" t="e">
        <f t="shared" ref="NRE55" si="21329">NRC55*NRA55</f>
        <v>#NUM!</v>
      </c>
      <c r="NRG55" s="1818" t="e">
        <f t="shared" ref="NRG55" si="21330">NRE55*NRC55</f>
        <v>#NUM!</v>
      </c>
      <c r="NRI55" s="1818" t="e">
        <f t="shared" ref="NRI55" si="21331">NRG55*NRE55</f>
        <v>#NUM!</v>
      </c>
      <c r="NRK55" s="1818" t="e">
        <f t="shared" ref="NRK55" si="21332">NRI55*NRG55</f>
        <v>#NUM!</v>
      </c>
      <c r="NRM55" s="1818" t="e">
        <f t="shared" ref="NRM55" si="21333">NRK55*NRI55</f>
        <v>#NUM!</v>
      </c>
      <c r="NRO55" s="1818" t="e">
        <f t="shared" ref="NRO55" si="21334">NRM55*NRK55</f>
        <v>#NUM!</v>
      </c>
      <c r="NRQ55" s="1818" t="e">
        <f t="shared" ref="NRQ55" si="21335">NRO55*NRM55</f>
        <v>#NUM!</v>
      </c>
      <c r="NRS55" s="1818" t="e">
        <f t="shared" ref="NRS55" si="21336">NRQ55*NRO55</f>
        <v>#NUM!</v>
      </c>
      <c r="NRU55" s="1818" t="e">
        <f t="shared" ref="NRU55" si="21337">NRS55*NRQ55</f>
        <v>#NUM!</v>
      </c>
      <c r="NRW55" s="1818" t="e">
        <f t="shared" ref="NRW55" si="21338">NRU55*NRS55</f>
        <v>#NUM!</v>
      </c>
      <c r="NRY55" s="1818" t="e">
        <f t="shared" ref="NRY55" si="21339">NRW55*NRU55</f>
        <v>#NUM!</v>
      </c>
      <c r="NSA55" s="1818" t="e">
        <f t="shared" ref="NSA55" si="21340">NRY55*NRW55</f>
        <v>#NUM!</v>
      </c>
      <c r="NSC55" s="1818" t="e">
        <f t="shared" ref="NSC55" si="21341">NSA55*NRY55</f>
        <v>#NUM!</v>
      </c>
      <c r="NSE55" s="1818" t="e">
        <f t="shared" ref="NSE55" si="21342">NSC55*NSA55</f>
        <v>#NUM!</v>
      </c>
      <c r="NSG55" s="1818" t="e">
        <f t="shared" ref="NSG55" si="21343">NSE55*NSC55</f>
        <v>#NUM!</v>
      </c>
      <c r="NSI55" s="1818" t="e">
        <f t="shared" ref="NSI55" si="21344">NSG55*NSE55</f>
        <v>#NUM!</v>
      </c>
      <c r="NSK55" s="1818" t="e">
        <f t="shared" ref="NSK55" si="21345">NSI55*NSG55</f>
        <v>#NUM!</v>
      </c>
      <c r="NSM55" s="1818" t="e">
        <f t="shared" ref="NSM55" si="21346">NSK55*NSI55</f>
        <v>#NUM!</v>
      </c>
      <c r="NSO55" s="1818" t="e">
        <f t="shared" ref="NSO55" si="21347">NSM55*NSK55</f>
        <v>#NUM!</v>
      </c>
      <c r="NSQ55" s="1818" t="e">
        <f t="shared" ref="NSQ55" si="21348">NSO55*NSM55</f>
        <v>#NUM!</v>
      </c>
      <c r="NSS55" s="1818" t="e">
        <f t="shared" ref="NSS55" si="21349">NSQ55*NSO55</f>
        <v>#NUM!</v>
      </c>
      <c r="NSU55" s="1818" t="e">
        <f t="shared" ref="NSU55" si="21350">NSS55*NSQ55</f>
        <v>#NUM!</v>
      </c>
      <c r="NSW55" s="1818" t="e">
        <f t="shared" ref="NSW55" si="21351">NSU55*NSS55</f>
        <v>#NUM!</v>
      </c>
      <c r="NSY55" s="1818" t="e">
        <f t="shared" ref="NSY55" si="21352">NSW55*NSU55</f>
        <v>#NUM!</v>
      </c>
      <c r="NTA55" s="1818" t="e">
        <f t="shared" ref="NTA55" si="21353">NSY55*NSW55</f>
        <v>#NUM!</v>
      </c>
      <c r="NTC55" s="1818" t="e">
        <f t="shared" ref="NTC55" si="21354">NTA55*NSY55</f>
        <v>#NUM!</v>
      </c>
      <c r="NTE55" s="1818" t="e">
        <f t="shared" ref="NTE55" si="21355">NTC55*NTA55</f>
        <v>#NUM!</v>
      </c>
      <c r="NTG55" s="1818" t="e">
        <f t="shared" ref="NTG55" si="21356">NTE55*NTC55</f>
        <v>#NUM!</v>
      </c>
      <c r="NTI55" s="1818" t="e">
        <f t="shared" ref="NTI55" si="21357">NTG55*NTE55</f>
        <v>#NUM!</v>
      </c>
      <c r="NTK55" s="1818" t="e">
        <f t="shared" ref="NTK55" si="21358">NTI55*NTG55</f>
        <v>#NUM!</v>
      </c>
      <c r="NTM55" s="1818" t="e">
        <f t="shared" ref="NTM55" si="21359">NTK55*NTI55</f>
        <v>#NUM!</v>
      </c>
      <c r="NTO55" s="1818" t="e">
        <f t="shared" ref="NTO55" si="21360">NTM55*NTK55</f>
        <v>#NUM!</v>
      </c>
      <c r="NTQ55" s="1818" t="e">
        <f t="shared" ref="NTQ55" si="21361">NTO55*NTM55</f>
        <v>#NUM!</v>
      </c>
      <c r="NTS55" s="1818" t="e">
        <f t="shared" ref="NTS55" si="21362">NTQ55*NTO55</f>
        <v>#NUM!</v>
      </c>
      <c r="NTU55" s="1818" t="e">
        <f t="shared" ref="NTU55" si="21363">NTS55*NTQ55</f>
        <v>#NUM!</v>
      </c>
      <c r="NTW55" s="1818" t="e">
        <f t="shared" ref="NTW55" si="21364">NTU55*NTS55</f>
        <v>#NUM!</v>
      </c>
      <c r="NTY55" s="1818" t="e">
        <f t="shared" ref="NTY55" si="21365">NTW55*NTU55</f>
        <v>#NUM!</v>
      </c>
      <c r="NUA55" s="1818" t="e">
        <f t="shared" ref="NUA55" si="21366">NTY55*NTW55</f>
        <v>#NUM!</v>
      </c>
      <c r="NUC55" s="1818" t="e">
        <f t="shared" ref="NUC55" si="21367">NUA55*NTY55</f>
        <v>#NUM!</v>
      </c>
      <c r="NUE55" s="1818" t="e">
        <f t="shared" ref="NUE55" si="21368">NUC55*NUA55</f>
        <v>#NUM!</v>
      </c>
      <c r="NUG55" s="1818" t="e">
        <f t="shared" ref="NUG55" si="21369">NUE55*NUC55</f>
        <v>#NUM!</v>
      </c>
      <c r="NUI55" s="1818" t="e">
        <f t="shared" ref="NUI55" si="21370">NUG55*NUE55</f>
        <v>#NUM!</v>
      </c>
      <c r="NUK55" s="1818" t="e">
        <f t="shared" ref="NUK55" si="21371">NUI55*NUG55</f>
        <v>#NUM!</v>
      </c>
      <c r="NUM55" s="1818" t="e">
        <f t="shared" ref="NUM55" si="21372">NUK55*NUI55</f>
        <v>#NUM!</v>
      </c>
      <c r="NUO55" s="1818" t="e">
        <f t="shared" ref="NUO55" si="21373">NUM55*NUK55</f>
        <v>#NUM!</v>
      </c>
      <c r="NUQ55" s="1818" t="e">
        <f t="shared" ref="NUQ55" si="21374">NUO55*NUM55</f>
        <v>#NUM!</v>
      </c>
      <c r="NUS55" s="1818" t="e">
        <f t="shared" ref="NUS55" si="21375">NUQ55*NUO55</f>
        <v>#NUM!</v>
      </c>
      <c r="NUU55" s="1818" t="e">
        <f t="shared" ref="NUU55" si="21376">NUS55*NUQ55</f>
        <v>#NUM!</v>
      </c>
      <c r="NUW55" s="1818" t="e">
        <f t="shared" ref="NUW55" si="21377">NUU55*NUS55</f>
        <v>#NUM!</v>
      </c>
      <c r="NUY55" s="1818" t="e">
        <f t="shared" ref="NUY55" si="21378">NUW55*NUU55</f>
        <v>#NUM!</v>
      </c>
      <c r="NVA55" s="1818" t="e">
        <f t="shared" ref="NVA55" si="21379">NUY55*NUW55</f>
        <v>#NUM!</v>
      </c>
      <c r="NVC55" s="1818" t="e">
        <f t="shared" ref="NVC55" si="21380">NVA55*NUY55</f>
        <v>#NUM!</v>
      </c>
      <c r="NVE55" s="1818" t="e">
        <f t="shared" ref="NVE55" si="21381">NVC55*NVA55</f>
        <v>#NUM!</v>
      </c>
      <c r="NVG55" s="1818" t="e">
        <f t="shared" ref="NVG55" si="21382">NVE55*NVC55</f>
        <v>#NUM!</v>
      </c>
      <c r="NVI55" s="1818" t="e">
        <f t="shared" ref="NVI55" si="21383">NVG55*NVE55</f>
        <v>#NUM!</v>
      </c>
      <c r="NVK55" s="1818" t="e">
        <f t="shared" ref="NVK55" si="21384">NVI55*NVG55</f>
        <v>#NUM!</v>
      </c>
      <c r="NVM55" s="1818" t="e">
        <f t="shared" ref="NVM55" si="21385">NVK55*NVI55</f>
        <v>#NUM!</v>
      </c>
      <c r="NVO55" s="1818" t="e">
        <f t="shared" ref="NVO55" si="21386">NVM55*NVK55</f>
        <v>#NUM!</v>
      </c>
      <c r="NVQ55" s="1818" t="e">
        <f t="shared" ref="NVQ55" si="21387">NVO55*NVM55</f>
        <v>#NUM!</v>
      </c>
      <c r="NVS55" s="1818" t="e">
        <f t="shared" ref="NVS55" si="21388">NVQ55*NVO55</f>
        <v>#NUM!</v>
      </c>
      <c r="NVU55" s="1818" t="e">
        <f t="shared" ref="NVU55" si="21389">NVS55*NVQ55</f>
        <v>#NUM!</v>
      </c>
      <c r="NVW55" s="1818" t="e">
        <f t="shared" ref="NVW55" si="21390">NVU55*NVS55</f>
        <v>#NUM!</v>
      </c>
      <c r="NVY55" s="1818" t="e">
        <f t="shared" ref="NVY55" si="21391">NVW55*NVU55</f>
        <v>#NUM!</v>
      </c>
      <c r="NWA55" s="1818" t="e">
        <f t="shared" ref="NWA55" si="21392">NVY55*NVW55</f>
        <v>#NUM!</v>
      </c>
      <c r="NWC55" s="1818" t="e">
        <f t="shared" ref="NWC55" si="21393">NWA55*NVY55</f>
        <v>#NUM!</v>
      </c>
      <c r="NWE55" s="1818" t="e">
        <f t="shared" ref="NWE55" si="21394">NWC55*NWA55</f>
        <v>#NUM!</v>
      </c>
      <c r="NWG55" s="1818" t="e">
        <f t="shared" ref="NWG55" si="21395">NWE55*NWC55</f>
        <v>#NUM!</v>
      </c>
      <c r="NWI55" s="1818" t="e">
        <f t="shared" ref="NWI55" si="21396">NWG55*NWE55</f>
        <v>#NUM!</v>
      </c>
      <c r="NWK55" s="1818" t="e">
        <f t="shared" ref="NWK55" si="21397">NWI55*NWG55</f>
        <v>#NUM!</v>
      </c>
      <c r="NWM55" s="1818" t="e">
        <f t="shared" ref="NWM55" si="21398">NWK55*NWI55</f>
        <v>#NUM!</v>
      </c>
      <c r="NWO55" s="1818" t="e">
        <f t="shared" ref="NWO55" si="21399">NWM55*NWK55</f>
        <v>#NUM!</v>
      </c>
      <c r="NWQ55" s="1818" t="e">
        <f t="shared" ref="NWQ55" si="21400">NWO55*NWM55</f>
        <v>#NUM!</v>
      </c>
      <c r="NWS55" s="1818" t="e">
        <f t="shared" ref="NWS55" si="21401">NWQ55*NWO55</f>
        <v>#NUM!</v>
      </c>
      <c r="NWU55" s="1818" t="e">
        <f t="shared" ref="NWU55" si="21402">NWS55*NWQ55</f>
        <v>#NUM!</v>
      </c>
      <c r="NWW55" s="1818" t="e">
        <f t="shared" ref="NWW55" si="21403">NWU55*NWS55</f>
        <v>#NUM!</v>
      </c>
      <c r="NWY55" s="1818" t="e">
        <f t="shared" ref="NWY55" si="21404">NWW55*NWU55</f>
        <v>#NUM!</v>
      </c>
      <c r="NXA55" s="1818" t="e">
        <f t="shared" ref="NXA55" si="21405">NWY55*NWW55</f>
        <v>#NUM!</v>
      </c>
      <c r="NXC55" s="1818" t="e">
        <f t="shared" ref="NXC55" si="21406">NXA55*NWY55</f>
        <v>#NUM!</v>
      </c>
      <c r="NXE55" s="1818" t="e">
        <f t="shared" ref="NXE55" si="21407">NXC55*NXA55</f>
        <v>#NUM!</v>
      </c>
      <c r="NXG55" s="1818" t="e">
        <f t="shared" ref="NXG55" si="21408">NXE55*NXC55</f>
        <v>#NUM!</v>
      </c>
      <c r="NXI55" s="1818" t="e">
        <f t="shared" ref="NXI55" si="21409">NXG55*NXE55</f>
        <v>#NUM!</v>
      </c>
      <c r="NXK55" s="1818" t="e">
        <f t="shared" ref="NXK55" si="21410">NXI55*NXG55</f>
        <v>#NUM!</v>
      </c>
      <c r="NXM55" s="1818" t="e">
        <f t="shared" ref="NXM55" si="21411">NXK55*NXI55</f>
        <v>#NUM!</v>
      </c>
      <c r="NXO55" s="1818" t="e">
        <f t="shared" ref="NXO55" si="21412">NXM55*NXK55</f>
        <v>#NUM!</v>
      </c>
      <c r="NXQ55" s="1818" t="e">
        <f t="shared" ref="NXQ55" si="21413">NXO55*NXM55</f>
        <v>#NUM!</v>
      </c>
      <c r="NXS55" s="1818" t="e">
        <f t="shared" ref="NXS55" si="21414">NXQ55*NXO55</f>
        <v>#NUM!</v>
      </c>
      <c r="NXU55" s="1818" t="e">
        <f t="shared" ref="NXU55" si="21415">NXS55*NXQ55</f>
        <v>#NUM!</v>
      </c>
      <c r="NXW55" s="1818" t="e">
        <f t="shared" ref="NXW55" si="21416">NXU55*NXS55</f>
        <v>#NUM!</v>
      </c>
      <c r="NXY55" s="1818" t="e">
        <f t="shared" ref="NXY55" si="21417">NXW55*NXU55</f>
        <v>#NUM!</v>
      </c>
      <c r="NYA55" s="1818" t="e">
        <f t="shared" ref="NYA55" si="21418">NXY55*NXW55</f>
        <v>#NUM!</v>
      </c>
      <c r="NYC55" s="1818" t="e">
        <f t="shared" ref="NYC55" si="21419">NYA55*NXY55</f>
        <v>#NUM!</v>
      </c>
      <c r="NYE55" s="1818" t="e">
        <f t="shared" ref="NYE55" si="21420">NYC55*NYA55</f>
        <v>#NUM!</v>
      </c>
      <c r="NYG55" s="1818" t="e">
        <f t="shared" ref="NYG55" si="21421">NYE55*NYC55</f>
        <v>#NUM!</v>
      </c>
      <c r="NYI55" s="1818" t="e">
        <f t="shared" ref="NYI55" si="21422">NYG55*NYE55</f>
        <v>#NUM!</v>
      </c>
      <c r="NYK55" s="1818" t="e">
        <f t="shared" ref="NYK55" si="21423">NYI55*NYG55</f>
        <v>#NUM!</v>
      </c>
      <c r="NYM55" s="1818" t="e">
        <f t="shared" ref="NYM55" si="21424">NYK55*NYI55</f>
        <v>#NUM!</v>
      </c>
      <c r="NYO55" s="1818" t="e">
        <f t="shared" ref="NYO55" si="21425">NYM55*NYK55</f>
        <v>#NUM!</v>
      </c>
      <c r="NYQ55" s="1818" t="e">
        <f t="shared" ref="NYQ55" si="21426">NYO55*NYM55</f>
        <v>#NUM!</v>
      </c>
      <c r="NYS55" s="1818" t="e">
        <f t="shared" ref="NYS55" si="21427">NYQ55*NYO55</f>
        <v>#NUM!</v>
      </c>
      <c r="NYU55" s="1818" t="e">
        <f t="shared" ref="NYU55" si="21428">NYS55*NYQ55</f>
        <v>#NUM!</v>
      </c>
      <c r="NYW55" s="1818" t="e">
        <f t="shared" ref="NYW55" si="21429">NYU55*NYS55</f>
        <v>#NUM!</v>
      </c>
      <c r="NYY55" s="1818" t="e">
        <f t="shared" ref="NYY55" si="21430">NYW55*NYU55</f>
        <v>#NUM!</v>
      </c>
      <c r="NZA55" s="1818" t="e">
        <f t="shared" ref="NZA55" si="21431">NYY55*NYW55</f>
        <v>#NUM!</v>
      </c>
      <c r="NZC55" s="1818" t="e">
        <f t="shared" ref="NZC55" si="21432">NZA55*NYY55</f>
        <v>#NUM!</v>
      </c>
      <c r="NZE55" s="1818" t="e">
        <f t="shared" ref="NZE55" si="21433">NZC55*NZA55</f>
        <v>#NUM!</v>
      </c>
      <c r="NZG55" s="1818" t="e">
        <f t="shared" ref="NZG55" si="21434">NZE55*NZC55</f>
        <v>#NUM!</v>
      </c>
      <c r="NZI55" s="1818" t="e">
        <f t="shared" ref="NZI55" si="21435">NZG55*NZE55</f>
        <v>#NUM!</v>
      </c>
      <c r="NZK55" s="1818" t="e">
        <f t="shared" ref="NZK55" si="21436">NZI55*NZG55</f>
        <v>#NUM!</v>
      </c>
      <c r="NZM55" s="1818" t="e">
        <f t="shared" ref="NZM55" si="21437">NZK55*NZI55</f>
        <v>#NUM!</v>
      </c>
      <c r="NZO55" s="1818" t="e">
        <f t="shared" ref="NZO55" si="21438">NZM55*NZK55</f>
        <v>#NUM!</v>
      </c>
      <c r="NZQ55" s="1818" t="e">
        <f t="shared" ref="NZQ55" si="21439">NZO55*NZM55</f>
        <v>#NUM!</v>
      </c>
      <c r="NZS55" s="1818" t="e">
        <f t="shared" ref="NZS55" si="21440">NZQ55*NZO55</f>
        <v>#NUM!</v>
      </c>
      <c r="NZU55" s="1818" t="e">
        <f t="shared" ref="NZU55" si="21441">NZS55*NZQ55</f>
        <v>#NUM!</v>
      </c>
      <c r="NZW55" s="1818" t="e">
        <f t="shared" ref="NZW55" si="21442">NZU55*NZS55</f>
        <v>#NUM!</v>
      </c>
      <c r="NZY55" s="1818" t="e">
        <f t="shared" ref="NZY55" si="21443">NZW55*NZU55</f>
        <v>#NUM!</v>
      </c>
      <c r="OAA55" s="1818" t="e">
        <f t="shared" ref="OAA55" si="21444">NZY55*NZW55</f>
        <v>#NUM!</v>
      </c>
      <c r="OAC55" s="1818" t="e">
        <f t="shared" ref="OAC55" si="21445">OAA55*NZY55</f>
        <v>#NUM!</v>
      </c>
      <c r="OAE55" s="1818" t="e">
        <f t="shared" ref="OAE55" si="21446">OAC55*OAA55</f>
        <v>#NUM!</v>
      </c>
      <c r="OAG55" s="1818" t="e">
        <f t="shared" ref="OAG55" si="21447">OAE55*OAC55</f>
        <v>#NUM!</v>
      </c>
      <c r="OAI55" s="1818" t="e">
        <f t="shared" ref="OAI55" si="21448">OAG55*OAE55</f>
        <v>#NUM!</v>
      </c>
      <c r="OAK55" s="1818" t="e">
        <f t="shared" ref="OAK55" si="21449">OAI55*OAG55</f>
        <v>#NUM!</v>
      </c>
      <c r="OAM55" s="1818" t="e">
        <f t="shared" ref="OAM55" si="21450">OAK55*OAI55</f>
        <v>#NUM!</v>
      </c>
      <c r="OAO55" s="1818" t="e">
        <f t="shared" ref="OAO55" si="21451">OAM55*OAK55</f>
        <v>#NUM!</v>
      </c>
      <c r="OAQ55" s="1818" t="e">
        <f t="shared" ref="OAQ55" si="21452">OAO55*OAM55</f>
        <v>#NUM!</v>
      </c>
      <c r="OAS55" s="1818" t="e">
        <f t="shared" ref="OAS55" si="21453">OAQ55*OAO55</f>
        <v>#NUM!</v>
      </c>
      <c r="OAU55" s="1818" t="e">
        <f t="shared" ref="OAU55" si="21454">OAS55*OAQ55</f>
        <v>#NUM!</v>
      </c>
      <c r="OAW55" s="1818" t="e">
        <f t="shared" ref="OAW55" si="21455">OAU55*OAS55</f>
        <v>#NUM!</v>
      </c>
      <c r="OAY55" s="1818" t="e">
        <f t="shared" ref="OAY55" si="21456">OAW55*OAU55</f>
        <v>#NUM!</v>
      </c>
      <c r="OBA55" s="1818" t="e">
        <f t="shared" ref="OBA55" si="21457">OAY55*OAW55</f>
        <v>#NUM!</v>
      </c>
      <c r="OBC55" s="1818" t="e">
        <f t="shared" ref="OBC55" si="21458">OBA55*OAY55</f>
        <v>#NUM!</v>
      </c>
      <c r="OBE55" s="1818" t="e">
        <f t="shared" ref="OBE55" si="21459">OBC55*OBA55</f>
        <v>#NUM!</v>
      </c>
      <c r="OBG55" s="1818" t="e">
        <f t="shared" ref="OBG55" si="21460">OBE55*OBC55</f>
        <v>#NUM!</v>
      </c>
      <c r="OBI55" s="1818" t="e">
        <f t="shared" ref="OBI55" si="21461">OBG55*OBE55</f>
        <v>#NUM!</v>
      </c>
      <c r="OBK55" s="1818" t="e">
        <f t="shared" ref="OBK55" si="21462">OBI55*OBG55</f>
        <v>#NUM!</v>
      </c>
      <c r="OBM55" s="1818" t="e">
        <f t="shared" ref="OBM55" si="21463">OBK55*OBI55</f>
        <v>#NUM!</v>
      </c>
      <c r="OBO55" s="1818" t="e">
        <f t="shared" ref="OBO55" si="21464">OBM55*OBK55</f>
        <v>#NUM!</v>
      </c>
      <c r="OBQ55" s="1818" t="e">
        <f t="shared" ref="OBQ55" si="21465">OBO55*OBM55</f>
        <v>#NUM!</v>
      </c>
      <c r="OBS55" s="1818" t="e">
        <f t="shared" ref="OBS55" si="21466">OBQ55*OBO55</f>
        <v>#NUM!</v>
      </c>
      <c r="OBU55" s="1818" t="e">
        <f t="shared" ref="OBU55" si="21467">OBS55*OBQ55</f>
        <v>#NUM!</v>
      </c>
      <c r="OBW55" s="1818" t="e">
        <f t="shared" ref="OBW55" si="21468">OBU55*OBS55</f>
        <v>#NUM!</v>
      </c>
      <c r="OBY55" s="1818" t="e">
        <f t="shared" ref="OBY55" si="21469">OBW55*OBU55</f>
        <v>#NUM!</v>
      </c>
      <c r="OCA55" s="1818" t="e">
        <f t="shared" ref="OCA55" si="21470">OBY55*OBW55</f>
        <v>#NUM!</v>
      </c>
      <c r="OCC55" s="1818" t="e">
        <f t="shared" ref="OCC55" si="21471">OCA55*OBY55</f>
        <v>#NUM!</v>
      </c>
      <c r="OCE55" s="1818" t="e">
        <f t="shared" ref="OCE55" si="21472">OCC55*OCA55</f>
        <v>#NUM!</v>
      </c>
      <c r="OCG55" s="1818" t="e">
        <f t="shared" ref="OCG55" si="21473">OCE55*OCC55</f>
        <v>#NUM!</v>
      </c>
      <c r="OCI55" s="1818" t="e">
        <f t="shared" ref="OCI55" si="21474">OCG55*OCE55</f>
        <v>#NUM!</v>
      </c>
      <c r="OCK55" s="1818" t="e">
        <f t="shared" ref="OCK55" si="21475">OCI55*OCG55</f>
        <v>#NUM!</v>
      </c>
      <c r="OCM55" s="1818" t="e">
        <f t="shared" ref="OCM55" si="21476">OCK55*OCI55</f>
        <v>#NUM!</v>
      </c>
      <c r="OCO55" s="1818" t="e">
        <f t="shared" ref="OCO55" si="21477">OCM55*OCK55</f>
        <v>#NUM!</v>
      </c>
      <c r="OCQ55" s="1818" t="e">
        <f t="shared" ref="OCQ55" si="21478">OCO55*OCM55</f>
        <v>#NUM!</v>
      </c>
      <c r="OCS55" s="1818" t="e">
        <f t="shared" ref="OCS55" si="21479">OCQ55*OCO55</f>
        <v>#NUM!</v>
      </c>
      <c r="OCU55" s="1818" t="e">
        <f t="shared" ref="OCU55" si="21480">OCS55*OCQ55</f>
        <v>#NUM!</v>
      </c>
      <c r="OCW55" s="1818" t="e">
        <f t="shared" ref="OCW55" si="21481">OCU55*OCS55</f>
        <v>#NUM!</v>
      </c>
      <c r="OCY55" s="1818" t="e">
        <f t="shared" ref="OCY55" si="21482">OCW55*OCU55</f>
        <v>#NUM!</v>
      </c>
      <c r="ODA55" s="1818" t="e">
        <f t="shared" ref="ODA55" si="21483">OCY55*OCW55</f>
        <v>#NUM!</v>
      </c>
      <c r="ODC55" s="1818" t="e">
        <f t="shared" ref="ODC55" si="21484">ODA55*OCY55</f>
        <v>#NUM!</v>
      </c>
      <c r="ODE55" s="1818" t="e">
        <f t="shared" ref="ODE55" si="21485">ODC55*ODA55</f>
        <v>#NUM!</v>
      </c>
      <c r="ODG55" s="1818" t="e">
        <f t="shared" ref="ODG55" si="21486">ODE55*ODC55</f>
        <v>#NUM!</v>
      </c>
      <c r="ODI55" s="1818" t="e">
        <f t="shared" ref="ODI55" si="21487">ODG55*ODE55</f>
        <v>#NUM!</v>
      </c>
      <c r="ODK55" s="1818" t="e">
        <f t="shared" ref="ODK55" si="21488">ODI55*ODG55</f>
        <v>#NUM!</v>
      </c>
      <c r="ODM55" s="1818" t="e">
        <f t="shared" ref="ODM55" si="21489">ODK55*ODI55</f>
        <v>#NUM!</v>
      </c>
      <c r="ODO55" s="1818" t="e">
        <f t="shared" ref="ODO55" si="21490">ODM55*ODK55</f>
        <v>#NUM!</v>
      </c>
      <c r="ODQ55" s="1818" t="e">
        <f t="shared" ref="ODQ55" si="21491">ODO55*ODM55</f>
        <v>#NUM!</v>
      </c>
      <c r="ODS55" s="1818" t="e">
        <f t="shared" ref="ODS55" si="21492">ODQ55*ODO55</f>
        <v>#NUM!</v>
      </c>
      <c r="ODU55" s="1818" t="e">
        <f t="shared" ref="ODU55" si="21493">ODS55*ODQ55</f>
        <v>#NUM!</v>
      </c>
      <c r="ODW55" s="1818" t="e">
        <f t="shared" ref="ODW55" si="21494">ODU55*ODS55</f>
        <v>#NUM!</v>
      </c>
      <c r="ODY55" s="1818" t="e">
        <f t="shared" ref="ODY55" si="21495">ODW55*ODU55</f>
        <v>#NUM!</v>
      </c>
      <c r="OEA55" s="1818" t="e">
        <f t="shared" ref="OEA55" si="21496">ODY55*ODW55</f>
        <v>#NUM!</v>
      </c>
      <c r="OEC55" s="1818" t="e">
        <f t="shared" ref="OEC55" si="21497">OEA55*ODY55</f>
        <v>#NUM!</v>
      </c>
      <c r="OEE55" s="1818" t="e">
        <f t="shared" ref="OEE55" si="21498">OEC55*OEA55</f>
        <v>#NUM!</v>
      </c>
      <c r="OEG55" s="1818" t="e">
        <f t="shared" ref="OEG55" si="21499">OEE55*OEC55</f>
        <v>#NUM!</v>
      </c>
      <c r="OEI55" s="1818" t="e">
        <f t="shared" ref="OEI55" si="21500">OEG55*OEE55</f>
        <v>#NUM!</v>
      </c>
      <c r="OEK55" s="1818" t="e">
        <f t="shared" ref="OEK55" si="21501">OEI55*OEG55</f>
        <v>#NUM!</v>
      </c>
      <c r="OEM55" s="1818" t="e">
        <f t="shared" ref="OEM55" si="21502">OEK55*OEI55</f>
        <v>#NUM!</v>
      </c>
      <c r="OEO55" s="1818" t="e">
        <f t="shared" ref="OEO55" si="21503">OEM55*OEK55</f>
        <v>#NUM!</v>
      </c>
      <c r="OEQ55" s="1818" t="e">
        <f t="shared" ref="OEQ55" si="21504">OEO55*OEM55</f>
        <v>#NUM!</v>
      </c>
      <c r="OES55" s="1818" t="e">
        <f t="shared" ref="OES55" si="21505">OEQ55*OEO55</f>
        <v>#NUM!</v>
      </c>
      <c r="OEU55" s="1818" t="e">
        <f t="shared" ref="OEU55" si="21506">OES55*OEQ55</f>
        <v>#NUM!</v>
      </c>
      <c r="OEW55" s="1818" t="e">
        <f t="shared" ref="OEW55" si="21507">OEU55*OES55</f>
        <v>#NUM!</v>
      </c>
      <c r="OEY55" s="1818" t="e">
        <f t="shared" ref="OEY55" si="21508">OEW55*OEU55</f>
        <v>#NUM!</v>
      </c>
      <c r="OFA55" s="1818" t="e">
        <f t="shared" ref="OFA55" si="21509">OEY55*OEW55</f>
        <v>#NUM!</v>
      </c>
      <c r="OFC55" s="1818" t="e">
        <f t="shared" ref="OFC55" si="21510">OFA55*OEY55</f>
        <v>#NUM!</v>
      </c>
      <c r="OFE55" s="1818" t="e">
        <f t="shared" ref="OFE55" si="21511">OFC55*OFA55</f>
        <v>#NUM!</v>
      </c>
      <c r="OFG55" s="1818" t="e">
        <f t="shared" ref="OFG55" si="21512">OFE55*OFC55</f>
        <v>#NUM!</v>
      </c>
      <c r="OFI55" s="1818" t="e">
        <f t="shared" ref="OFI55" si="21513">OFG55*OFE55</f>
        <v>#NUM!</v>
      </c>
      <c r="OFK55" s="1818" t="e">
        <f t="shared" ref="OFK55" si="21514">OFI55*OFG55</f>
        <v>#NUM!</v>
      </c>
      <c r="OFM55" s="1818" t="e">
        <f t="shared" ref="OFM55" si="21515">OFK55*OFI55</f>
        <v>#NUM!</v>
      </c>
      <c r="OFO55" s="1818" t="e">
        <f t="shared" ref="OFO55" si="21516">OFM55*OFK55</f>
        <v>#NUM!</v>
      </c>
      <c r="OFQ55" s="1818" t="e">
        <f t="shared" ref="OFQ55" si="21517">OFO55*OFM55</f>
        <v>#NUM!</v>
      </c>
      <c r="OFS55" s="1818" t="e">
        <f t="shared" ref="OFS55" si="21518">OFQ55*OFO55</f>
        <v>#NUM!</v>
      </c>
      <c r="OFU55" s="1818" t="e">
        <f t="shared" ref="OFU55" si="21519">OFS55*OFQ55</f>
        <v>#NUM!</v>
      </c>
      <c r="OFW55" s="1818" t="e">
        <f t="shared" ref="OFW55" si="21520">OFU55*OFS55</f>
        <v>#NUM!</v>
      </c>
      <c r="OFY55" s="1818" t="e">
        <f t="shared" ref="OFY55" si="21521">OFW55*OFU55</f>
        <v>#NUM!</v>
      </c>
      <c r="OGA55" s="1818" t="e">
        <f t="shared" ref="OGA55" si="21522">OFY55*OFW55</f>
        <v>#NUM!</v>
      </c>
      <c r="OGC55" s="1818" t="e">
        <f t="shared" ref="OGC55" si="21523">OGA55*OFY55</f>
        <v>#NUM!</v>
      </c>
      <c r="OGE55" s="1818" t="e">
        <f t="shared" ref="OGE55" si="21524">OGC55*OGA55</f>
        <v>#NUM!</v>
      </c>
      <c r="OGG55" s="1818" t="e">
        <f t="shared" ref="OGG55" si="21525">OGE55*OGC55</f>
        <v>#NUM!</v>
      </c>
      <c r="OGI55" s="1818" t="e">
        <f t="shared" ref="OGI55" si="21526">OGG55*OGE55</f>
        <v>#NUM!</v>
      </c>
      <c r="OGK55" s="1818" t="e">
        <f t="shared" ref="OGK55" si="21527">OGI55*OGG55</f>
        <v>#NUM!</v>
      </c>
      <c r="OGM55" s="1818" t="e">
        <f t="shared" ref="OGM55" si="21528">OGK55*OGI55</f>
        <v>#NUM!</v>
      </c>
      <c r="OGO55" s="1818" t="e">
        <f t="shared" ref="OGO55" si="21529">OGM55*OGK55</f>
        <v>#NUM!</v>
      </c>
      <c r="OGQ55" s="1818" t="e">
        <f t="shared" ref="OGQ55" si="21530">OGO55*OGM55</f>
        <v>#NUM!</v>
      </c>
      <c r="OGS55" s="1818" t="e">
        <f t="shared" ref="OGS55" si="21531">OGQ55*OGO55</f>
        <v>#NUM!</v>
      </c>
      <c r="OGU55" s="1818" t="e">
        <f t="shared" ref="OGU55" si="21532">OGS55*OGQ55</f>
        <v>#NUM!</v>
      </c>
      <c r="OGW55" s="1818" t="e">
        <f t="shared" ref="OGW55" si="21533">OGU55*OGS55</f>
        <v>#NUM!</v>
      </c>
      <c r="OGY55" s="1818" t="e">
        <f t="shared" ref="OGY55" si="21534">OGW55*OGU55</f>
        <v>#NUM!</v>
      </c>
      <c r="OHA55" s="1818" t="e">
        <f t="shared" ref="OHA55" si="21535">OGY55*OGW55</f>
        <v>#NUM!</v>
      </c>
      <c r="OHC55" s="1818" t="e">
        <f t="shared" ref="OHC55" si="21536">OHA55*OGY55</f>
        <v>#NUM!</v>
      </c>
      <c r="OHE55" s="1818" t="e">
        <f t="shared" ref="OHE55" si="21537">OHC55*OHA55</f>
        <v>#NUM!</v>
      </c>
      <c r="OHG55" s="1818" t="e">
        <f t="shared" ref="OHG55" si="21538">OHE55*OHC55</f>
        <v>#NUM!</v>
      </c>
      <c r="OHI55" s="1818" t="e">
        <f t="shared" ref="OHI55" si="21539">OHG55*OHE55</f>
        <v>#NUM!</v>
      </c>
      <c r="OHK55" s="1818" t="e">
        <f t="shared" ref="OHK55" si="21540">OHI55*OHG55</f>
        <v>#NUM!</v>
      </c>
      <c r="OHM55" s="1818" t="e">
        <f t="shared" ref="OHM55" si="21541">OHK55*OHI55</f>
        <v>#NUM!</v>
      </c>
      <c r="OHO55" s="1818" t="e">
        <f t="shared" ref="OHO55" si="21542">OHM55*OHK55</f>
        <v>#NUM!</v>
      </c>
      <c r="OHQ55" s="1818" t="e">
        <f t="shared" ref="OHQ55" si="21543">OHO55*OHM55</f>
        <v>#NUM!</v>
      </c>
      <c r="OHS55" s="1818" t="e">
        <f t="shared" ref="OHS55" si="21544">OHQ55*OHO55</f>
        <v>#NUM!</v>
      </c>
      <c r="OHU55" s="1818" t="e">
        <f t="shared" ref="OHU55" si="21545">OHS55*OHQ55</f>
        <v>#NUM!</v>
      </c>
      <c r="OHW55" s="1818" t="e">
        <f t="shared" ref="OHW55" si="21546">OHU55*OHS55</f>
        <v>#NUM!</v>
      </c>
      <c r="OHY55" s="1818" t="e">
        <f t="shared" ref="OHY55" si="21547">OHW55*OHU55</f>
        <v>#NUM!</v>
      </c>
      <c r="OIA55" s="1818" t="e">
        <f t="shared" ref="OIA55" si="21548">OHY55*OHW55</f>
        <v>#NUM!</v>
      </c>
      <c r="OIC55" s="1818" t="e">
        <f t="shared" ref="OIC55" si="21549">OIA55*OHY55</f>
        <v>#NUM!</v>
      </c>
      <c r="OIE55" s="1818" t="e">
        <f t="shared" ref="OIE55" si="21550">OIC55*OIA55</f>
        <v>#NUM!</v>
      </c>
      <c r="OIG55" s="1818" t="e">
        <f t="shared" ref="OIG55" si="21551">OIE55*OIC55</f>
        <v>#NUM!</v>
      </c>
      <c r="OII55" s="1818" t="e">
        <f t="shared" ref="OII55" si="21552">OIG55*OIE55</f>
        <v>#NUM!</v>
      </c>
      <c r="OIK55" s="1818" t="e">
        <f t="shared" ref="OIK55" si="21553">OII55*OIG55</f>
        <v>#NUM!</v>
      </c>
      <c r="OIM55" s="1818" t="e">
        <f t="shared" ref="OIM55" si="21554">OIK55*OII55</f>
        <v>#NUM!</v>
      </c>
      <c r="OIO55" s="1818" t="e">
        <f t="shared" ref="OIO55" si="21555">OIM55*OIK55</f>
        <v>#NUM!</v>
      </c>
      <c r="OIQ55" s="1818" t="e">
        <f t="shared" ref="OIQ55" si="21556">OIO55*OIM55</f>
        <v>#NUM!</v>
      </c>
      <c r="OIS55" s="1818" t="e">
        <f t="shared" ref="OIS55" si="21557">OIQ55*OIO55</f>
        <v>#NUM!</v>
      </c>
      <c r="OIU55" s="1818" t="e">
        <f t="shared" ref="OIU55" si="21558">OIS55*OIQ55</f>
        <v>#NUM!</v>
      </c>
      <c r="OIW55" s="1818" t="e">
        <f t="shared" ref="OIW55" si="21559">OIU55*OIS55</f>
        <v>#NUM!</v>
      </c>
      <c r="OIY55" s="1818" t="e">
        <f t="shared" ref="OIY55" si="21560">OIW55*OIU55</f>
        <v>#NUM!</v>
      </c>
      <c r="OJA55" s="1818" t="e">
        <f t="shared" ref="OJA55" si="21561">OIY55*OIW55</f>
        <v>#NUM!</v>
      </c>
      <c r="OJC55" s="1818" t="e">
        <f t="shared" ref="OJC55" si="21562">OJA55*OIY55</f>
        <v>#NUM!</v>
      </c>
      <c r="OJE55" s="1818" t="e">
        <f t="shared" ref="OJE55" si="21563">OJC55*OJA55</f>
        <v>#NUM!</v>
      </c>
      <c r="OJG55" s="1818" t="e">
        <f t="shared" ref="OJG55" si="21564">OJE55*OJC55</f>
        <v>#NUM!</v>
      </c>
      <c r="OJI55" s="1818" t="e">
        <f t="shared" ref="OJI55" si="21565">OJG55*OJE55</f>
        <v>#NUM!</v>
      </c>
      <c r="OJK55" s="1818" t="e">
        <f t="shared" ref="OJK55" si="21566">OJI55*OJG55</f>
        <v>#NUM!</v>
      </c>
      <c r="OJM55" s="1818" t="e">
        <f t="shared" ref="OJM55" si="21567">OJK55*OJI55</f>
        <v>#NUM!</v>
      </c>
      <c r="OJO55" s="1818" t="e">
        <f t="shared" ref="OJO55" si="21568">OJM55*OJK55</f>
        <v>#NUM!</v>
      </c>
      <c r="OJQ55" s="1818" t="e">
        <f t="shared" ref="OJQ55" si="21569">OJO55*OJM55</f>
        <v>#NUM!</v>
      </c>
      <c r="OJS55" s="1818" t="e">
        <f t="shared" ref="OJS55" si="21570">OJQ55*OJO55</f>
        <v>#NUM!</v>
      </c>
      <c r="OJU55" s="1818" t="e">
        <f t="shared" ref="OJU55" si="21571">OJS55*OJQ55</f>
        <v>#NUM!</v>
      </c>
      <c r="OJW55" s="1818" t="e">
        <f t="shared" ref="OJW55" si="21572">OJU55*OJS55</f>
        <v>#NUM!</v>
      </c>
      <c r="OJY55" s="1818" t="e">
        <f t="shared" ref="OJY55" si="21573">OJW55*OJU55</f>
        <v>#NUM!</v>
      </c>
      <c r="OKA55" s="1818" t="e">
        <f t="shared" ref="OKA55" si="21574">OJY55*OJW55</f>
        <v>#NUM!</v>
      </c>
      <c r="OKC55" s="1818" t="e">
        <f t="shared" ref="OKC55" si="21575">OKA55*OJY55</f>
        <v>#NUM!</v>
      </c>
      <c r="OKE55" s="1818" t="e">
        <f t="shared" ref="OKE55" si="21576">OKC55*OKA55</f>
        <v>#NUM!</v>
      </c>
      <c r="OKG55" s="1818" t="e">
        <f t="shared" ref="OKG55" si="21577">OKE55*OKC55</f>
        <v>#NUM!</v>
      </c>
      <c r="OKI55" s="1818" t="e">
        <f t="shared" ref="OKI55" si="21578">OKG55*OKE55</f>
        <v>#NUM!</v>
      </c>
      <c r="OKK55" s="1818" t="e">
        <f t="shared" ref="OKK55" si="21579">OKI55*OKG55</f>
        <v>#NUM!</v>
      </c>
      <c r="OKM55" s="1818" t="e">
        <f t="shared" ref="OKM55" si="21580">OKK55*OKI55</f>
        <v>#NUM!</v>
      </c>
      <c r="OKO55" s="1818" t="e">
        <f t="shared" ref="OKO55" si="21581">OKM55*OKK55</f>
        <v>#NUM!</v>
      </c>
      <c r="OKQ55" s="1818" t="e">
        <f t="shared" ref="OKQ55" si="21582">OKO55*OKM55</f>
        <v>#NUM!</v>
      </c>
      <c r="OKS55" s="1818" t="e">
        <f t="shared" ref="OKS55" si="21583">OKQ55*OKO55</f>
        <v>#NUM!</v>
      </c>
      <c r="OKU55" s="1818" t="e">
        <f t="shared" ref="OKU55" si="21584">OKS55*OKQ55</f>
        <v>#NUM!</v>
      </c>
      <c r="OKW55" s="1818" t="e">
        <f t="shared" ref="OKW55" si="21585">OKU55*OKS55</f>
        <v>#NUM!</v>
      </c>
      <c r="OKY55" s="1818" t="e">
        <f t="shared" ref="OKY55" si="21586">OKW55*OKU55</f>
        <v>#NUM!</v>
      </c>
      <c r="OLA55" s="1818" t="e">
        <f t="shared" ref="OLA55" si="21587">OKY55*OKW55</f>
        <v>#NUM!</v>
      </c>
      <c r="OLC55" s="1818" t="e">
        <f t="shared" ref="OLC55" si="21588">OLA55*OKY55</f>
        <v>#NUM!</v>
      </c>
      <c r="OLE55" s="1818" t="e">
        <f t="shared" ref="OLE55" si="21589">OLC55*OLA55</f>
        <v>#NUM!</v>
      </c>
      <c r="OLG55" s="1818" t="e">
        <f t="shared" ref="OLG55" si="21590">OLE55*OLC55</f>
        <v>#NUM!</v>
      </c>
      <c r="OLI55" s="1818" t="e">
        <f t="shared" ref="OLI55" si="21591">OLG55*OLE55</f>
        <v>#NUM!</v>
      </c>
      <c r="OLK55" s="1818" t="e">
        <f t="shared" ref="OLK55" si="21592">OLI55*OLG55</f>
        <v>#NUM!</v>
      </c>
      <c r="OLM55" s="1818" t="e">
        <f t="shared" ref="OLM55" si="21593">OLK55*OLI55</f>
        <v>#NUM!</v>
      </c>
      <c r="OLO55" s="1818" t="e">
        <f t="shared" ref="OLO55" si="21594">OLM55*OLK55</f>
        <v>#NUM!</v>
      </c>
      <c r="OLQ55" s="1818" t="e">
        <f t="shared" ref="OLQ55" si="21595">OLO55*OLM55</f>
        <v>#NUM!</v>
      </c>
      <c r="OLS55" s="1818" t="e">
        <f t="shared" ref="OLS55" si="21596">OLQ55*OLO55</f>
        <v>#NUM!</v>
      </c>
      <c r="OLU55" s="1818" t="e">
        <f t="shared" ref="OLU55" si="21597">OLS55*OLQ55</f>
        <v>#NUM!</v>
      </c>
      <c r="OLW55" s="1818" t="e">
        <f t="shared" ref="OLW55" si="21598">OLU55*OLS55</f>
        <v>#NUM!</v>
      </c>
      <c r="OLY55" s="1818" t="e">
        <f t="shared" ref="OLY55" si="21599">OLW55*OLU55</f>
        <v>#NUM!</v>
      </c>
      <c r="OMA55" s="1818" t="e">
        <f t="shared" ref="OMA55" si="21600">OLY55*OLW55</f>
        <v>#NUM!</v>
      </c>
      <c r="OMC55" s="1818" t="e">
        <f t="shared" ref="OMC55" si="21601">OMA55*OLY55</f>
        <v>#NUM!</v>
      </c>
      <c r="OME55" s="1818" t="e">
        <f t="shared" ref="OME55" si="21602">OMC55*OMA55</f>
        <v>#NUM!</v>
      </c>
      <c r="OMG55" s="1818" t="e">
        <f t="shared" ref="OMG55" si="21603">OME55*OMC55</f>
        <v>#NUM!</v>
      </c>
      <c r="OMI55" s="1818" t="e">
        <f t="shared" ref="OMI55" si="21604">OMG55*OME55</f>
        <v>#NUM!</v>
      </c>
      <c r="OMK55" s="1818" t="e">
        <f t="shared" ref="OMK55" si="21605">OMI55*OMG55</f>
        <v>#NUM!</v>
      </c>
      <c r="OMM55" s="1818" t="e">
        <f t="shared" ref="OMM55" si="21606">OMK55*OMI55</f>
        <v>#NUM!</v>
      </c>
      <c r="OMO55" s="1818" t="e">
        <f t="shared" ref="OMO55" si="21607">OMM55*OMK55</f>
        <v>#NUM!</v>
      </c>
      <c r="OMQ55" s="1818" t="e">
        <f t="shared" ref="OMQ55" si="21608">OMO55*OMM55</f>
        <v>#NUM!</v>
      </c>
      <c r="OMS55" s="1818" t="e">
        <f t="shared" ref="OMS55" si="21609">OMQ55*OMO55</f>
        <v>#NUM!</v>
      </c>
      <c r="OMU55" s="1818" t="e">
        <f t="shared" ref="OMU55" si="21610">OMS55*OMQ55</f>
        <v>#NUM!</v>
      </c>
      <c r="OMW55" s="1818" t="e">
        <f t="shared" ref="OMW55" si="21611">OMU55*OMS55</f>
        <v>#NUM!</v>
      </c>
      <c r="OMY55" s="1818" t="e">
        <f t="shared" ref="OMY55" si="21612">OMW55*OMU55</f>
        <v>#NUM!</v>
      </c>
      <c r="ONA55" s="1818" t="e">
        <f t="shared" ref="ONA55" si="21613">OMY55*OMW55</f>
        <v>#NUM!</v>
      </c>
      <c r="ONC55" s="1818" t="e">
        <f t="shared" ref="ONC55" si="21614">ONA55*OMY55</f>
        <v>#NUM!</v>
      </c>
      <c r="ONE55" s="1818" t="e">
        <f t="shared" ref="ONE55" si="21615">ONC55*ONA55</f>
        <v>#NUM!</v>
      </c>
      <c r="ONG55" s="1818" t="e">
        <f t="shared" ref="ONG55" si="21616">ONE55*ONC55</f>
        <v>#NUM!</v>
      </c>
      <c r="ONI55" s="1818" t="e">
        <f t="shared" ref="ONI55" si="21617">ONG55*ONE55</f>
        <v>#NUM!</v>
      </c>
      <c r="ONK55" s="1818" t="e">
        <f t="shared" ref="ONK55" si="21618">ONI55*ONG55</f>
        <v>#NUM!</v>
      </c>
      <c r="ONM55" s="1818" t="e">
        <f t="shared" ref="ONM55" si="21619">ONK55*ONI55</f>
        <v>#NUM!</v>
      </c>
      <c r="ONO55" s="1818" t="e">
        <f t="shared" ref="ONO55" si="21620">ONM55*ONK55</f>
        <v>#NUM!</v>
      </c>
      <c r="ONQ55" s="1818" t="e">
        <f t="shared" ref="ONQ55" si="21621">ONO55*ONM55</f>
        <v>#NUM!</v>
      </c>
      <c r="ONS55" s="1818" t="e">
        <f t="shared" ref="ONS55" si="21622">ONQ55*ONO55</f>
        <v>#NUM!</v>
      </c>
      <c r="ONU55" s="1818" t="e">
        <f t="shared" ref="ONU55" si="21623">ONS55*ONQ55</f>
        <v>#NUM!</v>
      </c>
      <c r="ONW55" s="1818" t="e">
        <f t="shared" ref="ONW55" si="21624">ONU55*ONS55</f>
        <v>#NUM!</v>
      </c>
      <c r="ONY55" s="1818" t="e">
        <f t="shared" ref="ONY55" si="21625">ONW55*ONU55</f>
        <v>#NUM!</v>
      </c>
      <c r="OOA55" s="1818" t="e">
        <f t="shared" ref="OOA55" si="21626">ONY55*ONW55</f>
        <v>#NUM!</v>
      </c>
      <c r="OOC55" s="1818" t="e">
        <f t="shared" ref="OOC55" si="21627">OOA55*ONY55</f>
        <v>#NUM!</v>
      </c>
      <c r="OOE55" s="1818" t="e">
        <f t="shared" ref="OOE55" si="21628">OOC55*OOA55</f>
        <v>#NUM!</v>
      </c>
      <c r="OOG55" s="1818" t="e">
        <f t="shared" ref="OOG55" si="21629">OOE55*OOC55</f>
        <v>#NUM!</v>
      </c>
      <c r="OOI55" s="1818" t="e">
        <f t="shared" ref="OOI55" si="21630">OOG55*OOE55</f>
        <v>#NUM!</v>
      </c>
      <c r="OOK55" s="1818" t="e">
        <f t="shared" ref="OOK55" si="21631">OOI55*OOG55</f>
        <v>#NUM!</v>
      </c>
      <c r="OOM55" s="1818" t="e">
        <f t="shared" ref="OOM55" si="21632">OOK55*OOI55</f>
        <v>#NUM!</v>
      </c>
      <c r="OOO55" s="1818" t="e">
        <f t="shared" ref="OOO55" si="21633">OOM55*OOK55</f>
        <v>#NUM!</v>
      </c>
      <c r="OOQ55" s="1818" t="e">
        <f t="shared" ref="OOQ55" si="21634">OOO55*OOM55</f>
        <v>#NUM!</v>
      </c>
      <c r="OOS55" s="1818" t="e">
        <f t="shared" ref="OOS55" si="21635">OOQ55*OOO55</f>
        <v>#NUM!</v>
      </c>
      <c r="OOU55" s="1818" t="e">
        <f t="shared" ref="OOU55" si="21636">OOS55*OOQ55</f>
        <v>#NUM!</v>
      </c>
      <c r="OOW55" s="1818" t="e">
        <f t="shared" ref="OOW55" si="21637">OOU55*OOS55</f>
        <v>#NUM!</v>
      </c>
      <c r="OOY55" s="1818" t="e">
        <f t="shared" ref="OOY55" si="21638">OOW55*OOU55</f>
        <v>#NUM!</v>
      </c>
      <c r="OPA55" s="1818" t="e">
        <f t="shared" ref="OPA55" si="21639">OOY55*OOW55</f>
        <v>#NUM!</v>
      </c>
      <c r="OPC55" s="1818" t="e">
        <f t="shared" ref="OPC55" si="21640">OPA55*OOY55</f>
        <v>#NUM!</v>
      </c>
      <c r="OPE55" s="1818" t="e">
        <f t="shared" ref="OPE55" si="21641">OPC55*OPA55</f>
        <v>#NUM!</v>
      </c>
      <c r="OPG55" s="1818" t="e">
        <f t="shared" ref="OPG55" si="21642">OPE55*OPC55</f>
        <v>#NUM!</v>
      </c>
      <c r="OPI55" s="1818" t="e">
        <f t="shared" ref="OPI55" si="21643">OPG55*OPE55</f>
        <v>#NUM!</v>
      </c>
      <c r="OPK55" s="1818" t="e">
        <f t="shared" ref="OPK55" si="21644">OPI55*OPG55</f>
        <v>#NUM!</v>
      </c>
      <c r="OPM55" s="1818" t="e">
        <f t="shared" ref="OPM55" si="21645">OPK55*OPI55</f>
        <v>#NUM!</v>
      </c>
      <c r="OPO55" s="1818" t="e">
        <f t="shared" ref="OPO55" si="21646">OPM55*OPK55</f>
        <v>#NUM!</v>
      </c>
      <c r="OPQ55" s="1818" t="e">
        <f t="shared" ref="OPQ55" si="21647">OPO55*OPM55</f>
        <v>#NUM!</v>
      </c>
      <c r="OPS55" s="1818" t="e">
        <f t="shared" ref="OPS55" si="21648">OPQ55*OPO55</f>
        <v>#NUM!</v>
      </c>
      <c r="OPU55" s="1818" t="e">
        <f t="shared" ref="OPU55" si="21649">OPS55*OPQ55</f>
        <v>#NUM!</v>
      </c>
      <c r="OPW55" s="1818" t="e">
        <f t="shared" ref="OPW55" si="21650">OPU55*OPS55</f>
        <v>#NUM!</v>
      </c>
      <c r="OPY55" s="1818" t="e">
        <f t="shared" ref="OPY55" si="21651">OPW55*OPU55</f>
        <v>#NUM!</v>
      </c>
      <c r="OQA55" s="1818" t="e">
        <f t="shared" ref="OQA55" si="21652">OPY55*OPW55</f>
        <v>#NUM!</v>
      </c>
      <c r="OQC55" s="1818" t="e">
        <f t="shared" ref="OQC55" si="21653">OQA55*OPY55</f>
        <v>#NUM!</v>
      </c>
      <c r="OQE55" s="1818" t="e">
        <f t="shared" ref="OQE55" si="21654">OQC55*OQA55</f>
        <v>#NUM!</v>
      </c>
      <c r="OQG55" s="1818" t="e">
        <f t="shared" ref="OQG55" si="21655">OQE55*OQC55</f>
        <v>#NUM!</v>
      </c>
      <c r="OQI55" s="1818" t="e">
        <f t="shared" ref="OQI55" si="21656">OQG55*OQE55</f>
        <v>#NUM!</v>
      </c>
      <c r="OQK55" s="1818" t="e">
        <f t="shared" ref="OQK55" si="21657">OQI55*OQG55</f>
        <v>#NUM!</v>
      </c>
      <c r="OQM55" s="1818" t="e">
        <f t="shared" ref="OQM55" si="21658">OQK55*OQI55</f>
        <v>#NUM!</v>
      </c>
      <c r="OQO55" s="1818" t="e">
        <f t="shared" ref="OQO55" si="21659">OQM55*OQK55</f>
        <v>#NUM!</v>
      </c>
      <c r="OQQ55" s="1818" t="e">
        <f t="shared" ref="OQQ55" si="21660">OQO55*OQM55</f>
        <v>#NUM!</v>
      </c>
      <c r="OQS55" s="1818" t="e">
        <f t="shared" ref="OQS55" si="21661">OQQ55*OQO55</f>
        <v>#NUM!</v>
      </c>
      <c r="OQU55" s="1818" t="e">
        <f t="shared" ref="OQU55" si="21662">OQS55*OQQ55</f>
        <v>#NUM!</v>
      </c>
      <c r="OQW55" s="1818" t="e">
        <f t="shared" ref="OQW55" si="21663">OQU55*OQS55</f>
        <v>#NUM!</v>
      </c>
      <c r="OQY55" s="1818" t="e">
        <f t="shared" ref="OQY55" si="21664">OQW55*OQU55</f>
        <v>#NUM!</v>
      </c>
      <c r="ORA55" s="1818" t="e">
        <f t="shared" ref="ORA55" si="21665">OQY55*OQW55</f>
        <v>#NUM!</v>
      </c>
      <c r="ORC55" s="1818" t="e">
        <f t="shared" ref="ORC55" si="21666">ORA55*OQY55</f>
        <v>#NUM!</v>
      </c>
      <c r="ORE55" s="1818" t="e">
        <f t="shared" ref="ORE55" si="21667">ORC55*ORA55</f>
        <v>#NUM!</v>
      </c>
      <c r="ORG55" s="1818" t="e">
        <f t="shared" ref="ORG55" si="21668">ORE55*ORC55</f>
        <v>#NUM!</v>
      </c>
      <c r="ORI55" s="1818" t="e">
        <f t="shared" ref="ORI55" si="21669">ORG55*ORE55</f>
        <v>#NUM!</v>
      </c>
      <c r="ORK55" s="1818" t="e">
        <f t="shared" ref="ORK55" si="21670">ORI55*ORG55</f>
        <v>#NUM!</v>
      </c>
      <c r="ORM55" s="1818" t="e">
        <f t="shared" ref="ORM55" si="21671">ORK55*ORI55</f>
        <v>#NUM!</v>
      </c>
      <c r="ORO55" s="1818" t="e">
        <f t="shared" ref="ORO55" si="21672">ORM55*ORK55</f>
        <v>#NUM!</v>
      </c>
      <c r="ORQ55" s="1818" t="e">
        <f t="shared" ref="ORQ55" si="21673">ORO55*ORM55</f>
        <v>#NUM!</v>
      </c>
      <c r="ORS55" s="1818" t="e">
        <f t="shared" ref="ORS55" si="21674">ORQ55*ORO55</f>
        <v>#NUM!</v>
      </c>
      <c r="ORU55" s="1818" t="e">
        <f t="shared" ref="ORU55" si="21675">ORS55*ORQ55</f>
        <v>#NUM!</v>
      </c>
      <c r="ORW55" s="1818" t="e">
        <f t="shared" ref="ORW55" si="21676">ORU55*ORS55</f>
        <v>#NUM!</v>
      </c>
      <c r="ORY55" s="1818" t="e">
        <f t="shared" ref="ORY55" si="21677">ORW55*ORU55</f>
        <v>#NUM!</v>
      </c>
      <c r="OSA55" s="1818" t="e">
        <f t="shared" ref="OSA55" si="21678">ORY55*ORW55</f>
        <v>#NUM!</v>
      </c>
      <c r="OSC55" s="1818" t="e">
        <f t="shared" ref="OSC55" si="21679">OSA55*ORY55</f>
        <v>#NUM!</v>
      </c>
      <c r="OSE55" s="1818" t="e">
        <f t="shared" ref="OSE55" si="21680">OSC55*OSA55</f>
        <v>#NUM!</v>
      </c>
      <c r="OSG55" s="1818" t="e">
        <f t="shared" ref="OSG55" si="21681">OSE55*OSC55</f>
        <v>#NUM!</v>
      </c>
      <c r="OSI55" s="1818" t="e">
        <f t="shared" ref="OSI55" si="21682">OSG55*OSE55</f>
        <v>#NUM!</v>
      </c>
      <c r="OSK55" s="1818" t="e">
        <f t="shared" ref="OSK55" si="21683">OSI55*OSG55</f>
        <v>#NUM!</v>
      </c>
      <c r="OSM55" s="1818" t="e">
        <f t="shared" ref="OSM55" si="21684">OSK55*OSI55</f>
        <v>#NUM!</v>
      </c>
      <c r="OSO55" s="1818" t="e">
        <f t="shared" ref="OSO55" si="21685">OSM55*OSK55</f>
        <v>#NUM!</v>
      </c>
      <c r="OSQ55" s="1818" t="e">
        <f t="shared" ref="OSQ55" si="21686">OSO55*OSM55</f>
        <v>#NUM!</v>
      </c>
      <c r="OSS55" s="1818" t="e">
        <f t="shared" ref="OSS55" si="21687">OSQ55*OSO55</f>
        <v>#NUM!</v>
      </c>
      <c r="OSU55" s="1818" t="e">
        <f t="shared" ref="OSU55" si="21688">OSS55*OSQ55</f>
        <v>#NUM!</v>
      </c>
      <c r="OSW55" s="1818" t="e">
        <f t="shared" ref="OSW55" si="21689">OSU55*OSS55</f>
        <v>#NUM!</v>
      </c>
      <c r="OSY55" s="1818" t="e">
        <f t="shared" ref="OSY55" si="21690">OSW55*OSU55</f>
        <v>#NUM!</v>
      </c>
      <c r="OTA55" s="1818" t="e">
        <f t="shared" ref="OTA55" si="21691">OSY55*OSW55</f>
        <v>#NUM!</v>
      </c>
      <c r="OTC55" s="1818" t="e">
        <f t="shared" ref="OTC55" si="21692">OTA55*OSY55</f>
        <v>#NUM!</v>
      </c>
      <c r="OTE55" s="1818" t="e">
        <f t="shared" ref="OTE55" si="21693">OTC55*OTA55</f>
        <v>#NUM!</v>
      </c>
      <c r="OTG55" s="1818" t="e">
        <f t="shared" ref="OTG55" si="21694">OTE55*OTC55</f>
        <v>#NUM!</v>
      </c>
      <c r="OTI55" s="1818" t="e">
        <f t="shared" ref="OTI55" si="21695">OTG55*OTE55</f>
        <v>#NUM!</v>
      </c>
      <c r="OTK55" s="1818" t="e">
        <f t="shared" ref="OTK55" si="21696">OTI55*OTG55</f>
        <v>#NUM!</v>
      </c>
      <c r="OTM55" s="1818" t="e">
        <f t="shared" ref="OTM55" si="21697">OTK55*OTI55</f>
        <v>#NUM!</v>
      </c>
      <c r="OTO55" s="1818" t="e">
        <f t="shared" ref="OTO55" si="21698">OTM55*OTK55</f>
        <v>#NUM!</v>
      </c>
      <c r="OTQ55" s="1818" t="e">
        <f t="shared" ref="OTQ55" si="21699">OTO55*OTM55</f>
        <v>#NUM!</v>
      </c>
      <c r="OTS55" s="1818" t="e">
        <f t="shared" ref="OTS55" si="21700">OTQ55*OTO55</f>
        <v>#NUM!</v>
      </c>
      <c r="OTU55" s="1818" t="e">
        <f t="shared" ref="OTU55" si="21701">OTS55*OTQ55</f>
        <v>#NUM!</v>
      </c>
      <c r="OTW55" s="1818" t="e">
        <f t="shared" ref="OTW55" si="21702">OTU55*OTS55</f>
        <v>#NUM!</v>
      </c>
      <c r="OTY55" s="1818" t="e">
        <f t="shared" ref="OTY55" si="21703">OTW55*OTU55</f>
        <v>#NUM!</v>
      </c>
      <c r="OUA55" s="1818" t="e">
        <f t="shared" ref="OUA55" si="21704">OTY55*OTW55</f>
        <v>#NUM!</v>
      </c>
      <c r="OUC55" s="1818" t="e">
        <f t="shared" ref="OUC55" si="21705">OUA55*OTY55</f>
        <v>#NUM!</v>
      </c>
      <c r="OUE55" s="1818" t="e">
        <f t="shared" ref="OUE55" si="21706">OUC55*OUA55</f>
        <v>#NUM!</v>
      </c>
      <c r="OUG55" s="1818" t="e">
        <f t="shared" ref="OUG55" si="21707">OUE55*OUC55</f>
        <v>#NUM!</v>
      </c>
      <c r="OUI55" s="1818" t="e">
        <f t="shared" ref="OUI55" si="21708">OUG55*OUE55</f>
        <v>#NUM!</v>
      </c>
      <c r="OUK55" s="1818" t="e">
        <f t="shared" ref="OUK55" si="21709">OUI55*OUG55</f>
        <v>#NUM!</v>
      </c>
      <c r="OUM55" s="1818" t="e">
        <f t="shared" ref="OUM55" si="21710">OUK55*OUI55</f>
        <v>#NUM!</v>
      </c>
      <c r="OUO55" s="1818" t="e">
        <f t="shared" ref="OUO55" si="21711">OUM55*OUK55</f>
        <v>#NUM!</v>
      </c>
      <c r="OUQ55" s="1818" t="e">
        <f t="shared" ref="OUQ55" si="21712">OUO55*OUM55</f>
        <v>#NUM!</v>
      </c>
      <c r="OUS55" s="1818" t="e">
        <f t="shared" ref="OUS55" si="21713">OUQ55*OUO55</f>
        <v>#NUM!</v>
      </c>
      <c r="OUU55" s="1818" t="e">
        <f t="shared" ref="OUU55" si="21714">OUS55*OUQ55</f>
        <v>#NUM!</v>
      </c>
      <c r="OUW55" s="1818" t="e">
        <f t="shared" ref="OUW55" si="21715">OUU55*OUS55</f>
        <v>#NUM!</v>
      </c>
      <c r="OUY55" s="1818" t="e">
        <f t="shared" ref="OUY55" si="21716">OUW55*OUU55</f>
        <v>#NUM!</v>
      </c>
      <c r="OVA55" s="1818" t="e">
        <f t="shared" ref="OVA55" si="21717">OUY55*OUW55</f>
        <v>#NUM!</v>
      </c>
      <c r="OVC55" s="1818" t="e">
        <f t="shared" ref="OVC55" si="21718">OVA55*OUY55</f>
        <v>#NUM!</v>
      </c>
      <c r="OVE55" s="1818" t="e">
        <f t="shared" ref="OVE55" si="21719">OVC55*OVA55</f>
        <v>#NUM!</v>
      </c>
      <c r="OVG55" s="1818" t="e">
        <f t="shared" ref="OVG55" si="21720">OVE55*OVC55</f>
        <v>#NUM!</v>
      </c>
      <c r="OVI55" s="1818" t="e">
        <f t="shared" ref="OVI55" si="21721">OVG55*OVE55</f>
        <v>#NUM!</v>
      </c>
      <c r="OVK55" s="1818" t="e">
        <f t="shared" ref="OVK55" si="21722">OVI55*OVG55</f>
        <v>#NUM!</v>
      </c>
      <c r="OVM55" s="1818" t="e">
        <f t="shared" ref="OVM55" si="21723">OVK55*OVI55</f>
        <v>#NUM!</v>
      </c>
      <c r="OVO55" s="1818" t="e">
        <f t="shared" ref="OVO55" si="21724">OVM55*OVK55</f>
        <v>#NUM!</v>
      </c>
      <c r="OVQ55" s="1818" t="e">
        <f t="shared" ref="OVQ55" si="21725">OVO55*OVM55</f>
        <v>#NUM!</v>
      </c>
      <c r="OVS55" s="1818" t="e">
        <f t="shared" ref="OVS55" si="21726">OVQ55*OVO55</f>
        <v>#NUM!</v>
      </c>
      <c r="OVU55" s="1818" t="e">
        <f t="shared" ref="OVU55" si="21727">OVS55*OVQ55</f>
        <v>#NUM!</v>
      </c>
      <c r="OVW55" s="1818" t="e">
        <f t="shared" ref="OVW55" si="21728">OVU55*OVS55</f>
        <v>#NUM!</v>
      </c>
      <c r="OVY55" s="1818" t="e">
        <f t="shared" ref="OVY55" si="21729">OVW55*OVU55</f>
        <v>#NUM!</v>
      </c>
      <c r="OWA55" s="1818" t="e">
        <f t="shared" ref="OWA55" si="21730">OVY55*OVW55</f>
        <v>#NUM!</v>
      </c>
      <c r="OWC55" s="1818" t="e">
        <f t="shared" ref="OWC55" si="21731">OWA55*OVY55</f>
        <v>#NUM!</v>
      </c>
      <c r="OWE55" s="1818" t="e">
        <f t="shared" ref="OWE55" si="21732">OWC55*OWA55</f>
        <v>#NUM!</v>
      </c>
      <c r="OWG55" s="1818" t="e">
        <f t="shared" ref="OWG55" si="21733">OWE55*OWC55</f>
        <v>#NUM!</v>
      </c>
      <c r="OWI55" s="1818" t="e">
        <f t="shared" ref="OWI55" si="21734">OWG55*OWE55</f>
        <v>#NUM!</v>
      </c>
      <c r="OWK55" s="1818" t="e">
        <f t="shared" ref="OWK55" si="21735">OWI55*OWG55</f>
        <v>#NUM!</v>
      </c>
      <c r="OWM55" s="1818" t="e">
        <f t="shared" ref="OWM55" si="21736">OWK55*OWI55</f>
        <v>#NUM!</v>
      </c>
      <c r="OWO55" s="1818" t="e">
        <f t="shared" ref="OWO55" si="21737">OWM55*OWK55</f>
        <v>#NUM!</v>
      </c>
      <c r="OWQ55" s="1818" t="e">
        <f t="shared" ref="OWQ55" si="21738">OWO55*OWM55</f>
        <v>#NUM!</v>
      </c>
      <c r="OWS55" s="1818" t="e">
        <f t="shared" ref="OWS55" si="21739">OWQ55*OWO55</f>
        <v>#NUM!</v>
      </c>
      <c r="OWU55" s="1818" t="e">
        <f t="shared" ref="OWU55" si="21740">OWS55*OWQ55</f>
        <v>#NUM!</v>
      </c>
      <c r="OWW55" s="1818" t="e">
        <f t="shared" ref="OWW55" si="21741">OWU55*OWS55</f>
        <v>#NUM!</v>
      </c>
      <c r="OWY55" s="1818" t="e">
        <f t="shared" ref="OWY55" si="21742">OWW55*OWU55</f>
        <v>#NUM!</v>
      </c>
      <c r="OXA55" s="1818" t="e">
        <f t="shared" ref="OXA55" si="21743">OWY55*OWW55</f>
        <v>#NUM!</v>
      </c>
      <c r="OXC55" s="1818" t="e">
        <f t="shared" ref="OXC55" si="21744">OXA55*OWY55</f>
        <v>#NUM!</v>
      </c>
      <c r="OXE55" s="1818" t="e">
        <f t="shared" ref="OXE55" si="21745">OXC55*OXA55</f>
        <v>#NUM!</v>
      </c>
      <c r="OXG55" s="1818" t="e">
        <f t="shared" ref="OXG55" si="21746">OXE55*OXC55</f>
        <v>#NUM!</v>
      </c>
      <c r="OXI55" s="1818" t="e">
        <f t="shared" ref="OXI55" si="21747">OXG55*OXE55</f>
        <v>#NUM!</v>
      </c>
      <c r="OXK55" s="1818" t="e">
        <f t="shared" ref="OXK55" si="21748">OXI55*OXG55</f>
        <v>#NUM!</v>
      </c>
      <c r="OXM55" s="1818" t="e">
        <f t="shared" ref="OXM55" si="21749">OXK55*OXI55</f>
        <v>#NUM!</v>
      </c>
      <c r="OXO55" s="1818" t="e">
        <f t="shared" ref="OXO55" si="21750">OXM55*OXK55</f>
        <v>#NUM!</v>
      </c>
      <c r="OXQ55" s="1818" t="e">
        <f t="shared" ref="OXQ55" si="21751">OXO55*OXM55</f>
        <v>#NUM!</v>
      </c>
      <c r="OXS55" s="1818" t="e">
        <f t="shared" ref="OXS55" si="21752">OXQ55*OXO55</f>
        <v>#NUM!</v>
      </c>
      <c r="OXU55" s="1818" t="e">
        <f t="shared" ref="OXU55" si="21753">OXS55*OXQ55</f>
        <v>#NUM!</v>
      </c>
      <c r="OXW55" s="1818" t="e">
        <f t="shared" ref="OXW55" si="21754">OXU55*OXS55</f>
        <v>#NUM!</v>
      </c>
      <c r="OXY55" s="1818" t="e">
        <f t="shared" ref="OXY55" si="21755">OXW55*OXU55</f>
        <v>#NUM!</v>
      </c>
      <c r="OYA55" s="1818" t="e">
        <f t="shared" ref="OYA55" si="21756">OXY55*OXW55</f>
        <v>#NUM!</v>
      </c>
      <c r="OYC55" s="1818" t="e">
        <f t="shared" ref="OYC55" si="21757">OYA55*OXY55</f>
        <v>#NUM!</v>
      </c>
      <c r="OYE55" s="1818" t="e">
        <f t="shared" ref="OYE55" si="21758">OYC55*OYA55</f>
        <v>#NUM!</v>
      </c>
      <c r="OYG55" s="1818" t="e">
        <f t="shared" ref="OYG55" si="21759">OYE55*OYC55</f>
        <v>#NUM!</v>
      </c>
      <c r="OYI55" s="1818" t="e">
        <f t="shared" ref="OYI55" si="21760">OYG55*OYE55</f>
        <v>#NUM!</v>
      </c>
      <c r="OYK55" s="1818" t="e">
        <f t="shared" ref="OYK55" si="21761">OYI55*OYG55</f>
        <v>#NUM!</v>
      </c>
      <c r="OYM55" s="1818" t="e">
        <f t="shared" ref="OYM55" si="21762">OYK55*OYI55</f>
        <v>#NUM!</v>
      </c>
      <c r="OYO55" s="1818" t="e">
        <f t="shared" ref="OYO55" si="21763">OYM55*OYK55</f>
        <v>#NUM!</v>
      </c>
      <c r="OYQ55" s="1818" t="e">
        <f t="shared" ref="OYQ55" si="21764">OYO55*OYM55</f>
        <v>#NUM!</v>
      </c>
      <c r="OYS55" s="1818" t="e">
        <f t="shared" ref="OYS55" si="21765">OYQ55*OYO55</f>
        <v>#NUM!</v>
      </c>
      <c r="OYU55" s="1818" t="e">
        <f t="shared" ref="OYU55" si="21766">OYS55*OYQ55</f>
        <v>#NUM!</v>
      </c>
      <c r="OYW55" s="1818" t="e">
        <f t="shared" ref="OYW55" si="21767">OYU55*OYS55</f>
        <v>#NUM!</v>
      </c>
      <c r="OYY55" s="1818" t="e">
        <f t="shared" ref="OYY55" si="21768">OYW55*OYU55</f>
        <v>#NUM!</v>
      </c>
      <c r="OZA55" s="1818" t="e">
        <f t="shared" ref="OZA55" si="21769">OYY55*OYW55</f>
        <v>#NUM!</v>
      </c>
      <c r="OZC55" s="1818" t="e">
        <f t="shared" ref="OZC55" si="21770">OZA55*OYY55</f>
        <v>#NUM!</v>
      </c>
      <c r="OZE55" s="1818" t="e">
        <f t="shared" ref="OZE55" si="21771">OZC55*OZA55</f>
        <v>#NUM!</v>
      </c>
      <c r="OZG55" s="1818" t="e">
        <f t="shared" ref="OZG55" si="21772">OZE55*OZC55</f>
        <v>#NUM!</v>
      </c>
      <c r="OZI55" s="1818" t="e">
        <f t="shared" ref="OZI55" si="21773">OZG55*OZE55</f>
        <v>#NUM!</v>
      </c>
      <c r="OZK55" s="1818" t="e">
        <f t="shared" ref="OZK55" si="21774">OZI55*OZG55</f>
        <v>#NUM!</v>
      </c>
      <c r="OZM55" s="1818" t="e">
        <f t="shared" ref="OZM55" si="21775">OZK55*OZI55</f>
        <v>#NUM!</v>
      </c>
      <c r="OZO55" s="1818" t="e">
        <f t="shared" ref="OZO55" si="21776">OZM55*OZK55</f>
        <v>#NUM!</v>
      </c>
      <c r="OZQ55" s="1818" t="e">
        <f t="shared" ref="OZQ55" si="21777">OZO55*OZM55</f>
        <v>#NUM!</v>
      </c>
      <c r="OZS55" s="1818" t="e">
        <f t="shared" ref="OZS55" si="21778">OZQ55*OZO55</f>
        <v>#NUM!</v>
      </c>
      <c r="OZU55" s="1818" t="e">
        <f t="shared" ref="OZU55" si="21779">OZS55*OZQ55</f>
        <v>#NUM!</v>
      </c>
      <c r="OZW55" s="1818" t="e">
        <f t="shared" ref="OZW55" si="21780">OZU55*OZS55</f>
        <v>#NUM!</v>
      </c>
      <c r="OZY55" s="1818" t="e">
        <f t="shared" ref="OZY55" si="21781">OZW55*OZU55</f>
        <v>#NUM!</v>
      </c>
      <c r="PAA55" s="1818" t="e">
        <f t="shared" ref="PAA55" si="21782">OZY55*OZW55</f>
        <v>#NUM!</v>
      </c>
      <c r="PAC55" s="1818" t="e">
        <f t="shared" ref="PAC55" si="21783">PAA55*OZY55</f>
        <v>#NUM!</v>
      </c>
      <c r="PAE55" s="1818" t="e">
        <f t="shared" ref="PAE55" si="21784">PAC55*PAA55</f>
        <v>#NUM!</v>
      </c>
      <c r="PAG55" s="1818" t="e">
        <f t="shared" ref="PAG55" si="21785">PAE55*PAC55</f>
        <v>#NUM!</v>
      </c>
      <c r="PAI55" s="1818" t="e">
        <f t="shared" ref="PAI55" si="21786">PAG55*PAE55</f>
        <v>#NUM!</v>
      </c>
      <c r="PAK55" s="1818" t="e">
        <f t="shared" ref="PAK55" si="21787">PAI55*PAG55</f>
        <v>#NUM!</v>
      </c>
      <c r="PAM55" s="1818" t="e">
        <f t="shared" ref="PAM55" si="21788">PAK55*PAI55</f>
        <v>#NUM!</v>
      </c>
      <c r="PAO55" s="1818" t="e">
        <f t="shared" ref="PAO55" si="21789">PAM55*PAK55</f>
        <v>#NUM!</v>
      </c>
      <c r="PAQ55" s="1818" t="e">
        <f t="shared" ref="PAQ55" si="21790">PAO55*PAM55</f>
        <v>#NUM!</v>
      </c>
      <c r="PAS55" s="1818" t="e">
        <f t="shared" ref="PAS55" si="21791">PAQ55*PAO55</f>
        <v>#NUM!</v>
      </c>
      <c r="PAU55" s="1818" t="e">
        <f t="shared" ref="PAU55" si="21792">PAS55*PAQ55</f>
        <v>#NUM!</v>
      </c>
      <c r="PAW55" s="1818" t="e">
        <f t="shared" ref="PAW55" si="21793">PAU55*PAS55</f>
        <v>#NUM!</v>
      </c>
      <c r="PAY55" s="1818" t="e">
        <f t="shared" ref="PAY55" si="21794">PAW55*PAU55</f>
        <v>#NUM!</v>
      </c>
      <c r="PBA55" s="1818" t="e">
        <f t="shared" ref="PBA55" si="21795">PAY55*PAW55</f>
        <v>#NUM!</v>
      </c>
      <c r="PBC55" s="1818" t="e">
        <f t="shared" ref="PBC55" si="21796">PBA55*PAY55</f>
        <v>#NUM!</v>
      </c>
      <c r="PBE55" s="1818" t="e">
        <f t="shared" ref="PBE55" si="21797">PBC55*PBA55</f>
        <v>#NUM!</v>
      </c>
      <c r="PBG55" s="1818" t="e">
        <f t="shared" ref="PBG55" si="21798">PBE55*PBC55</f>
        <v>#NUM!</v>
      </c>
      <c r="PBI55" s="1818" t="e">
        <f t="shared" ref="PBI55" si="21799">PBG55*PBE55</f>
        <v>#NUM!</v>
      </c>
      <c r="PBK55" s="1818" t="e">
        <f t="shared" ref="PBK55" si="21800">PBI55*PBG55</f>
        <v>#NUM!</v>
      </c>
      <c r="PBM55" s="1818" t="e">
        <f t="shared" ref="PBM55" si="21801">PBK55*PBI55</f>
        <v>#NUM!</v>
      </c>
      <c r="PBO55" s="1818" t="e">
        <f t="shared" ref="PBO55" si="21802">PBM55*PBK55</f>
        <v>#NUM!</v>
      </c>
      <c r="PBQ55" s="1818" t="e">
        <f t="shared" ref="PBQ55" si="21803">PBO55*PBM55</f>
        <v>#NUM!</v>
      </c>
      <c r="PBS55" s="1818" t="e">
        <f t="shared" ref="PBS55" si="21804">PBQ55*PBO55</f>
        <v>#NUM!</v>
      </c>
      <c r="PBU55" s="1818" t="e">
        <f t="shared" ref="PBU55" si="21805">PBS55*PBQ55</f>
        <v>#NUM!</v>
      </c>
      <c r="PBW55" s="1818" t="e">
        <f t="shared" ref="PBW55" si="21806">PBU55*PBS55</f>
        <v>#NUM!</v>
      </c>
      <c r="PBY55" s="1818" t="e">
        <f t="shared" ref="PBY55" si="21807">PBW55*PBU55</f>
        <v>#NUM!</v>
      </c>
      <c r="PCA55" s="1818" t="e">
        <f t="shared" ref="PCA55" si="21808">PBY55*PBW55</f>
        <v>#NUM!</v>
      </c>
      <c r="PCC55" s="1818" t="e">
        <f t="shared" ref="PCC55" si="21809">PCA55*PBY55</f>
        <v>#NUM!</v>
      </c>
      <c r="PCE55" s="1818" t="e">
        <f t="shared" ref="PCE55" si="21810">PCC55*PCA55</f>
        <v>#NUM!</v>
      </c>
      <c r="PCG55" s="1818" t="e">
        <f t="shared" ref="PCG55" si="21811">PCE55*PCC55</f>
        <v>#NUM!</v>
      </c>
      <c r="PCI55" s="1818" t="e">
        <f t="shared" ref="PCI55" si="21812">PCG55*PCE55</f>
        <v>#NUM!</v>
      </c>
      <c r="PCK55" s="1818" t="e">
        <f t="shared" ref="PCK55" si="21813">PCI55*PCG55</f>
        <v>#NUM!</v>
      </c>
      <c r="PCM55" s="1818" t="e">
        <f t="shared" ref="PCM55" si="21814">PCK55*PCI55</f>
        <v>#NUM!</v>
      </c>
      <c r="PCO55" s="1818" t="e">
        <f t="shared" ref="PCO55" si="21815">PCM55*PCK55</f>
        <v>#NUM!</v>
      </c>
      <c r="PCQ55" s="1818" t="e">
        <f t="shared" ref="PCQ55" si="21816">PCO55*PCM55</f>
        <v>#NUM!</v>
      </c>
      <c r="PCS55" s="1818" t="e">
        <f t="shared" ref="PCS55" si="21817">PCQ55*PCO55</f>
        <v>#NUM!</v>
      </c>
      <c r="PCU55" s="1818" t="e">
        <f t="shared" ref="PCU55" si="21818">PCS55*PCQ55</f>
        <v>#NUM!</v>
      </c>
      <c r="PCW55" s="1818" t="e">
        <f t="shared" ref="PCW55" si="21819">PCU55*PCS55</f>
        <v>#NUM!</v>
      </c>
      <c r="PCY55" s="1818" t="e">
        <f t="shared" ref="PCY55" si="21820">PCW55*PCU55</f>
        <v>#NUM!</v>
      </c>
      <c r="PDA55" s="1818" t="e">
        <f t="shared" ref="PDA55" si="21821">PCY55*PCW55</f>
        <v>#NUM!</v>
      </c>
      <c r="PDC55" s="1818" t="e">
        <f t="shared" ref="PDC55" si="21822">PDA55*PCY55</f>
        <v>#NUM!</v>
      </c>
      <c r="PDE55" s="1818" t="e">
        <f t="shared" ref="PDE55" si="21823">PDC55*PDA55</f>
        <v>#NUM!</v>
      </c>
      <c r="PDG55" s="1818" t="e">
        <f t="shared" ref="PDG55" si="21824">PDE55*PDC55</f>
        <v>#NUM!</v>
      </c>
      <c r="PDI55" s="1818" t="e">
        <f t="shared" ref="PDI55" si="21825">PDG55*PDE55</f>
        <v>#NUM!</v>
      </c>
      <c r="PDK55" s="1818" t="e">
        <f t="shared" ref="PDK55" si="21826">PDI55*PDG55</f>
        <v>#NUM!</v>
      </c>
      <c r="PDM55" s="1818" t="e">
        <f t="shared" ref="PDM55" si="21827">PDK55*PDI55</f>
        <v>#NUM!</v>
      </c>
      <c r="PDO55" s="1818" t="e">
        <f t="shared" ref="PDO55" si="21828">PDM55*PDK55</f>
        <v>#NUM!</v>
      </c>
      <c r="PDQ55" s="1818" t="e">
        <f t="shared" ref="PDQ55" si="21829">PDO55*PDM55</f>
        <v>#NUM!</v>
      </c>
      <c r="PDS55" s="1818" t="e">
        <f t="shared" ref="PDS55" si="21830">PDQ55*PDO55</f>
        <v>#NUM!</v>
      </c>
      <c r="PDU55" s="1818" t="e">
        <f t="shared" ref="PDU55" si="21831">PDS55*PDQ55</f>
        <v>#NUM!</v>
      </c>
      <c r="PDW55" s="1818" t="e">
        <f t="shared" ref="PDW55" si="21832">PDU55*PDS55</f>
        <v>#NUM!</v>
      </c>
      <c r="PDY55" s="1818" t="e">
        <f t="shared" ref="PDY55" si="21833">PDW55*PDU55</f>
        <v>#NUM!</v>
      </c>
      <c r="PEA55" s="1818" t="e">
        <f t="shared" ref="PEA55" si="21834">PDY55*PDW55</f>
        <v>#NUM!</v>
      </c>
      <c r="PEC55" s="1818" t="e">
        <f t="shared" ref="PEC55" si="21835">PEA55*PDY55</f>
        <v>#NUM!</v>
      </c>
      <c r="PEE55" s="1818" t="e">
        <f t="shared" ref="PEE55" si="21836">PEC55*PEA55</f>
        <v>#NUM!</v>
      </c>
      <c r="PEG55" s="1818" t="e">
        <f t="shared" ref="PEG55" si="21837">PEE55*PEC55</f>
        <v>#NUM!</v>
      </c>
      <c r="PEI55" s="1818" t="e">
        <f t="shared" ref="PEI55" si="21838">PEG55*PEE55</f>
        <v>#NUM!</v>
      </c>
      <c r="PEK55" s="1818" t="e">
        <f t="shared" ref="PEK55" si="21839">PEI55*PEG55</f>
        <v>#NUM!</v>
      </c>
      <c r="PEM55" s="1818" t="e">
        <f t="shared" ref="PEM55" si="21840">PEK55*PEI55</f>
        <v>#NUM!</v>
      </c>
      <c r="PEO55" s="1818" t="e">
        <f t="shared" ref="PEO55" si="21841">PEM55*PEK55</f>
        <v>#NUM!</v>
      </c>
      <c r="PEQ55" s="1818" t="e">
        <f t="shared" ref="PEQ55" si="21842">PEO55*PEM55</f>
        <v>#NUM!</v>
      </c>
      <c r="PES55" s="1818" t="e">
        <f t="shared" ref="PES55" si="21843">PEQ55*PEO55</f>
        <v>#NUM!</v>
      </c>
      <c r="PEU55" s="1818" t="e">
        <f t="shared" ref="PEU55" si="21844">PES55*PEQ55</f>
        <v>#NUM!</v>
      </c>
      <c r="PEW55" s="1818" t="e">
        <f t="shared" ref="PEW55" si="21845">PEU55*PES55</f>
        <v>#NUM!</v>
      </c>
      <c r="PEY55" s="1818" t="e">
        <f t="shared" ref="PEY55" si="21846">PEW55*PEU55</f>
        <v>#NUM!</v>
      </c>
      <c r="PFA55" s="1818" t="e">
        <f t="shared" ref="PFA55" si="21847">PEY55*PEW55</f>
        <v>#NUM!</v>
      </c>
      <c r="PFC55" s="1818" t="e">
        <f t="shared" ref="PFC55" si="21848">PFA55*PEY55</f>
        <v>#NUM!</v>
      </c>
      <c r="PFE55" s="1818" t="e">
        <f t="shared" ref="PFE55" si="21849">PFC55*PFA55</f>
        <v>#NUM!</v>
      </c>
      <c r="PFG55" s="1818" t="e">
        <f t="shared" ref="PFG55" si="21850">PFE55*PFC55</f>
        <v>#NUM!</v>
      </c>
      <c r="PFI55" s="1818" t="e">
        <f t="shared" ref="PFI55" si="21851">PFG55*PFE55</f>
        <v>#NUM!</v>
      </c>
      <c r="PFK55" s="1818" t="e">
        <f t="shared" ref="PFK55" si="21852">PFI55*PFG55</f>
        <v>#NUM!</v>
      </c>
      <c r="PFM55" s="1818" t="e">
        <f t="shared" ref="PFM55" si="21853">PFK55*PFI55</f>
        <v>#NUM!</v>
      </c>
      <c r="PFO55" s="1818" t="e">
        <f t="shared" ref="PFO55" si="21854">PFM55*PFK55</f>
        <v>#NUM!</v>
      </c>
      <c r="PFQ55" s="1818" t="e">
        <f t="shared" ref="PFQ55" si="21855">PFO55*PFM55</f>
        <v>#NUM!</v>
      </c>
      <c r="PFS55" s="1818" t="e">
        <f t="shared" ref="PFS55" si="21856">PFQ55*PFO55</f>
        <v>#NUM!</v>
      </c>
      <c r="PFU55" s="1818" t="e">
        <f t="shared" ref="PFU55" si="21857">PFS55*PFQ55</f>
        <v>#NUM!</v>
      </c>
      <c r="PFW55" s="1818" t="e">
        <f t="shared" ref="PFW55" si="21858">PFU55*PFS55</f>
        <v>#NUM!</v>
      </c>
      <c r="PFY55" s="1818" t="e">
        <f t="shared" ref="PFY55" si="21859">PFW55*PFU55</f>
        <v>#NUM!</v>
      </c>
      <c r="PGA55" s="1818" t="e">
        <f t="shared" ref="PGA55" si="21860">PFY55*PFW55</f>
        <v>#NUM!</v>
      </c>
      <c r="PGC55" s="1818" t="e">
        <f t="shared" ref="PGC55" si="21861">PGA55*PFY55</f>
        <v>#NUM!</v>
      </c>
      <c r="PGE55" s="1818" t="e">
        <f t="shared" ref="PGE55" si="21862">PGC55*PGA55</f>
        <v>#NUM!</v>
      </c>
      <c r="PGG55" s="1818" t="e">
        <f t="shared" ref="PGG55" si="21863">PGE55*PGC55</f>
        <v>#NUM!</v>
      </c>
      <c r="PGI55" s="1818" t="e">
        <f t="shared" ref="PGI55" si="21864">PGG55*PGE55</f>
        <v>#NUM!</v>
      </c>
      <c r="PGK55" s="1818" t="e">
        <f t="shared" ref="PGK55" si="21865">PGI55*PGG55</f>
        <v>#NUM!</v>
      </c>
      <c r="PGM55" s="1818" t="e">
        <f t="shared" ref="PGM55" si="21866">PGK55*PGI55</f>
        <v>#NUM!</v>
      </c>
      <c r="PGO55" s="1818" t="e">
        <f t="shared" ref="PGO55" si="21867">PGM55*PGK55</f>
        <v>#NUM!</v>
      </c>
      <c r="PGQ55" s="1818" t="e">
        <f t="shared" ref="PGQ55" si="21868">PGO55*PGM55</f>
        <v>#NUM!</v>
      </c>
      <c r="PGS55" s="1818" t="e">
        <f t="shared" ref="PGS55" si="21869">PGQ55*PGO55</f>
        <v>#NUM!</v>
      </c>
      <c r="PGU55" s="1818" t="e">
        <f t="shared" ref="PGU55" si="21870">PGS55*PGQ55</f>
        <v>#NUM!</v>
      </c>
      <c r="PGW55" s="1818" t="e">
        <f t="shared" ref="PGW55" si="21871">PGU55*PGS55</f>
        <v>#NUM!</v>
      </c>
      <c r="PGY55" s="1818" t="e">
        <f t="shared" ref="PGY55" si="21872">PGW55*PGU55</f>
        <v>#NUM!</v>
      </c>
      <c r="PHA55" s="1818" t="e">
        <f t="shared" ref="PHA55" si="21873">PGY55*PGW55</f>
        <v>#NUM!</v>
      </c>
      <c r="PHC55" s="1818" t="e">
        <f t="shared" ref="PHC55" si="21874">PHA55*PGY55</f>
        <v>#NUM!</v>
      </c>
      <c r="PHE55" s="1818" t="e">
        <f t="shared" ref="PHE55" si="21875">PHC55*PHA55</f>
        <v>#NUM!</v>
      </c>
      <c r="PHG55" s="1818" t="e">
        <f t="shared" ref="PHG55" si="21876">PHE55*PHC55</f>
        <v>#NUM!</v>
      </c>
      <c r="PHI55" s="1818" t="e">
        <f t="shared" ref="PHI55" si="21877">PHG55*PHE55</f>
        <v>#NUM!</v>
      </c>
      <c r="PHK55" s="1818" t="e">
        <f t="shared" ref="PHK55" si="21878">PHI55*PHG55</f>
        <v>#NUM!</v>
      </c>
      <c r="PHM55" s="1818" t="e">
        <f t="shared" ref="PHM55" si="21879">PHK55*PHI55</f>
        <v>#NUM!</v>
      </c>
      <c r="PHO55" s="1818" t="e">
        <f t="shared" ref="PHO55" si="21880">PHM55*PHK55</f>
        <v>#NUM!</v>
      </c>
      <c r="PHQ55" s="1818" t="e">
        <f t="shared" ref="PHQ55" si="21881">PHO55*PHM55</f>
        <v>#NUM!</v>
      </c>
      <c r="PHS55" s="1818" t="e">
        <f t="shared" ref="PHS55" si="21882">PHQ55*PHO55</f>
        <v>#NUM!</v>
      </c>
      <c r="PHU55" s="1818" t="e">
        <f t="shared" ref="PHU55" si="21883">PHS55*PHQ55</f>
        <v>#NUM!</v>
      </c>
      <c r="PHW55" s="1818" t="e">
        <f t="shared" ref="PHW55" si="21884">PHU55*PHS55</f>
        <v>#NUM!</v>
      </c>
      <c r="PHY55" s="1818" t="e">
        <f t="shared" ref="PHY55" si="21885">PHW55*PHU55</f>
        <v>#NUM!</v>
      </c>
      <c r="PIA55" s="1818" t="e">
        <f t="shared" ref="PIA55" si="21886">PHY55*PHW55</f>
        <v>#NUM!</v>
      </c>
      <c r="PIC55" s="1818" t="e">
        <f t="shared" ref="PIC55" si="21887">PIA55*PHY55</f>
        <v>#NUM!</v>
      </c>
      <c r="PIE55" s="1818" t="e">
        <f t="shared" ref="PIE55" si="21888">PIC55*PIA55</f>
        <v>#NUM!</v>
      </c>
      <c r="PIG55" s="1818" t="e">
        <f t="shared" ref="PIG55" si="21889">PIE55*PIC55</f>
        <v>#NUM!</v>
      </c>
      <c r="PII55" s="1818" t="e">
        <f t="shared" ref="PII55" si="21890">PIG55*PIE55</f>
        <v>#NUM!</v>
      </c>
      <c r="PIK55" s="1818" t="e">
        <f t="shared" ref="PIK55" si="21891">PII55*PIG55</f>
        <v>#NUM!</v>
      </c>
      <c r="PIM55" s="1818" t="e">
        <f t="shared" ref="PIM55" si="21892">PIK55*PII55</f>
        <v>#NUM!</v>
      </c>
      <c r="PIO55" s="1818" t="e">
        <f t="shared" ref="PIO55" si="21893">PIM55*PIK55</f>
        <v>#NUM!</v>
      </c>
      <c r="PIQ55" s="1818" t="e">
        <f t="shared" ref="PIQ55" si="21894">PIO55*PIM55</f>
        <v>#NUM!</v>
      </c>
      <c r="PIS55" s="1818" t="e">
        <f t="shared" ref="PIS55" si="21895">PIQ55*PIO55</f>
        <v>#NUM!</v>
      </c>
      <c r="PIU55" s="1818" t="e">
        <f t="shared" ref="PIU55" si="21896">PIS55*PIQ55</f>
        <v>#NUM!</v>
      </c>
      <c r="PIW55" s="1818" t="e">
        <f t="shared" ref="PIW55" si="21897">PIU55*PIS55</f>
        <v>#NUM!</v>
      </c>
      <c r="PIY55" s="1818" t="e">
        <f t="shared" ref="PIY55" si="21898">PIW55*PIU55</f>
        <v>#NUM!</v>
      </c>
      <c r="PJA55" s="1818" t="e">
        <f t="shared" ref="PJA55" si="21899">PIY55*PIW55</f>
        <v>#NUM!</v>
      </c>
      <c r="PJC55" s="1818" t="e">
        <f t="shared" ref="PJC55" si="21900">PJA55*PIY55</f>
        <v>#NUM!</v>
      </c>
      <c r="PJE55" s="1818" t="e">
        <f t="shared" ref="PJE55" si="21901">PJC55*PJA55</f>
        <v>#NUM!</v>
      </c>
      <c r="PJG55" s="1818" t="e">
        <f t="shared" ref="PJG55" si="21902">PJE55*PJC55</f>
        <v>#NUM!</v>
      </c>
      <c r="PJI55" s="1818" t="e">
        <f t="shared" ref="PJI55" si="21903">PJG55*PJE55</f>
        <v>#NUM!</v>
      </c>
      <c r="PJK55" s="1818" t="e">
        <f t="shared" ref="PJK55" si="21904">PJI55*PJG55</f>
        <v>#NUM!</v>
      </c>
      <c r="PJM55" s="1818" t="e">
        <f t="shared" ref="PJM55" si="21905">PJK55*PJI55</f>
        <v>#NUM!</v>
      </c>
      <c r="PJO55" s="1818" t="e">
        <f t="shared" ref="PJO55" si="21906">PJM55*PJK55</f>
        <v>#NUM!</v>
      </c>
      <c r="PJQ55" s="1818" t="e">
        <f t="shared" ref="PJQ55" si="21907">PJO55*PJM55</f>
        <v>#NUM!</v>
      </c>
      <c r="PJS55" s="1818" t="e">
        <f t="shared" ref="PJS55" si="21908">PJQ55*PJO55</f>
        <v>#NUM!</v>
      </c>
      <c r="PJU55" s="1818" t="e">
        <f t="shared" ref="PJU55" si="21909">PJS55*PJQ55</f>
        <v>#NUM!</v>
      </c>
      <c r="PJW55" s="1818" t="e">
        <f t="shared" ref="PJW55" si="21910">PJU55*PJS55</f>
        <v>#NUM!</v>
      </c>
      <c r="PJY55" s="1818" t="e">
        <f t="shared" ref="PJY55" si="21911">PJW55*PJU55</f>
        <v>#NUM!</v>
      </c>
      <c r="PKA55" s="1818" t="e">
        <f t="shared" ref="PKA55" si="21912">PJY55*PJW55</f>
        <v>#NUM!</v>
      </c>
      <c r="PKC55" s="1818" t="e">
        <f t="shared" ref="PKC55" si="21913">PKA55*PJY55</f>
        <v>#NUM!</v>
      </c>
      <c r="PKE55" s="1818" t="e">
        <f t="shared" ref="PKE55" si="21914">PKC55*PKA55</f>
        <v>#NUM!</v>
      </c>
      <c r="PKG55" s="1818" t="e">
        <f t="shared" ref="PKG55" si="21915">PKE55*PKC55</f>
        <v>#NUM!</v>
      </c>
      <c r="PKI55" s="1818" t="e">
        <f t="shared" ref="PKI55" si="21916">PKG55*PKE55</f>
        <v>#NUM!</v>
      </c>
      <c r="PKK55" s="1818" t="e">
        <f t="shared" ref="PKK55" si="21917">PKI55*PKG55</f>
        <v>#NUM!</v>
      </c>
      <c r="PKM55" s="1818" t="e">
        <f t="shared" ref="PKM55" si="21918">PKK55*PKI55</f>
        <v>#NUM!</v>
      </c>
      <c r="PKO55" s="1818" t="e">
        <f t="shared" ref="PKO55" si="21919">PKM55*PKK55</f>
        <v>#NUM!</v>
      </c>
      <c r="PKQ55" s="1818" t="e">
        <f t="shared" ref="PKQ55" si="21920">PKO55*PKM55</f>
        <v>#NUM!</v>
      </c>
      <c r="PKS55" s="1818" t="e">
        <f t="shared" ref="PKS55" si="21921">PKQ55*PKO55</f>
        <v>#NUM!</v>
      </c>
      <c r="PKU55" s="1818" t="e">
        <f t="shared" ref="PKU55" si="21922">PKS55*PKQ55</f>
        <v>#NUM!</v>
      </c>
      <c r="PKW55" s="1818" t="e">
        <f t="shared" ref="PKW55" si="21923">PKU55*PKS55</f>
        <v>#NUM!</v>
      </c>
      <c r="PKY55" s="1818" t="e">
        <f t="shared" ref="PKY55" si="21924">PKW55*PKU55</f>
        <v>#NUM!</v>
      </c>
      <c r="PLA55" s="1818" t="e">
        <f t="shared" ref="PLA55" si="21925">PKY55*PKW55</f>
        <v>#NUM!</v>
      </c>
      <c r="PLC55" s="1818" t="e">
        <f t="shared" ref="PLC55" si="21926">PLA55*PKY55</f>
        <v>#NUM!</v>
      </c>
      <c r="PLE55" s="1818" t="e">
        <f t="shared" ref="PLE55" si="21927">PLC55*PLA55</f>
        <v>#NUM!</v>
      </c>
      <c r="PLG55" s="1818" t="e">
        <f t="shared" ref="PLG55" si="21928">PLE55*PLC55</f>
        <v>#NUM!</v>
      </c>
      <c r="PLI55" s="1818" t="e">
        <f t="shared" ref="PLI55" si="21929">PLG55*PLE55</f>
        <v>#NUM!</v>
      </c>
      <c r="PLK55" s="1818" t="e">
        <f t="shared" ref="PLK55" si="21930">PLI55*PLG55</f>
        <v>#NUM!</v>
      </c>
      <c r="PLM55" s="1818" t="e">
        <f t="shared" ref="PLM55" si="21931">PLK55*PLI55</f>
        <v>#NUM!</v>
      </c>
      <c r="PLO55" s="1818" t="e">
        <f t="shared" ref="PLO55" si="21932">PLM55*PLK55</f>
        <v>#NUM!</v>
      </c>
      <c r="PLQ55" s="1818" t="e">
        <f t="shared" ref="PLQ55" si="21933">PLO55*PLM55</f>
        <v>#NUM!</v>
      </c>
      <c r="PLS55" s="1818" t="e">
        <f t="shared" ref="PLS55" si="21934">PLQ55*PLO55</f>
        <v>#NUM!</v>
      </c>
      <c r="PLU55" s="1818" t="e">
        <f t="shared" ref="PLU55" si="21935">PLS55*PLQ55</f>
        <v>#NUM!</v>
      </c>
      <c r="PLW55" s="1818" t="e">
        <f t="shared" ref="PLW55" si="21936">PLU55*PLS55</f>
        <v>#NUM!</v>
      </c>
      <c r="PLY55" s="1818" t="e">
        <f t="shared" ref="PLY55" si="21937">PLW55*PLU55</f>
        <v>#NUM!</v>
      </c>
      <c r="PMA55" s="1818" t="e">
        <f t="shared" ref="PMA55" si="21938">PLY55*PLW55</f>
        <v>#NUM!</v>
      </c>
      <c r="PMC55" s="1818" t="e">
        <f t="shared" ref="PMC55" si="21939">PMA55*PLY55</f>
        <v>#NUM!</v>
      </c>
      <c r="PME55" s="1818" t="e">
        <f t="shared" ref="PME55" si="21940">PMC55*PMA55</f>
        <v>#NUM!</v>
      </c>
      <c r="PMG55" s="1818" t="e">
        <f t="shared" ref="PMG55" si="21941">PME55*PMC55</f>
        <v>#NUM!</v>
      </c>
      <c r="PMI55" s="1818" t="e">
        <f t="shared" ref="PMI55" si="21942">PMG55*PME55</f>
        <v>#NUM!</v>
      </c>
      <c r="PMK55" s="1818" t="e">
        <f t="shared" ref="PMK55" si="21943">PMI55*PMG55</f>
        <v>#NUM!</v>
      </c>
      <c r="PMM55" s="1818" t="e">
        <f t="shared" ref="PMM55" si="21944">PMK55*PMI55</f>
        <v>#NUM!</v>
      </c>
      <c r="PMO55" s="1818" t="e">
        <f t="shared" ref="PMO55" si="21945">PMM55*PMK55</f>
        <v>#NUM!</v>
      </c>
      <c r="PMQ55" s="1818" t="e">
        <f t="shared" ref="PMQ55" si="21946">PMO55*PMM55</f>
        <v>#NUM!</v>
      </c>
      <c r="PMS55" s="1818" t="e">
        <f t="shared" ref="PMS55" si="21947">PMQ55*PMO55</f>
        <v>#NUM!</v>
      </c>
      <c r="PMU55" s="1818" t="e">
        <f t="shared" ref="PMU55" si="21948">PMS55*PMQ55</f>
        <v>#NUM!</v>
      </c>
      <c r="PMW55" s="1818" t="e">
        <f t="shared" ref="PMW55" si="21949">PMU55*PMS55</f>
        <v>#NUM!</v>
      </c>
      <c r="PMY55" s="1818" t="e">
        <f t="shared" ref="PMY55" si="21950">PMW55*PMU55</f>
        <v>#NUM!</v>
      </c>
      <c r="PNA55" s="1818" t="e">
        <f t="shared" ref="PNA55" si="21951">PMY55*PMW55</f>
        <v>#NUM!</v>
      </c>
      <c r="PNC55" s="1818" t="e">
        <f t="shared" ref="PNC55" si="21952">PNA55*PMY55</f>
        <v>#NUM!</v>
      </c>
      <c r="PNE55" s="1818" t="e">
        <f t="shared" ref="PNE55" si="21953">PNC55*PNA55</f>
        <v>#NUM!</v>
      </c>
      <c r="PNG55" s="1818" t="e">
        <f t="shared" ref="PNG55" si="21954">PNE55*PNC55</f>
        <v>#NUM!</v>
      </c>
      <c r="PNI55" s="1818" t="e">
        <f t="shared" ref="PNI55" si="21955">PNG55*PNE55</f>
        <v>#NUM!</v>
      </c>
      <c r="PNK55" s="1818" t="e">
        <f t="shared" ref="PNK55" si="21956">PNI55*PNG55</f>
        <v>#NUM!</v>
      </c>
      <c r="PNM55" s="1818" t="e">
        <f t="shared" ref="PNM55" si="21957">PNK55*PNI55</f>
        <v>#NUM!</v>
      </c>
      <c r="PNO55" s="1818" t="e">
        <f t="shared" ref="PNO55" si="21958">PNM55*PNK55</f>
        <v>#NUM!</v>
      </c>
      <c r="PNQ55" s="1818" t="e">
        <f t="shared" ref="PNQ55" si="21959">PNO55*PNM55</f>
        <v>#NUM!</v>
      </c>
      <c r="PNS55" s="1818" t="e">
        <f t="shared" ref="PNS55" si="21960">PNQ55*PNO55</f>
        <v>#NUM!</v>
      </c>
      <c r="PNU55" s="1818" t="e">
        <f t="shared" ref="PNU55" si="21961">PNS55*PNQ55</f>
        <v>#NUM!</v>
      </c>
      <c r="PNW55" s="1818" t="e">
        <f t="shared" ref="PNW55" si="21962">PNU55*PNS55</f>
        <v>#NUM!</v>
      </c>
      <c r="PNY55" s="1818" t="e">
        <f t="shared" ref="PNY55" si="21963">PNW55*PNU55</f>
        <v>#NUM!</v>
      </c>
      <c r="POA55" s="1818" t="e">
        <f t="shared" ref="POA55" si="21964">PNY55*PNW55</f>
        <v>#NUM!</v>
      </c>
      <c r="POC55" s="1818" t="e">
        <f t="shared" ref="POC55" si="21965">POA55*PNY55</f>
        <v>#NUM!</v>
      </c>
      <c r="POE55" s="1818" t="e">
        <f t="shared" ref="POE55" si="21966">POC55*POA55</f>
        <v>#NUM!</v>
      </c>
      <c r="POG55" s="1818" t="e">
        <f t="shared" ref="POG55" si="21967">POE55*POC55</f>
        <v>#NUM!</v>
      </c>
      <c r="POI55" s="1818" t="e">
        <f t="shared" ref="POI55" si="21968">POG55*POE55</f>
        <v>#NUM!</v>
      </c>
      <c r="POK55" s="1818" t="e">
        <f t="shared" ref="POK55" si="21969">POI55*POG55</f>
        <v>#NUM!</v>
      </c>
      <c r="POM55" s="1818" t="e">
        <f t="shared" ref="POM55" si="21970">POK55*POI55</f>
        <v>#NUM!</v>
      </c>
      <c r="POO55" s="1818" t="e">
        <f t="shared" ref="POO55" si="21971">POM55*POK55</f>
        <v>#NUM!</v>
      </c>
      <c r="POQ55" s="1818" t="e">
        <f t="shared" ref="POQ55" si="21972">POO55*POM55</f>
        <v>#NUM!</v>
      </c>
      <c r="POS55" s="1818" t="e">
        <f t="shared" ref="POS55" si="21973">POQ55*POO55</f>
        <v>#NUM!</v>
      </c>
      <c r="POU55" s="1818" t="e">
        <f t="shared" ref="POU55" si="21974">POS55*POQ55</f>
        <v>#NUM!</v>
      </c>
      <c r="POW55" s="1818" t="e">
        <f t="shared" ref="POW55" si="21975">POU55*POS55</f>
        <v>#NUM!</v>
      </c>
      <c r="POY55" s="1818" t="e">
        <f t="shared" ref="POY55" si="21976">POW55*POU55</f>
        <v>#NUM!</v>
      </c>
      <c r="PPA55" s="1818" t="e">
        <f t="shared" ref="PPA55" si="21977">POY55*POW55</f>
        <v>#NUM!</v>
      </c>
      <c r="PPC55" s="1818" t="e">
        <f t="shared" ref="PPC55" si="21978">PPA55*POY55</f>
        <v>#NUM!</v>
      </c>
      <c r="PPE55" s="1818" t="e">
        <f t="shared" ref="PPE55" si="21979">PPC55*PPA55</f>
        <v>#NUM!</v>
      </c>
      <c r="PPG55" s="1818" t="e">
        <f t="shared" ref="PPG55" si="21980">PPE55*PPC55</f>
        <v>#NUM!</v>
      </c>
      <c r="PPI55" s="1818" t="e">
        <f t="shared" ref="PPI55" si="21981">PPG55*PPE55</f>
        <v>#NUM!</v>
      </c>
      <c r="PPK55" s="1818" t="e">
        <f t="shared" ref="PPK55" si="21982">PPI55*PPG55</f>
        <v>#NUM!</v>
      </c>
      <c r="PPM55" s="1818" t="e">
        <f t="shared" ref="PPM55" si="21983">PPK55*PPI55</f>
        <v>#NUM!</v>
      </c>
      <c r="PPO55" s="1818" t="e">
        <f t="shared" ref="PPO55" si="21984">PPM55*PPK55</f>
        <v>#NUM!</v>
      </c>
      <c r="PPQ55" s="1818" t="e">
        <f t="shared" ref="PPQ55" si="21985">PPO55*PPM55</f>
        <v>#NUM!</v>
      </c>
      <c r="PPS55" s="1818" t="e">
        <f t="shared" ref="PPS55" si="21986">PPQ55*PPO55</f>
        <v>#NUM!</v>
      </c>
      <c r="PPU55" s="1818" t="e">
        <f t="shared" ref="PPU55" si="21987">PPS55*PPQ55</f>
        <v>#NUM!</v>
      </c>
      <c r="PPW55" s="1818" t="e">
        <f t="shared" ref="PPW55" si="21988">PPU55*PPS55</f>
        <v>#NUM!</v>
      </c>
      <c r="PPY55" s="1818" t="e">
        <f t="shared" ref="PPY55" si="21989">PPW55*PPU55</f>
        <v>#NUM!</v>
      </c>
      <c r="PQA55" s="1818" t="e">
        <f t="shared" ref="PQA55" si="21990">PPY55*PPW55</f>
        <v>#NUM!</v>
      </c>
      <c r="PQC55" s="1818" t="e">
        <f t="shared" ref="PQC55" si="21991">PQA55*PPY55</f>
        <v>#NUM!</v>
      </c>
      <c r="PQE55" s="1818" t="e">
        <f t="shared" ref="PQE55" si="21992">PQC55*PQA55</f>
        <v>#NUM!</v>
      </c>
      <c r="PQG55" s="1818" t="e">
        <f t="shared" ref="PQG55" si="21993">PQE55*PQC55</f>
        <v>#NUM!</v>
      </c>
      <c r="PQI55" s="1818" t="e">
        <f t="shared" ref="PQI55" si="21994">PQG55*PQE55</f>
        <v>#NUM!</v>
      </c>
      <c r="PQK55" s="1818" t="e">
        <f t="shared" ref="PQK55" si="21995">PQI55*PQG55</f>
        <v>#NUM!</v>
      </c>
      <c r="PQM55" s="1818" t="e">
        <f t="shared" ref="PQM55" si="21996">PQK55*PQI55</f>
        <v>#NUM!</v>
      </c>
      <c r="PQO55" s="1818" t="e">
        <f t="shared" ref="PQO55" si="21997">PQM55*PQK55</f>
        <v>#NUM!</v>
      </c>
      <c r="PQQ55" s="1818" t="e">
        <f t="shared" ref="PQQ55" si="21998">PQO55*PQM55</f>
        <v>#NUM!</v>
      </c>
      <c r="PQS55" s="1818" t="e">
        <f t="shared" ref="PQS55" si="21999">PQQ55*PQO55</f>
        <v>#NUM!</v>
      </c>
      <c r="PQU55" s="1818" t="e">
        <f t="shared" ref="PQU55" si="22000">PQS55*PQQ55</f>
        <v>#NUM!</v>
      </c>
      <c r="PQW55" s="1818" t="e">
        <f t="shared" ref="PQW55" si="22001">PQU55*PQS55</f>
        <v>#NUM!</v>
      </c>
      <c r="PQY55" s="1818" t="e">
        <f t="shared" ref="PQY55" si="22002">PQW55*PQU55</f>
        <v>#NUM!</v>
      </c>
      <c r="PRA55" s="1818" t="e">
        <f t="shared" ref="PRA55" si="22003">PQY55*PQW55</f>
        <v>#NUM!</v>
      </c>
      <c r="PRC55" s="1818" t="e">
        <f t="shared" ref="PRC55" si="22004">PRA55*PQY55</f>
        <v>#NUM!</v>
      </c>
      <c r="PRE55" s="1818" t="e">
        <f t="shared" ref="PRE55" si="22005">PRC55*PRA55</f>
        <v>#NUM!</v>
      </c>
      <c r="PRG55" s="1818" t="e">
        <f t="shared" ref="PRG55" si="22006">PRE55*PRC55</f>
        <v>#NUM!</v>
      </c>
      <c r="PRI55" s="1818" t="e">
        <f t="shared" ref="PRI55" si="22007">PRG55*PRE55</f>
        <v>#NUM!</v>
      </c>
      <c r="PRK55" s="1818" t="e">
        <f t="shared" ref="PRK55" si="22008">PRI55*PRG55</f>
        <v>#NUM!</v>
      </c>
      <c r="PRM55" s="1818" t="e">
        <f t="shared" ref="PRM55" si="22009">PRK55*PRI55</f>
        <v>#NUM!</v>
      </c>
      <c r="PRO55" s="1818" t="e">
        <f t="shared" ref="PRO55" si="22010">PRM55*PRK55</f>
        <v>#NUM!</v>
      </c>
      <c r="PRQ55" s="1818" t="e">
        <f t="shared" ref="PRQ55" si="22011">PRO55*PRM55</f>
        <v>#NUM!</v>
      </c>
      <c r="PRS55" s="1818" t="e">
        <f t="shared" ref="PRS55" si="22012">PRQ55*PRO55</f>
        <v>#NUM!</v>
      </c>
      <c r="PRU55" s="1818" t="e">
        <f t="shared" ref="PRU55" si="22013">PRS55*PRQ55</f>
        <v>#NUM!</v>
      </c>
      <c r="PRW55" s="1818" t="e">
        <f t="shared" ref="PRW55" si="22014">PRU55*PRS55</f>
        <v>#NUM!</v>
      </c>
      <c r="PRY55" s="1818" t="e">
        <f t="shared" ref="PRY55" si="22015">PRW55*PRU55</f>
        <v>#NUM!</v>
      </c>
      <c r="PSA55" s="1818" t="e">
        <f t="shared" ref="PSA55" si="22016">PRY55*PRW55</f>
        <v>#NUM!</v>
      </c>
      <c r="PSC55" s="1818" t="e">
        <f t="shared" ref="PSC55" si="22017">PSA55*PRY55</f>
        <v>#NUM!</v>
      </c>
      <c r="PSE55" s="1818" t="e">
        <f t="shared" ref="PSE55" si="22018">PSC55*PSA55</f>
        <v>#NUM!</v>
      </c>
      <c r="PSG55" s="1818" t="e">
        <f t="shared" ref="PSG55" si="22019">PSE55*PSC55</f>
        <v>#NUM!</v>
      </c>
      <c r="PSI55" s="1818" t="e">
        <f t="shared" ref="PSI55" si="22020">PSG55*PSE55</f>
        <v>#NUM!</v>
      </c>
      <c r="PSK55" s="1818" t="e">
        <f t="shared" ref="PSK55" si="22021">PSI55*PSG55</f>
        <v>#NUM!</v>
      </c>
      <c r="PSM55" s="1818" t="e">
        <f t="shared" ref="PSM55" si="22022">PSK55*PSI55</f>
        <v>#NUM!</v>
      </c>
      <c r="PSO55" s="1818" t="e">
        <f t="shared" ref="PSO55" si="22023">PSM55*PSK55</f>
        <v>#NUM!</v>
      </c>
      <c r="PSQ55" s="1818" t="e">
        <f t="shared" ref="PSQ55" si="22024">PSO55*PSM55</f>
        <v>#NUM!</v>
      </c>
      <c r="PSS55" s="1818" t="e">
        <f t="shared" ref="PSS55" si="22025">PSQ55*PSO55</f>
        <v>#NUM!</v>
      </c>
      <c r="PSU55" s="1818" t="e">
        <f t="shared" ref="PSU55" si="22026">PSS55*PSQ55</f>
        <v>#NUM!</v>
      </c>
      <c r="PSW55" s="1818" t="e">
        <f t="shared" ref="PSW55" si="22027">PSU55*PSS55</f>
        <v>#NUM!</v>
      </c>
      <c r="PSY55" s="1818" t="e">
        <f t="shared" ref="PSY55" si="22028">PSW55*PSU55</f>
        <v>#NUM!</v>
      </c>
      <c r="PTA55" s="1818" t="e">
        <f t="shared" ref="PTA55" si="22029">PSY55*PSW55</f>
        <v>#NUM!</v>
      </c>
      <c r="PTC55" s="1818" t="e">
        <f t="shared" ref="PTC55" si="22030">PTA55*PSY55</f>
        <v>#NUM!</v>
      </c>
      <c r="PTE55" s="1818" t="e">
        <f t="shared" ref="PTE55" si="22031">PTC55*PTA55</f>
        <v>#NUM!</v>
      </c>
      <c r="PTG55" s="1818" t="e">
        <f t="shared" ref="PTG55" si="22032">PTE55*PTC55</f>
        <v>#NUM!</v>
      </c>
      <c r="PTI55" s="1818" t="e">
        <f t="shared" ref="PTI55" si="22033">PTG55*PTE55</f>
        <v>#NUM!</v>
      </c>
      <c r="PTK55" s="1818" t="e">
        <f t="shared" ref="PTK55" si="22034">PTI55*PTG55</f>
        <v>#NUM!</v>
      </c>
      <c r="PTM55" s="1818" t="e">
        <f t="shared" ref="PTM55" si="22035">PTK55*PTI55</f>
        <v>#NUM!</v>
      </c>
      <c r="PTO55" s="1818" t="e">
        <f t="shared" ref="PTO55" si="22036">PTM55*PTK55</f>
        <v>#NUM!</v>
      </c>
      <c r="PTQ55" s="1818" t="e">
        <f t="shared" ref="PTQ55" si="22037">PTO55*PTM55</f>
        <v>#NUM!</v>
      </c>
      <c r="PTS55" s="1818" t="e">
        <f t="shared" ref="PTS55" si="22038">PTQ55*PTO55</f>
        <v>#NUM!</v>
      </c>
      <c r="PTU55" s="1818" t="e">
        <f t="shared" ref="PTU55" si="22039">PTS55*PTQ55</f>
        <v>#NUM!</v>
      </c>
      <c r="PTW55" s="1818" t="e">
        <f t="shared" ref="PTW55" si="22040">PTU55*PTS55</f>
        <v>#NUM!</v>
      </c>
      <c r="PTY55" s="1818" t="e">
        <f t="shared" ref="PTY55" si="22041">PTW55*PTU55</f>
        <v>#NUM!</v>
      </c>
      <c r="PUA55" s="1818" t="e">
        <f t="shared" ref="PUA55" si="22042">PTY55*PTW55</f>
        <v>#NUM!</v>
      </c>
      <c r="PUC55" s="1818" t="e">
        <f t="shared" ref="PUC55" si="22043">PUA55*PTY55</f>
        <v>#NUM!</v>
      </c>
      <c r="PUE55" s="1818" t="e">
        <f t="shared" ref="PUE55" si="22044">PUC55*PUA55</f>
        <v>#NUM!</v>
      </c>
      <c r="PUG55" s="1818" t="e">
        <f t="shared" ref="PUG55" si="22045">PUE55*PUC55</f>
        <v>#NUM!</v>
      </c>
      <c r="PUI55" s="1818" t="e">
        <f t="shared" ref="PUI55" si="22046">PUG55*PUE55</f>
        <v>#NUM!</v>
      </c>
      <c r="PUK55" s="1818" t="e">
        <f t="shared" ref="PUK55" si="22047">PUI55*PUG55</f>
        <v>#NUM!</v>
      </c>
      <c r="PUM55" s="1818" t="e">
        <f t="shared" ref="PUM55" si="22048">PUK55*PUI55</f>
        <v>#NUM!</v>
      </c>
      <c r="PUO55" s="1818" t="e">
        <f t="shared" ref="PUO55" si="22049">PUM55*PUK55</f>
        <v>#NUM!</v>
      </c>
      <c r="PUQ55" s="1818" t="e">
        <f t="shared" ref="PUQ55" si="22050">PUO55*PUM55</f>
        <v>#NUM!</v>
      </c>
      <c r="PUS55" s="1818" t="e">
        <f t="shared" ref="PUS55" si="22051">PUQ55*PUO55</f>
        <v>#NUM!</v>
      </c>
      <c r="PUU55" s="1818" t="e">
        <f t="shared" ref="PUU55" si="22052">PUS55*PUQ55</f>
        <v>#NUM!</v>
      </c>
      <c r="PUW55" s="1818" t="e">
        <f t="shared" ref="PUW55" si="22053">PUU55*PUS55</f>
        <v>#NUM!</v>
      </c>
      <c r="PUY55" s="1818" t="e">
        <f t="shared" ref="PUY55" si="22054">PUW55*PUU55</f>
        <v>#NUM!</v>
      </c>
      <c r="PVA55" s="1818" t="e">
        <f t="shared" ref="PVA55" si="22055">PUY55*PUW55</f>
        <v>#NUM!</v>
      </c>
      <c r="PVC55" s="1818" t="e">
        <f t="shared" ref="PVC55" si="22056">PVA55*PUY55</f>
        <v>#NUM!</v>
      </c>
      <c r="PVE55" s="1818" t="e">
        <f t="shared" ref="PVE55" si="22057">PVC55*PVA55</f>
        <v>#NUM!</v>
      </c>
      <c r="PVG55" s="1818" t="e">
        <f t="shared" ref="PVG55" si="22058">PVE55*PVC55</f>
        <v>#NUM!</v>
      </c>
      <c r="PVI55" s="1818" t="e">
        <f t="shared" ref="PVI55" si="22059">PVG55*PVE55</f>
        <v>#NUM!</v>
      </c>
      <c r="PVK55" s="1818" t="e">
        <f t="shared" ref="PVK55" si="22060">PVI55*PVG55</f>
        <v>#NUM!</v>
      </c>
      <c r="PVM55" s="1818" t="e">
        <f t="shared" ref="PVM55" si="22061">PVK55*PVI55</f>
        <v>#NUM!</v>
      </c>
      <c r="PVO55" s="1818" t="e">
        <f t="shared" ref="PVO55" si="22062">PVM55*PVK55</f>
        <v>#NUM!</v>
      </c>
      <c r="PVQ55" s="1818" t="e">
        <f t="shared" ref="PVQ55" si="22063">PVO55*PVM55</f>
        <v>#NUM!</v>
      </c>
      <c r="PVS55" s="1818" t="e">
        <f t="shared" ref="PVS55" si="22064">PVQ55*PVO55</f>
        <v>#NUM!</v>
      </c>
      <c r="PVU55" s="1818" t="e">
        <f t="shared" ref="PVU55" si="22065">PVS55*PVQ55</f>
        <v>#NUM!</v>
      </c>
      <c r="PVW55" s="1818" t="e">
        <f t="shared" ref="PVW55" si="22066">PVU55*PVS55</f>
        <v>#NUM!</v>
      </c>
      <c r="PVY55" s="1818" t="e">
        <f t="shared" ref="PVY55" si="22067">PVW55*PVU55</f>
        <v>#NUM!</v>
      </c>
      <c r="PWA55" s="1818" t="e">
        <f t="shared" ref="PWA55" si="22068">PVY55*PVW55</f>
        <v>#NUM!</v>
      </c>
      <c r="PWC55" s="1818" t="e">
        <f t="shared" ref="PWC55" si="22069">PWA55*PVY55</f>
        <v>#NUM!</v>
      </c>
      <c r="PWE55" s="1818" t="e">
        <f t="shared" ref="PWE55" si="22070">PWC55*PWA55</f>
        <v>#NUM!</v>
      </c>
      <c r="PWG55" s="1818" t="e">
        <f t="shared" ref="PWG55" si="22071">PWE55*PWC55</f>
        <v>#NUM!</v>
      </c>
      <c r="PWI55" s="1818" t="e">
        <f t="shared" ref="PWI55" si="22072">PWG55*PWE55</f>
        <v>#NUM!</v>
      </c>
      <c r="PWK55" s="1818" t="e">
        <f t="shared" ref="PWK55" si="22073">PWI55*PWG55</f>
        <v>#NUM!</v>
      </c>
      <c r="PWM55" s="1818" t="e">
        <f t="shared" ref="PWM55" si="22074">PWK55*PWI55</f>
        <v>#NUM!</v>
      </c>
      <c r="PWO55" s="1818" t="e">
        <f t="shared" ref="PWO55" si="22075">PWM55*PWK55</f>
        <v>#NUM!</v>
      </c>
      <c r="PWQ55" s="1818" t="e">
        <f t="shared" ref="PWQ55" si="22076">PWO55*PWM55</f>
        <v>#NUM!</v>
      </c>
      <c r="PWS55" s="1818" t="e">
        <f t="shared" ref="PWS55" si="22077">PWQ55*PWO55</f>
        <v>#NUM!</v>
      </c>
      <c r="PWU55" s="1818" t="e">
        <f t="shared" ref="PWU55" si="22078">PWS55*PWQ55</f>
        <v>#NUM!</v>
      </c>
      <c r="PWW55" s="1818" t="e">
        <f t="shared" ref="PWW55" si="22079">PWU55*PWS55</f>
        <v>#NUM!</v>
      </c>
      <c r="PWY55" s="1818" t="e">
        <f t="shared" ref="PWY55" si="22080">PWW55*PWU55</f>
        <v>#NUM!</v>
      </c>
      <c r="PXA55" s="1818" t="e">
        <f t="shared" ref="PXA55" si="22081">PWY55*PWW55</f>
        <v>#NUM!</v>
      </c>
      <c r="PXC55" s="1818" t="e">
        <f t="shared" ref="PXC55" si="22082">PXA55*PWY55</f>
        <v>#NUM!</v>
      </c>
      <c r="PXE55" s="1818" t="e">
        <f t="shared" ref="PXE55" si="22083">PXC55*PXA55</f>
        <v>#NUM!</v>
      </c>
      <c r="PXG55" s="1818" t="e">
        <f t="shared" ref="PXG55" si="22084">PXE55*PXC55</f>
        <v>#NUM!</v>
      </c>
      <c r="PXI55" s="1818" t="e">
        <f t="shared" ref="PXI55" si="22085">PXG55*PXE55</f>
        <v>#NUM!</v>
      </c>
      <c r="PXK55" s="1818" t="e">
        <f t="shared" ref="PXK55" si="22086">PXI55*PXG55</f>
        <v>#NUM!</v>
      </c>
      <c r="PXM55" s="1818" t="e">
        <f t="shared" ref="PXM55" si="22087">PXK55*PXI55</f>
        <v>#NUM!</v>
      </c>
      <c r="PXO55" s="1818" t="e">
        <f t="shared" ref="PXO55" si="22088">PXM55*PXK55</f>
        <v>#NUM!</v>
      </c>
      <c r="PXQ55" s="1818" t="e">
        <f t="shared" ref="PXQ55" si="22089">PXO55*PXM55</f>
        <v>#NUM!</v>
      </c>
      <c r="PXS55" s="1818" t="e">
        <f t="shared" ref="PXS55" si="22090">PXQ55*PXO55</f>
        <v>#NUM!</v>
      </c>
      <c r="PXU55" s="1818" t="e">
        <f t="shared" ref="PXU55" si="22091">PXS55*PXQ55</f>
        <v>#NUM!</v>
      </c>
      <c r="PXW55" s="1818" t="e">
        <f t="shared" ref="PXW55" si="22092">PXU55*PXS55</f>
        <v>#NUM!</v>
      </c>
      <c r="PXY55" s="1818" t="e">
        <f t="shared" ref="PXY55" si="22093">PXW55*PXU55</f>
        <v>#NUM!</v>
      </c>
      <c r="PYA55" s="1818" t="e">
        <f t="shared" ref="PYA55" si="22094">PXY55*PXW55</f>
        <v>#NUM!</v>
      </c>
      <c r="PYC55" s="1818" t="e">
        <f t="shared" ref="PYC55" si="22095">PYA55*PXY55</f>
        <v>#NUM!</v>
      </c>
      <c r="PYE55" s="1818" t="e">
        <f t="shared" ref="PYE55" si="22096">PYC55*PYA55</f>
        <v>#NUM!</v>
      </c>
      <c r="PYG55" s="1818" t="e">
        <f t="shared" ref="PYG55" si="22097">PYE55*PYC55</f>
        <v>#NUM!</v>
      </c>
      <c r="PYI55" s="1818" t="e">
        <f t="shared" ref="PYI55" si="22098">PYG55*PYE55</f>
        <v>#NUM!</v>
      </c>
      <c r="PYK55" s="1818" t="e">
        <f t="shared" ref="PYK55" si="22099">PYI55*PYG55</f>
        <v>#NUM!</v>
      </c>
      <c r="PYM55" s="1818" t="e">
        <f t="shared" ref="PYM55" si="22100">PYK55*PYI55</f>
        <v>#NUM!</v>
      </c>
      <c r="PYO55" s="1818" t="e">
        <f t="shared" ref="PYO55" si="22101">PYM55*PYK55</f>
        <v>#NUM!</v>
      </c>
      <c r="PYQ55" s="1818" t="e">
        <f t="shared" ref="PYQ55" si="22102">PYO55*PYM55</f>
        <v>#NUM!</v>
      </c>
      <c r="PYS55" s="1818" t="e">
        <f t="shared" ref="PYS55" si="22103">PYQ55*PYO55</f>
        <v>#NUM!</v>
      </c>
      <c r="PYU55" s="1818" t="e">
        <f t="shared" ref="PYU55" si="22104">PYS55*PYQ55</f>
        <v>#NUM!</v>
      </c>
      <c r="PYW55" s="1818" t="e">
        <f t="shared" ref="PYW55" si="22105">PYU55*PYS55</f>
        <v>#NUM!</v>
      </c>
      <c r="PYY55" s="1818" t="e">
        <f t="shared" ref="PYY55" si="22106">PYW55*PYU55</f>
        <v>#NUM!</v>
      </c>
      <c r="PZA55" s="1818" t="e">
        <f t="shared" ref="PZA55" si="22107">PYY55*PYW55</f>
        <v>#NUM!</v>
      </c>
      <c r="PZC55" s="1818" t="e">
        <f t="shared" ref="PZC55" si="22108">PZA55*PYY55</f>
        <v>#NUM!</v>
      </c>
      <c r="PZE55" s="1818" t="e">
        <f t="shared" ref="PZE55" si="22109">PZC55*PZA55</f>
        <v>#NUM!</v>
      </c>
      <c r="PZG55" s="1818" t="e">
        <f t="shared" ref="PZG55" si="22110">PZE55*PZC55</f>
        <v>#NUM!</v>
      </c>
      <c r="PZI55" s="1818" t="e">
        <f t="shared" ref="PZI55" si="22111">PZG55*PZE55</f>
        <v>#NUM!</v>
      </c>
      <c r="PZK55" s="1818" t="e">
        <f t="shared" ref="PZK55" si="22112">PZI55*PZG55</f>
        <v>#NUM!</v>
      </c>
      <c r="PZM55" s="1818" t="e">
        <f t="shared" ref="PZM55" si="22113">PZK55*PZI55</f>
        <v>#NUM!</v>
      </c>
      <c r="PZO55" s="1818" t="e">
        <f t="shared" ref="PZO55" si="22114">PZM55*PZK55</f>
        <v>#NUM!</v>
      </c>
      <c r="PZQ55" s="1818" t="e">
        <f t="shared" ref="PZQ55" si="22115">PZO55*PZM55</f>
        <v>#NUM!</v>
      </c>
      <c r="PZS55" s="1818" t="e">
        <f t="shared" ref="PZS55" si="22116">PZQ55*PZO55</f>
        <v>#NUM!</v>
      </c>
      <c r="PZU55" s="1818" t="e">
        <f t="shared" ref="PZU55" si="22117">PZS55*PZQ55</f>
        <v>#NUM!</v>
      </c>
      <c r="PZW55" s="1818" t="e">
        <f t="shared" ref="PZW55" si="22118">PZU55*PZS55</f>
        <v>#NUM!</v>
      </c>
      <c r="PZY55" s="1818" t="e">
        <f t="shared" ref="PZY55" si="22119">PZW55*PZU55</f>
        <v>#NUM!</v>
      </c>
      <c r="QAA55" s="1818" t="e">
        <f t="shared" ref="QAA55" si="22120">PZY55*PZW55</f>
        <v>#NUM!</v>
      </c>
      <c r="QAC55" s="1818" t="e">
        <f t="shared" ref="QAC55" si="22121">QAA55*PZY55</f>
        <v>#NUM!</v>
      </c>
      <c r="QAE55" s="1818" t="e">
        <f t="shared" ref="QAE55" si="22122">QAC55*QAA55</f>
        <v>#NUM!</v>
      </c>
      <c r="QAG55" s="1818" t="e">
        <f t="shared" ref="QAG55" si="22123">QAE55*QAC55</f>
        <v>#NUM!</v>
      </c>
      <c r="QAI55" s="1818" t="e">
        <f t="shared" ref="QAI55" si="22124">QAG55*QAE55</f>
        <v>#NUM!</v>
      </c>
      <c r="QAK55" s="1818" t="e">
        <f t="shared" ref="QAK55" si="22125">QAI55*QAG55</f>
        <v>#NUM!</v>
      </c>
      <c r="QAM55" s="1818" t="e">
        <f t="shared" ref="QAM55" si="22126">QAK55*QAI55</f>
        <v>#NUM!</v>
      </c>
      <c r="QAO55" s="1818" t="e">
        <f t="shared" ref="QAO55" si="22127">QAM55*QAK55</f>
        <v>#NUM!</v>
      </c>
      <c r="QAQ55" s="1818" t="e">
        <f t="shared" ref="QAQ55" si="22128">QAO55*QAM55</f>
        <v>#NUM!</v>
      </c>
      <c r="QAS55" s="1818" t="e">
        <f t="shared" ref="QAS55" si="22129">QAQ55*QAO55</f>
        <v>#NUM!</v>
      </c>
      <c r="QAU55" s="1818" t="e">
        <f t="shared" ref="QAU55" si="22130">QAS55*QAQ55</f>
        <v>#NUM!</v>
      </c>
      <c r="QAW55" s="1818" t="e">
        <f t="shared" ref="QAW55" si="22131">QAU55*QAS55</f>
        <v>#NUM!</v>
      </c>
      <c r="QAY55" s="1818" t="e">
        <f t="shared" ref="QAY55" si="22132">QAW55*QAU55</f>
        <v>#NUM!</v>
      </c>
      <c r="QBA55" s="1818" t="e">
        <f t="shared" ref="QBA55" si="22133">QAY55*QAW55</f>
        <v>#NUM!</v>
      </c>
      <c r="QBC55" s="1818" t="e">
        <f t="shared" ref="QBC55" si="22134">QBA55*QAY55</f>
        <v>#NUM!</v>
      </c>
      <c r="QBE55" s="1818" t="e">
        <f t="shared" ref="QBE55" si="22135">QBC55*QBA55</f>
        <v>#NUM!</v>
      </c>
      <c r="QBG55" s="1818" t="e">
        <f t="shared" ref="QBG55" si="22136">QBE55*QBC55</f>
        <v>#NUM!</v>
      </c>
      <c r="QBI55" s="1818" t="e">
        <f t="shared" ref="QBI55" si="22137">QBG55*QBE55</f>
        <v>#NUM!</v>
      </c>
      <c r="QBK55" s="1818" t="e">
        <f t="shared" ref="QBK55" si="22138">QBI55*QBG55</f>
        <v>#NUM!</v>
      </c>
      <c r="QBM55" s="1818" t="e">
        <f t="shared" ref="QBM55" si="22139">QBK55*QBI55</f>
        <v>#NUM!</v>
      </c>
      <c r="QBO55" s="1818" t="e">
        <f t="shared" ref="QBO55" si="22140">QBM55*QBK55</f>
        <v>#NUM!</v>
      </c>
      <c r="QBQ55" s="1818" t="e">
        <f t="shared" ref="QBQ55" si="22141">QBO55*QBM55</f>
        <v>#NUM!</v>
      </c>
      <c r="QBS55" s="1818" t="e">
        <f t="shared" ref="QBS55" si="22142">QBQ55*QBO55</f>
        <v>#NUM!</v>
      </c>
      <c r="QBU55" s="1818" t="e">
        <f t="shared" ref="QBU55" si="22143">QBS55*QBQ55</f>
        <v>#NUM!</v>
      </c>
      <c r="QBW55" s="1818" t="e">
        <f t="shared" ref="QBW55" si="22144">QBU55*QBS55</f>
        <v>#NUM!</v>
      </c>
      <c r="QBY55" s="1818" t="e">
        <f t="shared" ref="QBY55" si="22145">QBW55*QBU55</f>
        <v>#NUM!</v>
      </c>
      <c r="QCA55" s="1818" t="e">
        <f t="shared" ref="QCA55" si="22146">QBY55*QBW55</f>
        <v>#NUM!</v>
      </c>
      <c r="QCC55" s="1818" t="e">
        <f t="shared" ref="QCC55" si="22147">QCA55*QBY55</f>
        <v>#NUM!</v>
      </c>
      <c r="QCE55" s="1818" t="e">
        <f t="shared" ref="QCE55" si="22148">QCC55*QCA55</f>
        <v>#NUM!</v>
      </c>
      <c r="QCG55" s="1818" t="e">
        <f t="shared" ref="QCG55" si="22149">QCE55*QCC55</f>
        <v>#NUM!</v>
      </c>
      <c r="QCI55" s="1818" t="e">
        <f t="shared" ref="QCI55" si="22150">QCG55*QCE55</f>
        <v>#NUM!</v>
      </c>
      <c r="QCK55" s="1818" t="e">
        <f t="shared" ref="QCK55" si="22151">QCI55*QCG55</f>
        <v>#NUM!</v>
      </c>
      <c r="QCM55" s="1818" t="e">
        <f t="shared" ref="QCM55" si="22152">QCK55*QCI55</f>
        <v>#NUM!</v>
      </c>
      <c r="QCO55" s="1818" t="e">
        <f t="shared" ref="QCO55" si="22153">QCM55*QCK55</f>
        <v>#NUM!</v>
      </c>
      <c r="QCQ55" s="1818" t="e">
        <f t="shared" ref="QCQ55" si="22154">QCO55*QCM55</f>
        <v>#NUM!</v>
      </c>
      <c r="QCS55" s="1818" t="e">
        <f t="shared" ref="QCS55" si="22155">QCQ55*QCO55</f>
        <v>#NUM!</v>
      </c>
      <c r="QCU55" s="1818" t="e">
        <f t="shared" ref="QCU55" si="22156">QCS55*QCQ55</f>
        <v>#NUM!</v>
      </c>
      <c r="QCW55" s="1818" t="e">
        <f t="shared" ref="QCW55" si="22157">QCU55*QCS55</f>
        <v>#NUM!</v>
      </c>
      <c r="QCY55" s="1818" t="e">
        <f t="shared" ref="QCY55" si="22158">QCW55*QCU55</f>
        <v>#NUM!</v>
      </c>
      <c r="QDA55" s="1818" t="e">
        <f t="shared" ref="QDA55" si="22159">QCY55*QCW55</f>
        <v>#NUM!</v>
      </c>
      <c r="QDC55" s="1818" t="e">
        <f t="shared" ref="QDC55" si="22160">QDA55*QCY55</f>
        <v>#NUM!</v>
      </c>
      <c r="QDE55" s="1818" t="e">
        <f t="shared" ref="QDE55" si="22161">QDC55*QDA55</f>
        <v>#NUM!</v>
      </c>
      <c r="QDG55" s="1818" t="e">
        <f t="shared" ref="QDG55" si="22162">QDE55*QDC55</f>
        <v>#NUM!</v>
      </c>
      <c r="QDI55" s="1818" t="e">
        <f t="shared" ref="QDI55" si="22163">QDG55*QDE55</f>
        <v>#NUM!</v>
      </c>
      <c r="QDK55" s="1818" t="e">
        <f t="shared" ref="QDK55" si="22164">QDI55*QDG55</f>
        <v>#NUM!</v>
      </c>
      <c r="QDM55" s="1818" t="e">
        <f t="shared" ref="QDM55" si="22165">QDK55*QDI55</f>
        <v>#NUM!</v>
      </c>
      <c r="QDO55" s="1818" t="e">
        <f t="shared" ref="QDO55" si="22166">QDM55*QDK55</f>
        <v>#NUM!</v>
      </c>
      <c r="QDQ55" s="1818" t="e">
        <f t="shared" ref="QDQ55" si="22167">QDO55*QDM55</f>
        <v>#NUM!</v>
      </c>
      <c r="QDS55" s="1818" t="e">
        <f t="shared" ref="QDS55" si="22168">QDQ55*QDO55</f>
        <v>#NUM!</v>
      </c>
      <c r="QDU55" s="1818" t="e">
        <f t="shared" ref="QDU55" si="22169">QDS55*QDQ55</f>
        <v>#NUM!</v>
      </c>
      <c r="QDW55" s="1818" t="e">
        <f t="shared" ref="QDW55" si="22170">QDU55*QDS55</f>
        <v>#NUM!</v>
      </c>
      <c r="QDY55" s="1818" t="e">
        <f t="shared" ref="QDY55" si="22171">QDW55*QDU55</f>
        <v>#NUM!</v>
      </c>
      <c r="QEA55" s="1818" t="e">
        <f t="shared" ref="QEA55" si="22172">QDY55*QDW55</f>
        <v>#NUM!</v>
      </c>
      <c r="QEC55" s="1818" t="e">
        <f t="shared" ref="QEC55" si="22173">QEA55*QDY55</f>
        <v>#NUM!</v>
      </c>
      <c r="QEE55" s="1818" t="e">
        <f t="shared" ref="QEE55" si="22174">QEC55*QEA55</f>
        <v>#NUM!</v>
      </c>
      <c r="QEG55" s="1818" t="e">
        <f t="shared" ref="QEG55" si="22175">QEE55*QEC55</f>
        <v>#NUM!</v>
      </c>
      <c r="QEI55" s="1818" t="e">
        <f t="shared" ref="QEI55" si="22176">QEG55*QEE55</f>
        <v>#NUM!</v>
      </c>
      <c r="QEK55" s="1818" t="e">
        <f t="shared" ref="QEK55" si="22177">QEI55*QEG55</f>
        <v>#NUM!</v>
      </c>
      <c r="QEM55" s="1818" t="e">
        <f t="shared" ref="QEM55" si="22178">QEK55*QEI55</f>
        <v>#NUM!</v>
      </c>
      <c r="QEO55" s="1818" t="e">
        <f t="shared" ref="QEO55" si="22179">QEM55*QEK55</f>
        <v>#NUM!</v>
      </c>
      <c r="QEQ55" s="1818" t="e">
        <f t="shared" ref="QEQ55" si="22180">QEO55*QEM55</f>
        <v>#NUM!</v>
      </c>
      <c r="QES55" s="1818" t="e">
        <f t="shared" ref="QES55" si="22181">QEQ55*QEO55</f>
        <v>#NUM!</v>
      </c>
      <c r="QEU55" s="1818" t="e">
        <f t="shared" ref="QEU55" si="22182">QES55*QEQ55</f>
        <v>#NUM!</v>
      </c>
      <c r="QEW55" s="1818" t="e">
        <f t="shared" ref="QEW55" si="22183">QEU55*QES55</f>
        <v>#NUM!</v>
      </c>
      <c r="QEY55" s="1818" t="e">
        <f t="shared" ref="QEY55" si="22184">QEW55*QEU55</f>
        <v>#NUM!</v>
      </c>
      <c r="QFA55" s="1818" t="e">
        <f t="shared" ref="QFA55" si="22185">QEY55*QEW55</f>
        <v>#NUM!</v>
      </c>
      <c r="QFC55" s="1818" t="e">
        <f t="shared" ref="QFC55" si="22186">QFA55*QEY55</f>
        <v>#NUM!</v>
      </c>
      <c r="QFE55" s="1818" t="e">
        <f t="shared" ref="QFE55" si="22187">QFC55*QFA55</f>
        <v>#NUM!</v>
      </c>
      <c r="QFG55" s="1818" t="e">
        <f t="shared" ref="QFG55" si="22188">QFE55*QFC55</f>
        <v>#NUM!</v>
      </c>
      <c r="QFI55" s="1818" t="e">
        <f t="shared" ref="QFI55" si="22189">QFG55*QFE55</f>
        <v>#NUM!</v>
      </c>
      <c r="QFK55" s="1818" t="e">
        <f t="shared" ref="QFK55" si="22190">QFI55*QFG55</f>
        <v>#NUM!</v>
      </c>
      <c r="QFM55" s="1818" t="e">
        <f t="shared" ref="QFM55" si="22191">QFK55*QFI55</f>
        <v>#NUM!</v>
      </c>
      <c r="QFO55" s="1818" t="e">
        <f t="shared" ref="QFO55" si="22192">QFM55*QFK55</f>
        <v>#NUM!</v>
      </c>
      <c r="QFQ55" s="1818" t="e">
        <f t="shared" ref="QFQ55" si="22193">QFO55*QFM55</f>
        <v>#NUM!</v>
      </c>
      <c r="QFS55" s="1818" t="e">
        <f t="shared" ref="QFS55" si="22194">QFQ55*QFO55</f>
        <v>#NUM!</v>
      </c>
      <c r="QFU55" s="1818" t="e">
        <f t="shared" ref="QFU55" si="22195">QFS55*QFQ55</f>
        <v>#NUM!</v>
      </c>
      <c r="QFW55" s="1818" t="e">
        <f t="shared" ref="QFW55" si="22196">QFU55*QFS55</f>
        <v>#NUM!</v>
      </c>
      <c r="QFY55" s="1818" t="e">
        <f t="shared" ref="QFY55" si="22197">QFW55*QFU55</f>
        <v>#NUM!</v>
      </c>
      <c r="QGA55" s="1818" t="e">
        <f t="shared" ref="QGA55" si="22198">QFY55*QFW55</f>
        <v>#NUM!</v>
      </c>
      <c r="QGC55" s="1818" t="e">
        <f t="shared" ref="QGC55" si="22199">QGA55*QFY55</f>
        <v>#NUM!</v>
      </c>
      <c r="QGE55" s="1818" t="e">
        <f t="shared" ref="QGE55" si="22200">QGC55*QGA55</f>
        <v>#NUM!</v>
      </c>
      <c r="QGG55" s="1818" t="e">
        <f t="shared" ref="QGG55" si="22201">QGE55*QGC55</f>
        <v>#NUM!</v>
      </c>
      <c r="QGI55" s="1818" t="e">
        <f t="shared" ref="QGI55" si="22202">QGG55*QGE55</f>
        <v>#NUM!</v>
      </c>
      <c r="QGK55" s="1818" t="e">
        <f t="shared" ref="QGK55" si="22203">QGI55*QGG55</f>
        <v>#NUM!</v>
      </c>
      <c r="QGM55" s="1818" t="e">
        <f t="shared" ref="QGM55" si="22204">QGK55*QGI55</f>
        <v>#NUM!</v>
      </c>
      <c r="QGO55" s="1818" t="e">
        <f t="shared" ref="QGO55" si="22205">QGM55*QGK55</f>
        <v>#NUM!</v>
      </c>
      <c r="QGQ55" s="1818" t="e">
        <f t="shared" ref="QGQ55" si="22206">QGO55*QGM55</f>
        <v>#NUM!</v>
      </c>
      <c r="QGS55" s="1818" t="e">
        <f t="shared" ref="QGS55" si="22207">QGQ55*QGO55</f>
        <v>#NUM!</v>
      </c>
      <c r="QGU55" s="1818" t="e">
        <f t="shared" ref="QGU55" si="22208">QGS55*QGQ55</f>
        <v>#NUM!</v>
      </c>
      <c r="QGW55" s="1818" t="e">
        <f t="shared" ref="QGW55" si="22209">QGU55*QGS55</f>
        <v>#NUM!</v>
      </c>
      <c r="QGY55" s="1818" t="e">
        <f t="shared" ref="QGY55" si="22210">QGW55*QGU55</f>
        <v>#NUM!</v>
      </c>
      <c r="QHA55" s="1818" t="e">
        <f t="shared" ref="QHA55" si="22211">QGY55*QGW55</f>
        <v>#NUM!</v>
      </c>
      <c r="QHC55" s="1818" t="e">
        <f t="shared" ref="QHC55" si="22212">QHA55*QGY55</f>
        <v>#NUM!</v>
      </c>
      <c r="QHE55" s="1818" t="e">
        <f t="shared" ref="QHE55" si="22213">QHC55*QHA55</f>
        <v>#NUM!</v>
      </c>
      <c r="QHG55" s="1818" t="e">
        <f t="shared" ref="QHG55" si="22214">QHE55*QHC55</f>
        <v>#NUM!</v>
      </c>
      <c r="QHI55" s="1818" t="e">
        <f t="shared" ref="QHI55" si="22215">QHG55*QHE55</f>
        <v>#NUM!</v>
      </c>
      <c r="QHK55" s="1818" t="e">
        <f t="shared" ref="QHK55" si="22216">QHI55*QHG55</f>
        <v>#NUM!</v>
      </c>
      <c r="QHM55" s="1818" t="e">
        <f t="shared" ref="QHM55" si="22217">QHK55*QHI55</f>
        <v>#NUM!</v>
      </c>
      <c r="QHO55" s="1818" t="e">
        <f t="shared" ref="QHO55" si="22218">QHM55*QHK55</f>
        <v>#NUM!</v>
      </c>
      <c r="QHQ55" s="1818" t="e">
        <f t="shared" ref="QHQ55" si="22219">QHO55*QHM55</f>
        <v>#NUM!</v>
      </c>
      <c r="QHS55" s="1818" t="e">
        <f t="shared" ref="QHS55" si="22220">QHQ55*QHO55</f>
        <v>#NUM!</v>
      </c>
      <c r="QHU55" s="1818" t="e">
        <f t="shared" ref="QHU55" si="22221">QHS55*QHQ55</f>
        <v>#NUM!</v>
      </c>
      <c r="QHW55" s="1818" t="e">
        <f t="shared" ref="QHW55" si="22222">QHU55*QHS55</f>
        <v>#NUM!</v>
      </c>
      <c r="QHY55" s="1818" t="e">
        <f t="shared" ref="QHY55" si="22223">QHW55*QHU55</f>
        <v>#NUM!</v>
      </c>
      <c r="QIA55" s="1818" t="e">
        <f t="shared" ref="QIA55" si="22224">QHY55*QHW55</f>
        <v>#NUM!</v>
      </c>
      <c r="QIC55" s="1818" t="e">
        <f t="shared" ref="QIC55" si="22225">QIA55*QHY55</f>
        <v>#NUM!</v>
      </c>
      <c r="QIE55" s="1818" t="e">
        <f t="shared" ref="QIE55" si="22226">QIC55*QIA55</f>
        <v>#NUM!</v>
      </c>
      <c r="QIG55" s="1818" t="e">
        <f t="shared" ref="QIG55" si="22227">QIE55*QIC55</f>
        <v>#NUM!</v>
      </c>
      <c r="QII55" s="1818" t="e">
        <f t="shared" ref="QII55" si="22228">QIG55*QIE55</f>
        <v>#NUM!</v>
      </c>
      <c r="QIK55" s="1818" t="e">
        <f t="shared" ref="QIK55" si="22229">QII55*QIG55</f>
        <v>#NUM!</v>
      </c>
      <c r="QIM55" s="1818" t="e">
        <f t="shared" ref="QIM55" si="22230">QIK55*QII55</f>
        <v>#NUM!</v>
      </c>
      <c r="QIO55" s="1818" t="e">
        <f t="shared" ref="QIO55" si="22231">QIM55*QIK55</f>
        <v>#NUM!</v>
      </c>
      <c r="QIQ55" s="1818" t="e">
        <f t="shared" ref="QIQ55" si="22232">QIO55*QIM55</f>
        <v>#NUM!</v>
      </c>
      <c r="QIS55" s="1818" t="e">
        <f t="shared" ref="QIS55" si="22233">QIQ55*QIO55</f>
        <v>#NUM!</v>
      </c>
      <c r="QIU55" s="1818" t="e">
        <f t="shared" ref="QIU55" si="22234">QIS55*QIQ55</f>
        <v>#NUM!</v>
      </c>
      <c r="QIW55" s="1818" t="e">
        <f t="shared" ref="QIW55" si="22235">QIU55*QIS55</f>
        <v>#NUM!</v>
      </c>
      <c r="QIY55" s="1818" t="e">
        <f t="shared" ref="QIY55" si="22236">QIW55*QIU55</f>
        <v>#NUM!</v>
      </c>
      <c r="QJA55" s="1818" t="e">
        <f t="shared" ref="QJA55" si="22237">QIY55*QIW55</f>
        <v>#NUM!</v>
      </c>
      <c r="QJC55" s="1818" t="e">
        <f t="shared" ref="QJC55" si="22238">QJA55*QIY55</f>
        <v>#NUM!</v>
      </c>
      <c r="QJE55" s="1818" t="e">
        <f t="shared" ref="QJE55" si="22239">QJC55*QJA55</f>
        <v>#NUM!</v>
      </c>
      <c r="QJG55" s="1818" t="e">
        <f t="shared" ref="QJG55" si="22240">QJE55*QJC55</f>
        <v>#NUM!</v>
      </c>
      <c r="QJI55" s="1818" t="e">
        <f t="shared" ref="QJI55" si="22241">QJG55*QJE55</f>
        <v>#NUM!</v>
      </c>
      <c r="QJK55" s="1818" t="e">
        <f t="shared" ref="QJK55" si="22242">QJI55*QJG55</f>
        <v>#NUM!</v>
      </c>
      <c r="QJM55" s="1818" t="e">
        <f t="shared" ref="QJM55" si="22243">QJK55*QJI55</f>
        <v>#NUM!</v>
      </c>
      <c r="QJO55" s="1818" t="e">
        <f t="shared" ref="QJO55" si="22244">QJM55*QJK55</f>
        <v>#NUM!</v>
      </c>
      <c r="QJQ55" s="1818" t="e">
        <f t="shared" ref="QJQ55" si="22245">QJO55*QJM55</f>
        <v>#NUM!</v>
      </c>
      <c r="QJS55" s="1818" t="e">
        <f t="shared" ref="QJS55" si="22246">QJQ55*QJO55</f>
        <v>#NUM!</v>
      </c>
      <c r="QJU55" s="1818" t="e">
        <f t="shared" ref="QJU55" si="22247">QJS55*QJQ55</f>
        <v>#NUM!</v>
      </c>
      <c r="QJW55" s="1818" t="e">
        <f t="shared" ref="QJW55" si="22248">QJU55*QJS55</f>
        <v>#NUM!</v>
      </c>
      <c r="QJY55" s="1818" t="e">
        <f t="shared" ref="QJY55" si="22249">QJW55*QJU55</f>
        <v>#NUM!</v>
      </c>
      <c r="QKA55" s="1818" t="e">
        <f t="shared" ref="QKA55" si="22250">QJY55*QJW55</f>
        <v>#NUM!</v>
      </c>
      <c r="QKC55" s="1818" t="e">
        <f t="shared" ref="QKC55" si="22251">QKA55*QJY55</f>
        <v>#NUM!</v>
      </c>
      <c r="QKE55" s="1818" t="e">
        <f t="shared" ref="QKE55" si="22252">QKC55*QKA55</f>
        <v>#NUM!</v>
      </c>
      <c r="QKG55" s="1818" t="e">
        <f t="shared" ref="QKG55" si="22253">QKE55*QKC55</f>
        <v>#NUM!</v>
      </c>
      <c r="QKI55" s="1818" t="e">
        <f t="shared" ref="QKI55" si="22254">QKG55*QKE55</f>
        <v>#NUM!</v>
      </c>
      <c r="QKK55" s="1818" t="e">
        <f t="shared" ref="QKK55" si="22255">QKI55*QKG55</f>
        <v>#NUM!</v>
      </c>
      <c r="QKM55" s="1818" t="e">
        <f t="shared" ref="QKM55" si="22256">QKK55*QKI55</f>
        <v>#NUM!</v>
      </c>
      <c r="QKO55" s="1818" t="e">
        <f t="shared" ref="QKO55" si="22257">QKM55*QKK55</f>
        <v>#NUM!</v>
      </c>
      <c r="QKQ55" s="1818" t="e">
        <f t="shared" ref="QKQ55" si="22258">QKO55*QKM55</f>
        <v>#NUM!</v>
      </c>
      <c r="QKS55" s="1818" t="e">
        <f t="shared" ref="QKS55" si="22259">QKQ55*QKO55</f>
        <v>#NUM!</v>
      </c>
      <c r="QKU55" s="1818" t="e">
        <f t="shared" ref="QKU55" si="22260">QKS55*QKQ55</f>
        <v>#NUM!</v>
      </c>
      <c r="QKW55" s="1818" t="e">
        <f t="shared" ref="QKW55" si="22261">QKU55*QKS55</f>
        <v>#NUM!</v>
      </c>
      <c r="QKY55" s="1818" t="e">
        <f t="shared" ref="QKY55" si="22262">QKW55*QKU55</f>
        <v>#NUM!</v>
      </c>
      <c r="QLA55" s="1818" t="e">
        <f t="shared" ref="QLA55" si="22263">QKY55*QKW55</f>
        <v>#NUM!</v>
      </c>
      <c r="QLC55" s="1818" t="e">
        <f t="shared" ref="QLC55" si="22264">QLA55*QKY55</f>
        <v>#NUM!</v>
      </c>
      <c r="QLE55" s="1818" t="e">
        <f t="shared" ref="QLE55" si="22265">QLC55*QLA55</f>
        <v>#NUM!</v>
      </c>
      <c r="QLG55" s="1818" t="e">
        <f t="shared" ref="QLG55" si="22266">QLE55*QLC55</f>
        <v>#NUM!</v>
      </c>
      <c r="QLI55" s="1818" t="e">
        <f t="shared" ref="QLI55" si="22267">QLG55*QLE55</f>
        <v>#NUM!</v>
      </c>
      <c r="QLK55" s="1818" t="e">
        <f t="shared" ref="QLK55" si="22268">QLI55*QLG55</f>
        <v>#NUM!</v>
      </c>
      <c r="QLM55" s="1818" t="e">
        <f t="shared" ref="QLM55" si="22269">QLK55*QLI55</f>
        <v>#NUM!</v>
      </c>
      <c r="QLO55" s="1818" t="e">
        <f t="shared" ref="QLO55" si="22270">QLM55*QLK55</f>
        <v>#NUM!</v>
      </c>
      <c r="QLQ55" s="1818" t="e">
        <f t="shared" ref="QLQ55" si="22271">QLO55*QLM55</f>
        <v>#NUM!</v>
      </c>
      <c r="QLS55" s="1818" t="e">
        <f t="shared" ref="QLS55" si="22272">QLQ55*QLO55</f>
        <v>#NUM!</v>
      </c>
      <c r="QLU55" s="1818" t="e">
        <f t="shared" ref="QLU55" si="22273">QLS55*QLQ55</f>
        <v>#NUM!</v>
      </c>
      <c r="QLW55" s="1818" t="e">
        <f t="shared" ref="QLW55" si="22274">QLU55*QLS55</f>
        <v>#NUM!</v>
      </c>
      <c r="QLY55" s="1818" t="e">
        <f t="shared" ref="QLY55" si="22275">QLW55*QLU55</f>
        <v>#NUM!</v>
      </c>
      <c r="QMA55" s="1818" t="e">
        <f t="shared" ref="QMA55" si="22276">QLY55*QLW55</f>
        <v>#NUM!</v>
      </c>
      <c r="QMC55" s="1818" t="e">
        <f t="shared" ref="QMC55" si="22277">QMA55*QLY55</f>
        <v>#NUM!</v>
      </c>
      <c r="QME55" s="1818" t="e">
        <f t="shared" ref="QME55" si="22278">QMC55*QMA55</f>
        <v>#NUM!</v>
      </c>
      <c r="QMG55" s="1818" t="e">
        <f t="shared" ref="QMG55" si="22279">QME55*QMC55</f>
        <v>#NUM!</v>
      </c>
      <c r="QMI55" s="1818" t="e">
        <f t="shared" ref="QMI55" si="22280">QMG55*QME55</f>
        <v>#NUM!</v>
      </c>
      <c r="QMK55" s="1818" t="e">
        <f t="shared" ref="QMK55" si="22281">QMI55*QMG55</f>
        <v>#NUM!</v>
      </c>
      <c r="QMM55" s="1818" t="e">
        <f t="shared" ref="QMM55" si="22282">QMK55*QMI55</f>
        <v>#NUM!</v>
      </c>
      <c r="QMO55" s="1818" t="e">
        <f t="shared" ref="QMO55" si="22283">QMM55*QMK55</f>
        <v>#NUM!</v>
      </c>
      <c r="QMQ55" s="1818" t="e">
        <f t="shared" ref="QMQ55" si="22284">QMO55*QMM55</f>
        <v>#NUM!</v>
      </c>
      <c r="QMS55" s="1818" t="e">
        <f t="shared" ref="QMS55" si="22285">QMQ55*QMO55</f>
        <v>#NUM!</v>
      </c>
      <c r="QMU55" s="1818" t="e">
        <f t="shared" ref="QMU55" si="22286">QMS55*QMQ55</f>
        <v>#NUM!</v>
      </c>
      <c r="QMW55" s="1818" t="e">
        <f t="shared" ref="QMW55" si="22287">QMU55*QMS55</f>
        <v>#NUM!</v>
      </c>
      <c r="QMY55" s="1818" t="e">
        <f t="shared" ref="QMY55" si="22288">QMW55*QMU55</f>
        <v>#NUM!</v>
      </c>
      <c r="QNA55" s="1818" t="e">
        <f t="shared" ref="QNA55" si="22289">QMY55*QMW55</f>
        <v>#NUM!</v>
      </c>
      <c r="QNC55" s="1818" t="e">
        <f t="shared" ref="QNC55" si="22290">QNA55*QMY55</f>
        <v>#NUM!</v>
      </c>
      <c r="QNE55" s="1818" t="e">
        <f t="shared" ref="QNE55" si="22291">QNC55*QNA55</f>
        <v>#NUM!</v>
      </c>
      <c r="QNG55" s="1818" t="e">
        <f t="shared" ref="QNG55" si="22292">QNE55*QNC55</f>
        <v>#NUM!</v>
      </c>
      <c r="QNI55" s="1818" t="e">
        <f t="shared" ref="QNI55" si="22293">QNG55*QNE55</f>
        <v>#NUM!</v>
      </c>
      <c r="QNK55" s="1818" t="e">
        <f t="shared" ref="QNK55" si="22294">QNI55*QNG55</f>
        <v>#NUM!</v>
      </c>
      <c r="QNM55" s="1818" t="e">
        <f t="shared" ref="QNM55" si="22295">QNK55*QNI55</f>
        <v>#NUM!</v>
      </c>
      <c r="QNO55" s="1818" t="e">
        <f t="shared" ref="QNO55" si="22296">QNM55*QNK55</f>
        <v>#NUM!</v>
      </c>
      <c r="QNQ55" s="1818" t="e">
        <f t="shared" ref="QNQ55" si="22297">QNO55*QNM55</f>
        <v>#NUM!</v>
      </c>
      <c r="QNS55" s="1818" t="e">
        <f t="shared" ref="QNS55" si="22298">QNQ55*QNO55</f>
        <v>#NUM!</v>
      </c>
      <c r="QNU55" s="1818" t="e">
        <f t="shared" ref="QNU55" si="22299">QNS55*QNQ55</f>
        <v>#NUM!</v>
      </c>
      <c r="QNW55" s="1818" t="e">
        <f t="shared" ref="QNW55" si="22300">QNU55*QNS55</f>
        <v>#NUM!</v>
      </c>
      <c r="QNY55" s="1818" t="e">
        <f t="shared" ref="QNY55" si="22301">QNW55*QNU55</f>
        <v>#NUM!</v>
      </c>
      <c r="QOA55" s="1818" t="e">
        <f t="shared" ref="QOA55" si="22302">QNY55*QNW55</f>
        <v>#NUM!</v>
      </c>
      <c r="QOC55" s="1818" t="e">
        <f t="shared" ref="QOC55" si="22303">QOA55*QNY55</f>
        <v>#NUM!</v>
      </c>
      <c r="QOE55" s="1818" t="e">
        <f t="shared" ref="QOE55" si="22304">QOC55*QOA55</f>
        <v>#NUM!</v>
      </c>
      <c r="QOG55" s="1818" t="e">
        <f t="shared" ref="QOG55" si="22305">QOE55*QOC55</f>
        <v>#NUM!</v>
      </c>
      <c r="QOI55" s="1818" t="e">
        <f t="shared" ref="QOI55" si="22306">QOG55*QOE55</f>
        <v>#NUM!</v>
      </c>
      <c r="QOK55" s="1818" t="e">
        <f t="shared" ref="QOK55" si="22307">QOI55*QOG55</f>
        <v>#NUM!</v>
      </c>
      <c r="QOM55" s="1818" t="e">
        <f t="shared" ref="QOM55" si="22308">QOK55*QOI55</f>
        <v>#NUM!</v>
      </c>
      <c r="QOO55" s="1818" t="e">
        <f t="shared" ref="QOO55" si="22309">QOM55*QOK55</f>
        <v>#NUM!</v>
      </c>
      <c r="QOQ55" s="1818" t="e">
        <f t="shared" ref="QOQ55" si="22310">QOO55*QOM55</f>
        <v>#NUM!</v>
      </c>
      <c r="QOS55" s="1818" t="e">
        <f t="shared" ref="QOS55" si="22311">QOQ55*QOO55</f>
        <v>#NUM!</v>
      </c>
      <c r="QOU55" s="1818" t="e">
        <f t="shared" ref="QOU55" si="22312">QOS55*QOQ55</f>
        <v>#NUM!</v>
      </c>
      <c r="QOW55" s="1818" t="e">
        <f t="shared" ref="QOW55" si="22313">QOU55*QOS55</f>
        <v>#NUM!</v>
      </c>
      <c r="QOY55" s="1818" t="e">
        <f t="shared" ref="QOY55" si="22314">QOW55*QOU55</f>
        <v>#NUM!</v>
      </c>
      <c r="QPA55" s="1818" t="e">
        <f t="shared" ref="QPA55" si="22315">QOY55*QOW55</f>
        <v>#NUM!</v>
      </c>
      <c r="QPC55" s="1818" t="e">
        <f t="shared" ref="QPC55" si="22316">QPA55*QOY55</f>
        <v>#NUM!</v>
      </c>
      <c r="QPE55" s="1818" t="e">
        <f t="shared" ref="QPE55" si="22317">QPC55*QPA55</f>
        <v>#NUM!</v>
      </c>
      <c r="QPG55" s="1818" t="e">
        <f t="shared" ref="QPG55" si="22318">QPE55*QPC55</f>
        <v>#NUM!</v>
      </c>
      <c r="QPI55" s="1818" t="e">
        <f t="shared" ref="QPI55" si="22319">QPG55*QPE55</f>
        <v>#NUM!</v>
      </c>
      <c r="QPK55" s="1818" t="e">
        <f t="shared" ref="QPK55" si="22320">QPI55*QPG55</f>
        <v>#NUM!</v>
      </c>
      <c r="QPM55" s="1818" t="e">
        <f t="shared" ref="QPM55" si="22321">QPK55*QPI55</f>
        <v>#NUM!</v>
      </c>
      <c r="QPO55" s="1818" t="e">
        <f t="shared" ref="QPO55" si="22322">QPM55*QPK55</f>
        <v>#NUM!</v>
      </c>
      <c r="QPQ55" s="1818" t="e">
        <f t="shared" ref="QPQ55" si="22323">QPO55*QPM55</f>
        <v>#NUM!</v>
      </c>
      <c r="QPS55" s="1818" t="e">
        <f t="shared" ref="QPS55" si="22324">QPQ55*QPO55</f>
        <v>#NUM!</v>
      </c>
      <c r="QPU55" s="1818" t="e">
        <f t="shared" ref="QPU55" si="22325">QPS55*QPQ55</f>
        <v>#NUM!</v>
      </c>
      <c r="QPW55" s="1818" t="e">
        <f t="shared" ref="QPW55" si="22326">QPU55*QPS55</f>
        <v>#NUM!</v>
      </c>
      <c r="QPY55" s="1818" t="e">
        <f t="shared" ref="QPY55" si="22327">QPW55*QPU55</f>
        <v>#NUM!</v>
      </c>
      <c r="QQA55" s="1818" t="e">
        <f t="shared" ref="QQA55" si="22328">QPY55*QPW55</f>
        <v>#NUM!</v>
      </c>
      <c r="QQC55" s="1818" t="e">
        <f t="shared" ref="QQC55" si="22329">QQA55*QPY55</f>
        <v>#NUM!</v>
      </c>
      <c r="QQE55" s="1818" t="e">
        <f t="shared" ref="QQE55" si="22330">QQC55*QQA55</f>
        <v>#NUM!</v>
      </c>
      <c r="QQG55" s="1818" t="e">
        <f t="shared" ref="QQG55" si="22331">QQE55*QQC55</f>
        <v>#NUM!</v>
      </c>
      <c r="QQI55" s="1818" t="e">
        <f t="shared" ref="QQI55" si="22332">QQG55*QQE55</f>
        <v>#NUM!</v>
      </c>
      <c r="QQK55" s="1818" t="e">
        <f t="shared" ref="QQK55" si="22333">QQI55*QQG55</f>
        <v>#NUM!</v>
      </c>
      <c r="QQM55" s="1818" t="e">
        <f t="shared" ref="QQM55" si="22334">QQK55*QQI55</f>
        <v>#NUM!</v>
      </c>
      <c r="QQO55" s="1818" t="e">
        <f t="shared" ref="QQO55" si="22335">QQM55*QQK55</f>
        <v>#NUM!</v>
      </c>
      <c r="QQQ55" s="1818" t="e">
        <f t="shared" ref="QQQ55" si="22336">QQO55*QQM55</f>
        <v>#NUM!</v>
      </c>
      <c r="QQS55" s="1818" t="e">
        <f t="shared" ref="QQS55" si="22337">QQQ55*QQO55</f>
        <v>#NUM!</v>
      </c>
      <c r="QQU55" s="1818" t="e">
        <f t="shared" ref="QQU55" si="22338">QQS55*QQQ55</f>
        <v>#NUM!</v>
      </c>
      <c r="QQW55" s="1818" t="e">
        <f t="shared" ref="QQW55" si="22339">QQU55*QQS55</f>
        <v>#NUM!</v>
      </c>
      <c r="QQY55" s="1818" t="e">
        <f t="shared" ref="QQY55" si="22340">QQW55*QQU55</f>
        <v>#NUM!</v>
      </c>
      <c r="QRA55" s="1818" t="e">
        <f t="shared" ref="QRA55" si="22341">QQY55*QQW55</f>
        <v>#NUM!</v>
      </c>
      <c r="QRC55" s="1818" t="e">
        <f t="shared" ref="QRC55" si="22342">QRA55*QQY55</f>
        <v>#NUM!</v>
      </c>
      <c r="QRE55" s="1818" t="e">
        <f t="shared" ref="QRE55" si="22343">QRC55*QRA55</f>
        <v>#NUM!</v>
      </c>
      <c r="QRG55" s="1818" t="e">
        <f t="shared" ref="QRG55" si="22344">QRE55*QRC55</f>
        <v>#NUM!</v>
      </c>
      <c r="QRI55" s="1818" t="e">
        <f t="shared" ref="QRI55" si="22345">QRG55*QRE55</f>
        <v>#NUM!</v>
      </c>
      <c r="QRK55" s="1818" t="e">
        <f t="shared" ref="QRK55" si="22346">QRI55*QRG55</f>
        <v>#NUM!</v>
      </c>
      <c r="QRM55" s="1818" t="e">
        <f t="shared" ref="QRM55" si="22347">QRK55*QRI55</f>
        <v>#NUM!</v>
      </c>
      <c r="QRO55" s="1818" t="e">
        <f t="shared" ref="QRO55" si="22348">QRM55*QRK55</f>
        <v>#NUM!</v>
      </c>
      <c r="QRQ55" s="1818" t="e">
        <f t="shared" ref="QRQ55" si="22349">QRO55*QRM55</f>
        <v>#NUM!</v>
      </c>
      <c r="QRS55" s="1818" t="e">
        <f t="shared" ref="QRS55" si="22350">QRQ55*QRO55</f>
        <v>#NUM!</v>
      </c>
      <c r="QRU55" s="1818" t="e">
        <f t="shared" ref="QRU55" si="22351">QRS55*QRQ55</f>
        <v>#NUM!</v>
      </c>
      <c r="QRW55" s="1818" t="e">
        <f t="shared" ref="QRW55" si="22352">QRU55*QRS55</f>
        <v>#NUM!</v>
      </c>
      <c r="QRY55" s="1818" t="e">
        <f t="shared" ref="QRY55" si="22353">QRW55*QRU55</f>
        <v>#NUM!</v>
      </c>
      <c r="QSA55" s="1818" t="e">
        <f t="shared" ref="QSA55" si="22354">QRY55*QRW55</f>
        <v>#NUM!</v>
      </c>
      <c r="QSC55" s="1818" t="e">
        <f t="shared" ref="QSC55" si="22355">QSA55*QRY55</f>
        <v>#NUM!</v>
      </c>
      <c r="QSE55" s="1818" t="e">
        <f t="shared" ref="QSE55" si="22356">QSC55*QSA55</f>
        <v>#NUM!</v>
      </c>
      <c r="QSG55" s="1818" t="e">
        <f t="shared" ref="QSG55" si="22357">QSE55*QSC55</f>
        <v>#NUM!</v>
      </c>
      <c r="QSI55" s="1818" t="e">
        <f t="shared" ref="QSI55" si="22358">QSG55*QSE55</f>
        <v>#NUM!</v>
      </c>
      <c r="QSK55" s="1818" t="e">
        <f t="shared" ref="QSK55" si="22359">QSI55*QSG55</f>
        <v>#NUM!</v>
      </c>
      <c r="QSM55" s="1818" t="e">
        <f t="shared" ref="QSM55" si="22360">QSK55*QSI55</f>
        <v>#NUM!</v>
      </c>
      <c r="QSO55" s="1818" t="e">
        <f t="shared" ref="QSO55" si="22361">QSM55*QSK55</f>
        <v>#NUM!</v>
      </c>
      <c r="QSQ55" s="1818" t="e">
        <f t="shared" ref="QSQ55" si="22362">QSO55*QSM55</f>
        <v>#NUM!</v>
      </c>
      <c r="QSS55" s="1818" t="e">
        <f t="shared" ref="QSS55" si="22363">QSQ55*QSO55</f>
        <v>#NUM!</v>
      </c>
      <c r="QSU55" s="1818" t="e">
        <f t="shared" ref="QSU55" si="22364">QSS55*QSQ55</f>
        <v>#NUM!</v>
      </c>
      <c r="QSW55" s="1818" t="e">
        <f t="shared" ref="QSW55" si="22365">QSU55*QSS55</f>
        <v>#NUM!</v>
      </c>
      <c r="QSY55" s="1818" t="e">
        <f t="shared" ref="QSY55" si="22366">QSW55*QSU55</f>
        <v>#NUM!</v>
      </c>
      <c r="QTA55" s="1818" t="e">
        <f t="shared" ref="QTA55" si="22367">QSY55*QSW55</f>
        <v>#NUM!</v>
      </c>
      <c r="QTC55" s="1818" t="e">
        <f t="shared" ref="QTC55" si="22368">QTA55*QSY55</f>
        <v>#NUM!</v>
      </c>
      <c r="QTE55" s="1818" t="e">
        <f t="shared" ref="QTE55" si="22369">QTC55*QTA55</f>
        <v>#NUM!</v>
      </c>
      <c r="QTG55" s="1818" t="e">
        <f t="shared" ref="QTG55" si="22370">QTE55*QTC55</f>
        <v>#NUM!</v>
      </c>
      <c r="QTI55" s="1818" t="e">
        <f t="shared" ref="QTI55" si="22371">QTG55*QTE55</f>
        <v>#NUM!</v>
      </c>
      <c r="QTK55" s="1818" t="e">
        <f t="shared" ref="QTK55" si="22372">QTI55*QTG55</f>
        <v>#NUM!</v>
      </c>
      <c r="QTM55" s="1818" t="e">
        <f t="shared" ref="QTM55" si="22373">QTK55*QTI55</f>
        <v>#NUM!</v>
      </c>
      <c r="QTO55" s="1818" t="e">
        <f t="shared" ref="QTO55" si="22374">QTM55*QTK55</f>
        <v>#NUM!</v>
      </c>
      <c r="QTQ55" s="1818" t="e">
        <f t="shared" ref="QTQ55" si="22375">QTO55*QTM55</f>
        <v>#NUM!</v>
      </c>
      <c r="QTS55" s="1818" t="e">
        <f t="shared" ref="QTS55" si="22376">QTQ55*QTO55</f>
        <v>#NUM!</v>
      </c>
      <c r="QTU55" s="1818" t="e">
        <f t="shared" ref="QTU55" si="22377">QTS55*QTQ55</f>
        <v>#NUM!</v>
      </c>
      <c r="QTW55" s="1818" t="e">
        <f t="shared" ref="QTW55" si="22378">QTU55*QTS55</f>
        <v>#NUM!</v>
      </c>
      <c r="QTY55" s="1818" t="e">
        <f t="shared" ref="QTY55" si="22379">QTW55*QTU55</f>
        <v>#NUM!</v>
      </c>
      <c r="QUA55" s="1818" t="e">
        <f t="shared" ref="QUA55" si="22380">QTY55*QTW55</f>
        <v>#NUM!</v>
      </c>
      <c r="QUC55" s="1818" t="e">
        <f t="shared" ref="QUC55" si="22381">QUA55*QTY55</f>
        <v>#NUM!</v>
      </c>
      <c r="QUE55" s="1818" t="e">
        <f t="shared" ref="QUE55" si="22382">QUC55*QUA55</f>
        <v>#NUM!</v>
      </c>
      <c r="QUG55" s="1818" t="e">
        <f t="shared" ref="QUG55" si="22383">QUE55*QUC55</f>
        <v>#NUM!</v>
      </c>
      <c r="QUI55" s="1818" t="e">
        <f t="shared" ref="QUI55" si="22384">QUG55*QUE55</f>
        <v>#NUM!</v>
      </c>
      <c r="QUK55" s="1818" t="e">
        <f t="shared" ref="QUK55" si="22385">QUI55*QUG55</f>
        <v>#NUM!</v>
      </c>
      <c r="QUM55" s="1818" t="e">
        <f t="shared" ref="QUM55" si="22386">QUK55*QUI55</f>
        <v>#NUM!</v>
      </c>
      <c r="QUO55" s="1818" t="e">
        <f t="shared" ref="QUO55" si="22387">QUM55*QUK55</f>
        <v>#NUM!</v>
      </c>
      <c r="QUQ55" s="1818" t="e">
        <f t="shared" ref="QUQ55" si="22388">QUO55*QUM55</f>
        <v>#NUM!</v>
      </c>
      <c r="QUS55" s="1818" t="e">
        <f t="shared" ref="QUS55" si="22389">QUQ55*QUO55</f>
        <v>#NUM!</v>
      </c>
      <c r="QUU55" s="1818" t="e">
        <f t="shared" ref="QUU55" si="22390">QUS55*QUQ55</f>
        <v>#NUM!</v>
      </c>
      <c r="QUW55" s="1818" t="e">
        <f t="shared" ref="QUW55" si="22391">QUU55*QUS55</f>
        <v>#NUM!</v>
      </c>
      <c r="QUY55" s="1818" t="e">
        <f t="shared" ref="QUY55" si="22392">QUW55*QUU55</f>
        <v>#NUM!</v>
      </c>
      <c r="QVA55" s="1818" t="e">
        <f t="shared" ref="QVA55" si="22393">QUY55*QUW55</f>
        <v>#NUM!</v>
      </c>
      <c r="QVC55" s="1818" t="e">
        <f t="shared" ref="QVC55" si="22394">QVA55*QUY55</f>
        <v>#NUM!</v>
      </c>
      <c r="QVE55" s="1818" t="e">
        <f t="shared" ref="QVE55" si="22395">QVC55*QVA55</f>
        <v>#NUM!</v>
      </c>
      <c r="QVG55" s="1818" t="e">
        <f t="shared" ref="QVG55" si="22396">QVE55*QVC55</f>
        <v>#NUM!</v>
      </c>
      <c r="QVI55" s="1818" t="e">
        <f t="shared" ref="QVI55" si="22397">QVG55*QVE55</f>
        <v>#NUM!</v>
      </c>
      <c r="QVK55" s="1818" t="e">
        <f t="shared" ref="QVK55" si="22398">QVI55*QVG55</f>
        <v>#NUM!</v>
      </c>
      <c r="QVM55" s="1818" t="e">
        <f t="shared" ref="QVM55" si="22399">QVK55*QVI55</f>
        <v>#NUM!</v>
      </c>
      <c r="QVO55" s="1818" t="e">
        <f t="shared" ref="QVO55" si="22400">QVM55*QVK55</f>
        <v>#NUM!</v>
      </c>
      <c r="QVQ55" s="1818" t="e">
        <f t="shared" ref="QVQ55" si="22401">QVO55*QVM55</f>
        <v>#NUM!</v>
      </c>
      <c r="QVS55" s="1818" t="e">
        <f t="shared" ref="QVS55" si="22402">QVQ55*QVO55</f>
        <v>#NUM!</v>
      </c>
      <c r="QVU55" s="1818" t="e">
        <f t="shared" ref="QVU55" si="22403">QVS55*QVQ55</f>
        <v>#NUM!</v>
      </c>
      <c r="QVW55" s="1818" t="e">
        <f t="shared" ref="QVW55" si="22404">QVU55*QVS55</f>
        <v>#NUM!</v>
      </c>
      <c r="QVY55" s="1818" t="e">
        <f t="shared" ref="QVY55" si="22405">QVW55*QVU55</f>
        <v>#NUM!</v>
      </c>
      <c r="QWA55" s="1818" t="e">
        <f t="shared" ref="QWA55" si="22406">QVY55*QVW55</f>
        <v>#NUM!</v>
      </c>
      <c r="QWC55" s="1818" t="e">
        <f t="shared" ref="QWC55" si="22407">QWA55*QVY55</f>
        <v>#NUM!</v>
      </c>
      <c r="QWE55" s="1818" t="e">
        <f t="shared" ref="QWE55" si="22408">QWC55*QWA55</f>
        <v>#NUM!</v>
      </c>
      <c r="QWG55" s="1818" t="e">
        <f t="shared" ref="QWG55" si="22409">QWE55*QWC55</f>
        <v>#NUM!</v>
      </c>
      <c r="QWI55" s="1818" t="e">
        <f t="shared" ref="QWI55" si="22410">QWG55*QWE55</f>
        <v>#NUM!</v>
      </c>
      <c r="QWK55" s="1818" t="e">
        <f t="shared" ref="QWK55" si="22411">QWI55*QWG55</f>
        <v>#NUM!</v>
      </c>
      <c r="QWM55" s="1818" t="e">
        <f t="shared" ref="QWM55" si="22412">QWK55*QWI55</f>
        <v>#NUM!</v>
      </c>
      <c r="QWO55" s="1818" t="e">
        <f t="shared" ref="QWO55" si="22413">QWM55*QWK55</f>
        <v>#NUM!</v>
      </c>
      <c r="QWQ55" s="1818" t="e">
        <f t="shared" ref="QWQ55" si="22414">QWO55*QWM55</f>
        <v>#NUM!</v>
      </c>
      <c r="QWS55" s="1818" t="e">
        <f t="shared" ref="QWS55" si="22415">QWQ55*QWO55</f>
        <v>#NUM!</v>
      </c>
      <c r="QWU55" s="1818" t="e">
        <f t="shared" ref="QWU55" si="22416">QWS55*QWQ55</f>
        <v>#NUM!</v>
      </c>
      <c r="QWW55" s="1818" t="e">
        <f t="shared" ref="QWW55" si="22417">QWU55*QWS55</f>
        <v>#NUM!</v>
      </c>
      <c r="QWY55" s="1818" t="e">
        <f t="shared" ref="QWY55" si="22418">QWW55*QWU55</f>
        <v>#NUM!</v>
      </c>
      <c r="QXA55" s="1818" t="e">
        <f t="shared" ref="QXA55" si="22419">QWY55*QWW55</f>
        <v>#NUM!</v>
      </c>
      <c r="QXC55" s="1818" t="e">
        <f t="shared" ref="QXC55" si="22420">QXA55*QWY55</f>
        <v>#NUM!</v>
      </c>
      <c r="QXE55" s="1818" t="e">
        <f t="shared" ref="QXE55" si="22421">QXC55*QXA55</f>
        <v>#NUM!</v>
      </c>
      <c r="QXG55" s="1818" t="e">
        <f t="shared" ref="QXG55" si="22422">QXE55*QXC55</f>
        <v>#NUM!</v>
      </c>
      <c r="QXI55" s="1818" t="e">
        <f t="shared" ref="QXI55" si="22423">QXG55*QXE55</f>
        <v>#NUM!</v>
      </c>
      <c r="QXK55" s="1818" t="e">
        <f t="shared" ref="QXK55" si="22424">QXI55*QXG55</f>
        <v>#NUM!</v>
      </c>
      <c r="QXM55" s="1818" t="e">
        <f t="shared" ref="QXM55" si="22425">QXK55*QXI55</f>
        <v>#NUM!</v>
      </c>
      <c r="QXO55" s="1818" t="e">
        <f t="shared" ref="QXO55" si="22426">QXM55*QXK55</f>
        <v>#NUM!</v>
      </c>
      <c r="QXQ55" s="1818" t="e">
        <f t="shared" ref="QXQ55" si="22427">QXO55*QXM55</f>
        <v>#NUM!</v>
      </c>
      <c r="QXS55" s="1818" t="e">
        <f t="shared" ref="QXS55" si="22428">QXQ55*QXO55</f>
        <v>#NUM!</v>
      </c>
      <c r="QXU55" s="1818" t="e">
        <f t="shared" ref="QXU55" si="22429">QXS55*QXQ55</f>
        <v>#NUM!</v>
      </c>
      <c r="QXW55" s="1818" t="e">
        <f t="shared" ref="QXW55" si="22430">QXU55*QXS55</f>
        <v>#NUM!</v>
      </c>
      <c r="QXY55" s="1818" t="e">
        <f t="shared" ref="QXY55" si="22431">QXW55*QXU55</f>
        <v>#NUM!</v>
      </c>
      <c r="QYA55" s="1818" t="e">
        <f t="shared" ref="QYA55" si="22432">QXY55*QXW55</f>
        <v>#NUM!</v>
      </c>
      <c r="QYC55" s="1818" t="e">
        <f t="shared" ref="QYC55" si="22433">QYA55*QXY55</f>
        <v>#NUM!</v>
      </c>
      <c r="QYE55" s="1818" t="e">
        <f t="shared" ref="QYE55" si="22434">QYC55*QYA55</f>
        <v>#NUM!</v>
      </c>
      <c r="QYG55" s="1818" t="e">
        <f t="shared" ref="QYG55" si="22435">QYE55*QYC55</f>
        <v>#NUM!</v>
      </c>
      <c r="QYI55" s="1818" t="e">
        <f t="shared" ref="QYI55" si="22436">QYG55*QYE55</f>
        <v>#NUM!</v>
      </c>
      <c r="QYK55" s="1818" t="e">
        <f t="shared" ref="QYK55" si="22437">QYI55*QYG55</f>
        <v>#NUM!</v>
      </c>
      <c r="QYM55" s="1818" t="e">
        <f t="shared" ref="QYM55" si="22438">QYK55*QYI55</f>
        <v>#NUM!</v>
      </c>
      <c r="QYO55" s="1818" t="e">
        <f t="shared" ref="QYO55" si="22439">QYM55*QYK55</f>
        <v>#NUM!</v>
      </c>
      <c r="QYQ55" s="1818" t="e">
        <f t="shared" ref="QYQ55" si="22440">QYO55*QYM55</f>
        <v>#NUM!</v>
      </c>
      <c r="QYS55" s="1818" t="e">
        <f t="shared" ref="QYS55" si="22441">QYQ55*QYO55</f>
        <v>#NUM!</v>
      </c>
      <c r="QYU55" s="1818" t="e">
        <f t="shared" ref="QYU55" si="22442">QYS55*QYQ55</f>
        <v>#NUM!</v>
      </c>
      <c r="QYW55" s="1818" t="e">
        <f t="shared" ref="QYW55" si="22443">QYU55*QYS55</f>
        <v>#NUM!</v>
      </c>
      <c r="QYY55" s="1818" t="e">
        <f t="shared" ref="QYY55" si="22444">QYW55*QYU55</f>
        <v>#NUM!</v>
      </c>
      <c r="QZA55" s="1818" t="e">
        <f t="shared" ref="QZA55" si="22445">QYY55*QYW55</f>
        <v>#NUM!</v>
      </c>
      <c r="QZC55" s="1818" t="e">
        <f t="shared" ref="QZC55" si="22446">QZA55*QYY55</f>
        <v>#NUM!</v>
      </c>
      <c r="QZE55" s="1818" t="e">
        <f t="shared" ref="QZE55" si="22447">QZC55*QZA55</f>
        <v>#NUM!</v>
      </c>
      <c r="QZG55" s="1818" t="e">
        <f t="shared" ref="QZG55" si="22448">QZE55*QZC55</f>
        <v>#NUM!</v>
      </c>
      <c r="QZI55" s="1818" t="e">
        <f t="shared" ref="QZI55" si="22449">QZG55*QZE55</f>
        <v>#NUM!</v>
      </c>
      <c r="QZK55" s="1818" t="e">
        <f t="shared" ref="QZK55" si="22450">QZI55*QZG55</f>
        <v>#NUM!</v>
      </c>
      <c r="QZM55" s="1818" t="e">
        <f t="shared" ref="QZM55" si="22451">QZK55*QZI55</f>
        <v>#NUM!</v>
      </c>
      <c r="QZO55" s="1818" t="e">
        <f t="shared" ref="QZO55" si="22452">QZM55*QZK55</f>
        <v>#NUM!</v>
      </c>
      <c r="QZQ55" s="1818" t="e">
        <f t="shared" ref="QZQ55" si="22453">QZO55*QZM55</f>
        <v>#NUM!</v>
      </c>
      <c r="QZS55" s="1818" t="e">
        <f t="shared" ref="QZS55" si="22454">QZQ55*QZO55</f>
        <v>#NUM!</v>
      </c>
      <c r="QZU55" s="1818" t="e">
        <f t="shared" ref="QZU55" si="22455">QZS55*QZQ55</f>
        <v>#NUM!</v>
      </c>
      <c r="QZW55" s="1818" t="e">
        <f t="shared" ref="QZW55" si="22456">QZU55*QZS55</f>
        <v>#NUM!</v>
      </c>
      <c r="QZY55" s="1818" t="e">
        <f t="shared" ref="QZY55" si="22457">QZW55*QZU55</f>
        <v>#NUM!</v>
      </c>
      <c r="RAA55" s="1818" t="e">
        <f t="shared" ref="RAA55" si="22458">QZY55*QZW55</f>
        <v>#NUM!</v>
      </c>
      <c r="RAC55" s="1818" t="e">
        <f t="shared" ref="RAC55" si="22459">RAA55*QZY55</f>
        <v>#NUM!</v>
      </c>
      <c r="RAE55" s="1818" t="e">
        <f t="shared" ref="RAE55" si="22460">RAC55*RAA55</f>
        <v>#NUM!</v>
      </c>
      <c r="RAG55" s="1818" t="e">
        <f t="shared" ref="RAG55" si="22461">RAE55*RAC55</f>
        <v>#NUM!</v>
      </c>
      <c r="RAI55" s="1818" t="e">
        <f t="shared" ref="RAI55" si="22462">RAG55*RAE55</f>
        <v>#NUM!</v>
      </c>
      <c r="RAK55" s="1818" t="e">
        <f t="shared" ref="RAK55" si="22463">RAI55*RAG55</f>
        <v>#NUM!</v>
      </c>
      <c r="RAM55" s="1818" t="e">
        <f t="shared" ref="RAM55" si="22464">RAK55*RAI55</f>
        <v>#NUM!</v>
      </c>
      <c r="RAO55" s="1818" t="e">
        <f t="shared" ref="RAO55" si="22465">RAM55*RAK55</f>
        <v>#NUM!</v>
      </c>
      <c r="RAQ55" s="1818" t="e">
        <f t="shared" ref="RAQ55" si="22466">RAO55*RAM55</f>
        <v>#NUM!</v>
      </c>
      <c r="RAS55" s="1818" t="e">
        <f t="shared" ref="RAS55" si="22467">RAQ55*RAO55</f>
        <v>#NUM!</v>
      </c>
      <c r="RAU55" s="1818" t="e">
        <f t="shared" ref="RAU55" si="22468">RAS55*RAQ55</f>
        <v>#NUM!</v>
      </c>
      <c r="RAW55" s="1818" t="e">
        <f t="shared" ref="RAW55" si="22469">RAU55*RAS55</f>
        <v>#NUM!</v>
      </c>
      <c r="RAY55" s="1818" t="e">
        <f t="shared" ref="RAY55" si="22470">RAW55*RAU55</f>
        <v>#NUM!</v>
      </c>
      <c r="RBA55" s="1818" t="e">
        <f t="shared" ref="RBA55" si="22471">RAY55*RAW55</f>
        <v>#NUM!</v>
      </c>
      <c r="RBC55" s="1818" t="e">
        <f t="shared" ref="RBC55" si="22472">RBA55*RAY55</f>
        <v>#NUM!</v>
      </c>
      <c r="RBE55" s="1818" t="e">
        <f t="shared" ref="RBE55" si="22473">RBC55*RBA55</f>
        <v>#NUM!</v>
      </c>
      <c r="RBG55" s="1818" t="e">
        <f t="shared" ref="RBG55" si="22474">RBE55*RBC55</f>
        <v>#NUM!</v>
      </c>
      <c r="RBI55" s="1818" t="e">
        <f t="shared" ref="RBI55" si="22475">RBG55*RBE55</f>
        <v>#NUM!</v>
      </c>
      <c r="RBK55" s="1818" t="e">
        <f t="shared" ref="RBK55" si="22476">RBI55*RBG55</f>
        <v>#NUM!</v>
      </c>
      <c r="RBM55" s="1818" t="e">
        <f t="shared" ref="RBM55" si="22477">RBK55*RBI55</f>
        <v>#NUM!</v>
      </c>
      <c r="RBO55" s="1818" t="e">
        <f t="shared" ref="RBO55" si="22478">RBM55*RBK55</f>
        <v>#NUM!</v>
      </c>
      <c r="RBQ55" s="1818" t="e">
        <f t="shared" ref="RBQ55" si="22479">RBO55*RBM55</f>
        <v>#NUM!</v>
      </c>
      <c r="RBS55" s="1818" t="e">
        <f t="shared" ref="RBS55" si="22480">RBQ55*RBO55</f>
        <v>#NUM!</v>
      </c>
      <c r="RBU55" s="1818" t="e">
        <f t="shared" ref="RBU55" si="22481">RBS55*RBQ55</f>
        <v>#NUM!</v>
      </c>
      <c r="RBW55" s="1818" t="e">
        <f t="shared" ref="RBW55" si="22482">RBU55*RBS55</f>
        <v>#NUM!</v>
      </c>
      <c r="RBY55" s="1818" t="e">
        <f t="shared" ref="RBY55" si="22483">RBW55*RBU55</f>
        <v>#NUM!</v>
      </c>
      <c r="RCA55" s="1818" t="e">
        <f t="shared" ref="RCA55" si="22484">RBY55*RBW55</f>
        <v>#NUM!</v>
      </c>
      <c r="RCC55" s="1818" t="e">
        <f t="shared" ref="RCC55" si="22485">RCA55*RBY55</f>
        <v>#NUM!</v>
      </c>
      <c r="RCE55" s="1818" t="e">
        <f t="shared" ref="RCE55" si="22486">RCC55*RCA55</f>
        <v>#NUM!</v>
      </c>
      <c r="RCG55" s="1818" t="e">
        <f t="shared" ref="RCG55" si="22487">RCE55*RCC55</f>
        <v>#NUM!</v>
      </c>
      <c r="RCI55" s="1818" t="e">
        <f t="shared" ref="RCI55" si="22488">RCG55*RCE55</f>
        <v>#NUM!</v>
      </c>
      <c r="RCK55" s="1818" t="e">
        <f t="shared" ref="RCK55" si="22489">RCI55*RCG55</f>
        <v>#NUM!</v>
      </c>
      <c r="RCM55" s="1818" t="e">
        <f t="shared" ref="RCM55" si="22490">RCK55*RCI55</f>
        <v>#NUM!</v>
      </c>
      <c r="RCO55" s="1818" t="e">
        <f t="shared" ref="RCO55" si="22491">RCM55*RCK55</f>
        <v>#NUM!</v>
      </c>
      <c r="RCQ55" s="1818" t="e">
        <f t="shared" ref="RCQ55" si="22492">RCO55*RCM55</f>
        <v>#NUM!</v>
      </c>
      <c r="RCS55" s="1818" t="e">
        <f t="shared" ref="RCS55" si="22493">RCQ55*RCO55</f>
        <v>#NUM!</v>
      </c>
      <c r="RCU55" s="1818" t="e">
        <f t="shared" ref="RCU55" si="22494">RCS55*RCQ55</f>
        <v>#NUM!</v>
      </c>
      <c r="RCW55" s="1818" t="e">
        <f t="shared" ref="RCW55" si="22495">RCU55*RCS55</f>
        <v>#NUM!</v>
      </c>
      <c r="RCY55" s="1818" t="e">
        <f t="shared" ref="RCY55" si="22496">RCW55*RCU55</f>
        <v>#NUM!</v>
      </c>
      <c r="RDA55" s="1818" t="e">
        <f t="shared" ref="RDA55" si="22497">RCY55*RCW55</f>
        <v>#NUM!</v>
      </c>
      <c r="RDC55" s="1818" t="e">
        <f t="shared" ref="RDC55" si="22498">RDA55*RCY55</f>
        <v>#NUM!</v>
      </c>
      <c r="RDE55" s="1818" t="e">
        <f t="shared" ref="RDE55" si="22499">RDC55*RDA55</f>
        <v>#NUM!</v>
      </c>
      <c r="RDG55" s="1818" t="e">
        <f t="shared" ref="RDG55" si="22500">RDE55*RDC55</f>
        <v>#NUM!</v>
      </c>
      <c r="RDI55" s="1818" t="e">
        <f t="shared" ref="RDI55" si="22501">RDG55*RDE55</f>
        <v>#NUM!</v>
      </c>
      <c r="RDK55" s="1818" t="e">
        <f t="shared" ref="RDK55" si="22502">RDI55*RDG55</f>
        <v>#NUM!</v>
      </c>
      <c r="RDM55" s="1818" t="e">
        <f t="shared" ref="RDM55" si="22503">RDK55*RDI55</f>
        <v>#NUM!</v>
      </c>
      <c r="RDO55" s="1818" t="e">
        <f t="shared" ref="RDO55" si="22504">RDM55*RDK55</f>
        <v>#NUM!</v>
      </c>
      <c r="RDQ55" s="1818" t="e">
        <f t="shared" ref="RDQ55" si="22505">RDO55*RDM55</f>
        <v>#NUM!</v>
      </c>
      <c r="RDS55" s="1818" t="e">
        <f t="shared" ref="RDS55" si="22506">RDQ55*RDO55</f>
        <v>#NUM!</v>
      </c>
      <c r="RDU55" s="1818" t="e">
        <f t="shared" ref="RDU55" si="22507">RDS55*RDQ55</f>
        <v>#NUM!</v>
      </c>
      <c r="RDW55" s="1818" t="e">
        <f t="shared" ref="RDW55" si="22508">RDU55*RDS55</f>
        <v>#NUM!</v>
      </c>
      <c r="RDY55" s="1818" t="e">
        <f t="shared" ref="RDY55" si="22509">RDW55*RDU55</f>
        <v>#NUM!</v>
      </c>
      <c r="REA55" s="1818" t="e">
        <f t="shared" ref="REA55" si="22510">RDY55*RDW55</f>
        <v>#NUM!</v>
      </c>
      <c r="REC55" s="1818" t="e">
        <f t="shared" ref="REC55" si="22511">REA55*RDY55</f>
        <v>#NUM!</v>
      </c>
      <c r="REE55" s="1818" t="e">
        <f t="shared" ref="REE55" si="22512">REC55*REA55</f>
        <v>#NUM!</v>
      </c>
      <c r="REG55" s="1818" t="e">
        <f t="shared" ref="REG55" si="22513">REE55*REC55</f>
        <v>#NUM!</v>
      </c>
      <c r="REI55" s="1818" t="e">
        <f t="shared" ref="REI55" si="22514">REG55*REE55</f>
        <v>#NUM!</v>
      </c>
      <c r="REK55" s="1818" t="e">
        <f t="shared" ref="REK55" si="22515">REI55*REG55</f>
        <v>#NUM!</v>
      </c>
      <c r="REM55" s="1818" t="e">
        <f t="shared" ref="REM55" si="22516">REK55*REI55</f>
        <v>#NUM!</v>
      </c>
      <c r="REO55" s="1818" t="e">
        <f t="shared" ref="REO55" si="22517">REM55*REK55</f>
        <v>#NUM!</v>
      </c>
      <c r="REQ55" s="1818" t="e">
        <f t="shared" ref="REQ55" si="22518">REO55*REM55</f>
        <v>#NUM!</v>
      </c>
      <c r="RES55" s="1818" t="e">
        <f t="shared" ref="RES55" si="22519">REQ55*REO55</f>
        <v>#NUM!</v>
      </c>
      <c r="REU55" s="1818" t="e">
        <f t="shared" ref="REU55" si="22520">RES55*REQ55</f>
        <v>#NUM!</v>
      </c>
      <c r="REW55" s="1818" t="e">
        <f t="shared" ref="REW55" si="22521">REU55*RES55</f>
        <v>#NUM!</v>
      </c>
      <c r="REY55" s="1818" t="e">
        <f t="shared" ref="REY55" si="22522">REW55*REU55</f>
        <v>#NUM!</v>
      </c>
      <c r="RFA55" s="1818" t="e">
        <f t="shared" ref="RFA55" si="22523">REY55*REW55</f>
        <v>#NUM!</v>
      </c>
      <c r="RFC55" s="1818" t="e">
        <f t="shared" ref="RFC55" si="22524">RFA55*REY55</f>
        <v>#NUM!</v>
      </c>
      <c r="RFE55" s="1818" t="e">
        <f t="shared" ref="RFE55" si="22525">RFC55*RFA55</f>
        <v>#NUM!</v>
      </c>
      <c r="RFG55" s="1818" t="e">
        <f t="shared" ref="RFG55" si="22526">RFE55*RFC55</f>
        <v>#NUM!</v>
      </c>
      <c r="RFI55" s="1818" t="e">
        <f t="shared" ref="RFI55" si="22527">RFG55*RFE55</f>
        <v>#NUM!</v>
      </c>
      <c r="RFK55" s="1818" t="e">
        <f t="shared" ref="RFK55" si="22528">RFI55*RFG55</f>
        <v>#NUM!</v>
      </c>
      <c r="RFM55" s="1818" t="e">
        <f t="shared" ref="RFM55" si="22529">RFK55*RFI55</f>
        <v>#NUM!</v>
      </c>
      <c r="RFO55" s="1818" t="e">
        <f t="shared" ref="RFO55" si="22530">RFM55*RFK55</f>
        <v>#NUM!</v>
      </c>
      <c r="RFQ55" s="1818" t="e">
        <f t="shared" ref="RFQ55" si="22531">RFO55*RFM55</f>
        <v>#NUM!</v>
      </c>
      <c r="RFS55" s="1818" t="e">
        <f t="shared" ref="RFS55" si="22532">RFQ55*RFO55</f>
        <v>#NUM!</v>
      </c>
      <c r="RFU55" s="1818" t="e">
        <f t="shared" ref="RFU55" si="22533">RFS55*RFQ55</f>
        <v>#NUM!</v>
      </c>
      <c r="RFW55" s="1818" t="e">
        <f t="shared" ref="RFW55" si="22534">RFU55*RFS55</f>
        <v>#NUM!</v>
      </c>
      <c r="RFY55" s="1818" t="e">
        <f t="shared" ref="RFY55" si="22535">RFW55*RFU55</f>
        <v>#NUM!</v>
      </c>
      <c r="RGA55" s="1818" t="e">
        <f t="shared" ref="RGA55" si="22536">RFY55*RFW55</f>
        <v>#NUM!</v>
      </c>
      <c r="RGC55" s="1818" t="e">
        <f t="shared" ref="RGC55" si="22537">RGA55*RFY55</f>
        <v>#NUM!</v>
      </c>
      <c r="RGE55" s="1818" t="e">
        <f t="shared" ref="RGE55" si="22538">RGC55*RGA55</f>
        <v>#NUM!</v>
      </c>
      <c r="RGG55" s="1818" t="e">
        <f t="shared" ref="RGG55" si="22539">RGE55*RGC55</f>
        <v>#NUM!</v>
      </c>
      <c r="RGI55" s="1818" t="e">
        <f t="shared" ref="RGI55" si="22540">RGG55*RGE55</f>
        <v>#NUM!</v>
      </c>
      <c r="RGK55" s="1818" t="e">
        <f t="shared" ref="RGK55" si="22541">RGI55*RGG55</f>
        <v>#NUM!</v>
      </c>
      <c r="RGM55" s="1818" t="e">
        <f t="shared" ref="RGM55" si="22542">RGK55*RGI55</f>
        <v>#NUM!</v>
      </c>
      <c r="RGO55" s="1818" t="e">
        <f t="shared" ref="RGO55" si="22543">RGM55*RGK55</f>
        <v>#NUM!</v>
      </c>
      <c r="RGQ55" s="1818" t="e">
        <f t="shared" ref="RGQ55" si="22544">RGO55*RGM55</f>
        <v>#NUM!</v>
      </c>
      <c r="RGS55" s="1818" t="e">
        <f t="shared" ref="RGS55" si="22545">RGQ55*RGO55</f>
        <v>#NUM!</v>
      </c>
      <c r="RGU55" s="1818" t="e">
        <f t="shared" ref="RGU55" si="22546">RGS55*RGQ55</f>
        <v>#NUM!</v>
      </c>
      <c r="RGW55" s="1818" t="e">
        <f t="shared" ref="RGW55" si="22547">RGU55*RGS55</f>
        <v>#NUM!</v>
      </c>
      <c r="RGY55" s="1818" t="e">
        <f t="shared" ref="RGY55" si="22548">RGW55*RGU55</f>
        <v>#NUM!</v>
      </c>
      <c r="RHA55" s="1818" t="e">
        <f t="shared" ref="RHA55" si="22549">RGY55*RGW55</f>
        <v>#NUM!</v>
      </c>
      <c r="RHC55" s="1818" t="e">
        <f t="shared" ref="RHC55" si="22550">RHA55*RGY55</f>
        <v>#NUM!</v>
      </c>
      <c r="RHE55" s="1818" t="e">
        <f t="shared" ref="RHE55" si="22551">RHC55*RHA55</f>
        <v>#NUM!</v>
      </c>
      <c r="RHG55" s="1818" t="e">
        <f t="shared" ref="RHG55" si="22552">RHE55*RHC55</f>
        <v>#NUM!</v>
      </c>
      <c r="RHI55" s="1818" t="e">
        <f t="shared" ref="RHI55" si="22553">RHG55*RHE55</f>
        <v>#NUM!</v>
      </c>
      <c r="RHK55" s="1818" t="e">
        <f t="shared" ref="RHK55" si="22554">RHI55*RHG55</f>
        <v>#NUM!</v>
      </c>
      <c r="RHM55" s="1818" t="e">
        <f t="shared" ref="RHM55" si="22555">RHK55*RHI55</f>
        <v>#NUM!</v>
      </c>
      <c r="RHO55" s="1818" t="e">
        <f t="shared" ref="RHO55" si="22556">RHM55*RHK55</f>
        <v>#NUM!</v>
      </c>
      <c r="RHQ55" s="1818" t="e">
        <f t="shared" ref="RHQ55" si="22557">RHO55*RHM55</f>
        <v>#NUM!</v>
      </c>
      <c r="RHS55" s="1818" t="e">
        <f t="shared" ref="RHS55" si="22558">RHQ55*RHO55</f>
        <v>#NUM!</v>
      </c>
      <c r="RHU55" s="1818" t="e">
        <f t="shared" ref="RHU55" si="22559">RHS55*RHQ55</f>
        <v>#NUM!</v>
      </c>
      <c r="RHW55" s="1818" t="e">
        <f t="shared" ref="RHW55" si="22560">RHU55*RHS55</f>
        <v>#NUM!</v>
      </c>
      <c r="RHY55" s="1818" t="e">
        <f t="shared" ref="RHY55" si="22561">RHW55*RHU55</f>
        <v>#NUM!</v>
      </c>
      <c r="RIA55" s="1818" t="e">
        <f t="shared" ref="RIA55" si="22562">RHY55*RHW55</f>
        <v>#NUM!</v>
      </c>
      <c r="RIC55" s="1818" t="e">
        <f t="shared" ref="RIC55" si="22563">RIA55*RHY55</f>
        <v>#NUM!</v>
      </c>
      <c r="RIE55" s="1818" t="e">
        <f t="shared" ref="RIE55" si="22564">RIC55*RIA55</f>
        <v>#NUM!</v>
      </c>
      <c r="RIG55" s="1818" t="e">
        <f t="shared" ref="RIG55" si="22565">RIE55*RIC55</f>
        <v>#NUM!</v>
      </c>
      <c r="RII55" s="1818" t="e">
        <f t="shared" ref="RII55" si="22566">RIG55*RIE55</f>
        <v>#NUM!</v>
      </c>
      <c r="RIK55" s="1818" t="e">
        <f t="shared" ref="RIK55" si="22567">RII55*RIG55</f>
        <v>#NUM!</v>
      </c>
      <c r="RIM55" s="1818" t="e">
        <f t="shared" ref="RIM55" si="22568">RIK55*RII55</f>
        <v>#NUM!</v>
      </c>
      <c r="RIO55" s="1818" t="e">
        <f t="shared" ref="RIO55" si="22569">RIM55*RIK55</f>
        <v>#NUM!</v>
      </c>
      <c r="RIQ55" s="1818" t="e">
        <f t="shared" ref="RIQ55" si="22570">RIO55*RIM55</f>
        <v>#NUM!</v>
      </c>
      <c r="RIS55" s="1818" t="e">
        <f t="shared" ref="RIS55" si="22571">RIQ55*RIO55</f>
        <v>#NUM!</v>
      </c>
      <c r="RIU55" s="1818" t="e">
        <f t="shared" ref="RIU55" si="22572">RIS55*RIQ55</f>
        <v>#NUM!</v>
      </c>
      <c r="RIW55" s="1818" t="e">
        <f t="shared" ref="RIW55" si="22573">RIU55*RIS55</f>
        <v>#NUM!</v>
      </c>
      <c r="RIY55" s="1818" t="e">
        <f t="shared" ref="RIY55" si="22574">RIW55*RIU55</f>
        <v>#NUM!</v>
      </c>
      <c r="RJA55" s="1818" t="e">
        <f t="shared" ref="RJA55" si="22575">RIY55*RIW55</f>
        <v>#NUM!</v>
      </c>
      <c r="RJC55" s="1818" t="e">
        <f t="shared" ref="RJC55" si="22576">RJA55*RIY55</f>
        <v>#NUM!</v>
      </c>
      <c r="RJE55" s="1818" t="e">
        <f t="shared" ref="RJE55" si="22577">RJC55*RJA55</f>
        <v>#NUM!</v>
      </c>
      <c r="RJG55" s="1818" t="e">
        <f t="shared" ref="RJG55" si="22578">RJE55*RJC55</f>
        <v>#NUM!</v>
      </c>
      <c r="RJI55" s="1818" t="e">
        <f t="shared" ref="RJI55" si="22579">RJG55*RJE55</f>
        <v>#NUM!</v>
      </c>
      <c r="RJK55" s="1818" t="e">
        <f t="shared" ref="RJK55" si="22580">RJI55*RJG55</f>
        <v>#NUM!</v>
      </c>
      <c r="RJM55" s="1818" t="e">
        <f t="shared" ref="RJM55" si="22581">RJK55*RJI55</f>
        <v>#NUM!</v>
      </c>
      <c r="RJO55" s="1818" t="e">
        <f t="shared" ref="RJO55" si="22582">RJM55*RJK55</f>
        <v>#NUM!</v>
      </c>
      <c r="RJQ55" s="1818" t="e">
        <f t="shared" ref="RJQ55" si="22583">RJO55*RJM55</f>
        <v>#NUM!</v>
      </c>
      <c r="RJS55" s="1818" t="e">
        <f t="shared" ref="RJS55" si="22584">RJQ55*RJO55</f>
        <v>#NUM!</v>
      </c>
      <c r="RJU55" s="1818" t="e">
        <f t="shared" ref="RJU55" si="22585">RJS55*RJQ55</f>
        <v>#NUM!</v>
      </c>
      <c r="RJW55" s="1818" t="e">
        <f t="shared" ref="RJW55" si="22586">RJU55*RJS55</f>
        <v>#NUM!</v>
      </c>
      <c r="RJY55" s="1818" t="e">
        <f t="shared" ref="RJY55" si="22587">RJW55*RJU55</f>
        <v>#NUM!</v>
      </c>
      <c r="RKA55" s="1818" t="e">
        <f t="shared" ref="RKA55" si="22588">RJY55*RJW55</f>
        <v>#NUM!</v>
      </c>
      <c r="RKC55" s="1818" t="e">
        <f t="shared" ref="RKC55" si="22589">RKA55*RJY55</f>
        <v>#NUM!</v>
      </c>
      <c r="RKE55" s="1818" t="e">
        <f t="shared" ref="RKE55" si="22590">RKC55*RKA55</f>
        <v>#NUM!</v>
      </c>
      <c r="RKG55" s="1818" t="e">
        <f t="shared" ref="RKG55" si="22591">RKE55*RKC55</f>
        <v>#NUM!</v>
      </c>
      <c r="RKI55" s="1818" t="e">
        <f t="shared" ref="RKI55" si="22592">RKG55*RKE55</f>
        <v>#NUM!</v>
      </c>
      <c r="RKK55" s="1818" t="e">
        <f t="shared" ref="RKK55" si="22593">RKI55*RKG55</f>
        <v>#NUM!</v>
      </c>
      <c r="RKM55" s="1818" t="e">
        <f t="shared" ref="RKM55" si="22594">RKK55*RKI55</f>
        <v>#NUM!</v>
      </c>
      <c r="RKO55" s="1818" t="e">
        <f t="shared" ref="RKO55" si="22595">RKM55*RKK55</f>
        <v>#NUM!</v>
      </c>
      <c r="RKQ55" s="1818" t="e">
        <f t="shared" ref="RKQ55" si="22596">RKO55*RKM55</f>
        <v>#NUM!</v>
      </c>
      <c r="RKS55" s="1818" t="e">
        <f t="shared" ref="RKS55" si="22597">RKQ55*RKO55</f>
        <v>#NUM!</v>
      </c>
      <c r="RKU55" s="1818" t="e">
        <f t="shared" ref="RKU55" si="22598">RKS55*RKQ55</f>
        <v>#NUM!</v>
      </c>
      <c r="RKW55" s="1818" t="e">
        <f t="shared" ref="RKW55" si="22599">RKU55*RKS55</f>
        <v>#NUM!</v>
      </c>
      <c r="RKY55" s="1818" t="e">
        <f t="shared" ref="RKY55" si="22600">RKW55*RKU55</f>
        <v>#NUM!</v>
      </c>
      <c r="RLA55" s="1818" t="e">
        <f t="shared" ref="RLA55" si="22601">RKY55*RKW55</f>
        <v>#NUM!</v>
      </c>
      <c r="RLC55" s="1818" t="e">
        <f t="shared" ref="RLC55" si="22602">RLA55*RKY55</f>
        <v>#NUM!</v>
      </c>
      <c r="RLE55" s="1818" t="e">
        <f t="shared" ref="RLE55" si="22603">RLC55*RLA55</f>
        <v>#NUM!</v>
      </c>
      <c r="RLG55" s="1818" t="e">
        <f t="shared" ref="RLG55" si="22604">RLE55*RLC55</f>
        <v>#NUM!</v>
      </c>
      <c r="RLI55" s="1818" t="e">
        <f t="shared" ref="RLI55" si="22605">RLG55*RLE55</f>
        <v>#NUM!</v>
      </c>
      <c r="RLK55" s="1818" t="e">
        <f t="shared" ref="RLK55" si="22606">RLI55*RLG55</f>
        <v>#NUM!</v>
      </c>
      <c r="RLM55" s="1818" t="e">
        <f t="shared" ref="RLM55" si="22607">RLK55*RLI55</f>
        <v>#NUM!</v>
      </c>
      <c r="RLO55" s="1818" t="e">
        <f t="shared" ref="RLO55" si="22608">RLM55*RLK55</f>
        <v>#NUM!</v>
      </c>
      <c r="RLQ55" s="1818" t="e">
        <f t="shared" ref="RLQ55" si="22609">RLO55*RLM55</f>
        <v>#NUM!</v>
      </c>
      <c r="RLS55" s="1818" t="e">
        <f t="shared" ref="RLS55" si="22610">RLQ55*RLO55</f>
        <v>#NUM!</v>
      </c>
      <c r="RLU55" s="1818" t="e">
        <f t="shared" ref="RLU55" si="22611">RLS55*RLQ55</f>
        <v>#NUM!</v>
      </c>
      <c r="RLW55" s="1818" t="e">
        <f t="shared" ref="RLW55" si="22612">RLU55*RLS55</f>
        <v>#NUM!</v>
      </c>
      <c r="RLY55" s="1818" t="e">
        <f t="shared" ref="RLY55" si="22613">RLW55*RLU55</f>
        <v>#NUM!</v>
      </c>
      <c r="RMA55" s="1818" t="e">
        <f t="shared" ref="RMA55" si="22614">RLY55*RLW55</f>
        <v>#NUM!</v>
      </c>
      <c r="RMC55" s="1818" t="e">
        <f t="shared" ref="RMC55" si="22615">RMA55*RLY55</f>
        <v>#NUM!</v>
      </c>
      <c r="RME55" s="1818" t="e">
        <f t="shared" ref="RME55" si="22616">RMC55*RMA55</f>
        <v>#NUM!</v>
      </c>
      <c r="RMG55" s="1818" t="e">
        <f t="shared" ref="RMG55" si="22617">RME55*RMC55</f>
        <v>#NUM!</v>
      </c>
      <c r="RMI55" s="1818" t="e">
        <f t="shared" ref="RMI55" si="22618">RMG55*RME55</f>
        <v>#NUM!</v>
      </c>
      <c r="RMK55" s="1818" t="e">
        <f t="shared" ref="RMK55" si="22619">RMI55*RMG55</f>
        <v>#NUM!</v>
      </c>
      <c r="RMM55" s="1818" t="e">
        <f t="shared" ref="RMM55" si="22620">RMK55*RMI55</f>
        <v>#NUM!</v>
      </c>
      <c r="RMO55" s="1818" t="e">
        <f t="shared" ref="RMO55" si="22621">RMM55*RMK55</f>
        <v>#NUM!</v>
      </c>
      <c r="RMQ55" s="1818" t="e">
        <f t="shared" ref="RMQ55" si="22622">RMO55*RMM55</f>
        <v>#NUM!</v>
      </c>
      <c r="RMS55" s="1818" t="e">
        <f t="shared" ref="RMS55" si="22623">RMQ55*RMO55</f>
        <v>#NUM!</v>
      </c>
      <c r="RMU55" s="1818" t="e">
        <f t="shared" ref="RMU55" si="22624">RMS55*RMQ55</f>
        <v>#NUM!</v>
      </c>
      <c r="RMW55" s="1818" t="e">
        <f t="shared" ref="RMW55" si="22625">RMU55*RMS55</f>
        <v>#NUM!</v>
      </c>
      <c r="RMY55" s="1818" t="e">
        <f t="shared" ref="RMY55" si="22626">RMW55*RMU55</f>
        <v>#NUM!</v>
      </c>
      <c r="RNA55" s="1818" t="e">
        <f t="shared" ref="RNA55" si="22627">RMY55*RMW55</f>
        <v>#NUM!</v>
      </c>
      <c r="RNC55" s="1818" t="e">
        <f t="shared" ref="RNC55" si="22628">RNA55*RMY55</f>
        <v>#NUM!</v>
      </c>
      <c r="RNE55" s="1818" t="e">
        <f t="shared" ref="RNE55" si="22629">RNC55*RNA55</f>
        <v>#NUM!</v>
      </c>
      <c r="RNG55" s="1818" t="e">
        <f t="shared" ref="RNG55" si="22630">RNE55*RNC55</f>
        <v>#NUM!</v>
      </c>
      <c r="RNI55" s="1818" t="e">
        <f t="shared" ref="RNI55" si="22631">RNG55*RNE55</f>
        <v>#NUM!</v>
      </c>
      <c r="RNK55" s="1818" t="e">
        <f t="shared" ref="RNK55" si="22632">RNI55*RNG55</f>
        <v>#NUM!</v>
      </c>
      <c r="RNM55" s="1818" t="e">
        <f t="shared" ref="RNM55" si="22633">RNK55*RNI55</f>
        <v>#NUM!</v>
      </c>
      <c r="RNO55" s="1818" t="e">
        <f t="shared" ref="RNO55" si="22634">RNM55*RNK55</f>
        <v>#NUM!</v>
      </c>
      <c r="RNQ55" s="1818" t="e">
        <f t="shared" ref="RNQ55" si="22635">RNO55*RNM55</f>
        <v>#NUM!</v>
      </c>
      <c r="RNS55" s="1818" t="e">
        <f t="shared" ref="RNS55" si="22636">RNQ55*RNO55</f>
        <v>#NUM!</v>
      </c>
      <c r="RNU55" s="1818" t="e">
        <f t="shared" ref="RNU55" si="22637">RNS55*RNQ55</f>
        <v>#NUM!</v>
      </c>
      <c r="RNW55" s="1818" t="e">
        <f t="shared" ref="RNW55" si="22638">RNU55*RNS55</f>
        <v>#NUM!</v>
      </c>
      <c r="RNY55" s="1818" t="e">
        <f t="shared" ref="RNY55" si="22639">RNW55*RNU55</f>
        <v>#NUM!</v>
      </c>
      <c r="ROA55" s="1818" t="e">
        <f t="shared" ref="ROA55" si="22640">RNY55*RNW55</f>
        <v>#NUM!</v>
      </c>
      <c r="ROC55" s="1818" t="e">
        <f t="shared" ref="ROC55" si="22641">ROA55*RNY55</f>
        <v>#NUM!</v>
      </c>
      <c r="ROE55" s="1818" t="e">
        <f t="shared" ref="ROE55" si="22642">ROC55*ROA55</f>
        <v>#NUM!</v>
      </c>
      <c r="ROG55" s="1818" t="e">
        <f t="shared" ref="ROG55" si="22643">ROE55*ROC55</f>
        <v>#NUM!</v>
      </c>
      <c r="ROI55" s="1818" t="e">
        <f t="shared" ref="ROI55" si="22644">ROG55*ROE55</f>
        <v>#NUM!</v>
      </c>
      <c r="ROK55" s="1818" t="e">
        <f t="shared" ref="ROK55" si="22645">ROI55*ROG55</f>
        <v>#NUM!</v>
      </c>
      <c r="ROM55" s="1818" t="e">
        <f t="shared" ref="ROM55" si="22646">ROK55*ROI55</f>
        <v>#NUM!</v>
      </c>
      <c r="ROO55" s="1818" t="e">
        <f t="shared" ref="ROO55" si="22647">ROM55*ROK55</f>
        <v>#NUM!</v>
      </c>
      <c r="ROQ55" s="1818" t="e">
        <f t="shared" ref="ROQ55" si="22648">ROO55*ROM55</f>
        <v>#NUM!</v>
      </c>
      <c r="ROS55" s="1818" t="e">
        <f t="shared" ref="ROS55" si="22649">ROQ55*ROO55</f>
        <v>#NUM!</v>
      </c>
      <c r="ROU55" s="1818" t="e">
        <f t="shared" ref="ROU55" si="22650">ROS55*ROQ55</f>
        <v>#NUM!</v>
      </c>
      <c r="ROW55" s="1818" t="e">
        <f t="shared" ref="ROW55" si="22651">ROU55*ROS55</f>
        <v>#NUM!</v>
      </c>
      <c r="ROY55" s="1818" t="e">
        <f t="shared" ref="ROY55" si="22652">ROW55*ROU55</f>
        <v>#NUM!</v>
      </c>
      <c r="RPA55" s="1818" t="e">
        <f t="shared" ref="RPA55" si="22653">ROY55*ROW55</f>
        <v>#NUM!</v>
      </c>
      <c r="RPC55" s="1818" t="e">
        <f t="shared" ref="RPC55" si="22654">RPA55*ROY55</f>
        <v>#NUM!</v>
      </c>
      <c r="RPE55" s="1818" t="e">
        <f t="shared" ref="RPE55" si="22655">RPC55*RPA55</f>
        <v>#NUM!</v>
      </c>
      <c r="RPG55" s="1818" t="e">
        <f t="shared" ref="RPG55" si="22656">RPE55*RPC55</f>
        <v>#NUM!</v>
      </c>
      <c r="RPI55" s="1818" t="e">
        <f t="shared" ref="RPI55" si="22657">RPG55*RPE55</f>
        <v>#NUM!</v>
      </c>
      <c r="RPK55" s="1818" t="e">
        <f t="shared" ref="RPK55" si="22658">RPI55*RPG55</f>
        <v>#NUM!</v>
      </c>
      <c r="RPM55" s="1818" t="e">
        <f t="shared" ref="RPM55" si="22659">RPK55*RPI55</f>
        <v>#NUM!</v>
      </c>
      <c r="RPO55" s="1818" t="e">
        <f t="shared" ref="RPO55" si="22660">RPM55*RPK55</f>
        <v>#NUM!</v>
      </c>
      <c r="RPQ55" s="1818" t="e">
        <f t="shared" ref="RPQ55" si="22661">RPO55*RPM55</f>
        <v>#NUM!</v>
      </c>
      <c r="RPS55" s="1818" t="e">
        <f t="shared" ref="RPS55" si="22662">RPQ55*RPO55</f>
        <v>#NUM!</v>
      </c>
      <c r="RPU55" s="1818" t="e">
        <f t="shared" ref="RPU55" si="22663">RPS55*RPQ55</f>
        <v>#NUM!</v>
      </c>
      <c r="RPW55" s="1818" t="e">
        <f t="shared" ref="RPW55" si="22664">RPU55*RPS55</f>
        <v>#NUM!</v>
      </c>
      <c r="RPY55" s="1818" t="e">
        <f t="shared" ref="RPY55" si="22665">RPW55*RPU55</f>
        <v>#NUM!</v>
      </c>
      <c r="RQA55" s="1818" t="e">
        <f t="shared" ref="RQA55" si="22666">RPY55*RPW55</f>
        <v>#NUM!</v>
      </c>
      <c r="RQC55" s="1818" t="e">
        <f t="shared" ref="RQC55" si="22667">RQA55*RPY55</f>
        <v>#NUM!</v>
      </c>
      <c r="RQE55" s="1818" t="e">
        <f t="shared" ref="RQE55" si="22668">RQC55*RQA55</f>
        <v>#NUM!</v>
      </c>
      <c r="RQG55" s="1818" t="e">
        <f t="shared" ref="RQG55" si="22669">RQE55*RQC55</f>
        <v>#NUM!</v>
      </c>
      <c r="RQI55" s="1818" t="e">
        <f t="shared" ref="RQI55" si="22670">RQG55*RQE55</f>
        <v>#NUM!</v>
      </c>
      <c r="RQK55" s="1818" t="e">
        <f t="shared" ref="RQK55" si="22671">RQI55*RQG55</f>
        <v>#NUM!</v>
      </c>
      <c r="RQM55" s="1818" t="e">
        <f t="shared" ref="RQM55" si="22672">RQK55*RQI55</f>
        <v>#NUM!</v>
      </c>
      <c r="RQO55" s="1818" t="e">
        <f t="shared" ref="RQO55" si="22673">RQM55*RQK55</f>
        <v>#NUM!</v>
      </c>
      <c r="RQQ55" s="1818" t="e">
        <f t="shared" ref="RQQ55" si="22674">RQO55*RQM55</f>
        <v>#NUM!</v>
      </c>
      <c r="RQS55" s="1818" t="e">
        <f t="shared" ref="RQS55" si="22675">RQQ55*RQO55</f>
        <v>#NUM!</v>
      </c>
      <c r="RQU55" s="1818" t="e">
        <f t="shared" ref="RQU55" si="22676">RQS55*RQQ55</f>
        <v>#NUM!</v>
      </c>
      <c r="RQW55" s="1818" t="e">
        <f t="shared" ref="RQW55" si="22677">RQU55*RQS55</f>
        <v>#NUM!</v>
      </c>
      <c r="RQY55" s="1818" t="e">
        <f t="shared" ref="RQY55" si="22678">RQW55*RQU55</f>
        <v>#NUM!</v>
      </c>
      <c r="RRA55" s="1818" t="e">
        <f t="shared" ref="RRA55" si="22679">RQY55*RQW55</f>
        <v>#NUM!</v>
      </c>
      <c r="RRC55" s="1818" t="e">
        <f t="shared" ref="RRC55" si="22680">RRA55*RQY55</f>
        <v>#NUM!</v>
      </c>
      <c r="RRE55" s="1818" t="e">
        <f t="shared" ref="RRE55" si="22681">RRC55*RRA55</f>
        <v>#NUM!</v>
      </c>
      <c r="RRG55" s="1818" t="e">
        <f t="shared" ref="RRG55" si="22682">RRE55*RRC55</f>
        <v>#NUM!</v>
      </c>
      <c r="RRI55" s="1818" t="e">
        <f t="shared" ref="RRI55" si="22683">RRG55*RRE55</f>
        <v>#NUM!</v>
      </c>
      <c r="RRK55" s="1818" t="e">
        <f t="shared" ref="RRK55" si="22684">RRI55*RRG55</f>
        <v>#NUM!</v>
      </c>
      <c r="RRM55" s="1818" t="e">
        <f t="shared" ref="RRM55" si="22685">RRK55*RRI55</f>
        <v>#NUM!</v>
      </c>
      <c r="RRO55" s="1818" t="e">
        <f t="shared" ref="RRO55" si="22686">RRM55*RRK55</f>
        <v>#NUM!</v>
      </c>
      <c r="RRQ55" s="1818" t="e">
        <f t="shared" ref="RRQ55" si="22687">RRO55*RRM55</f>
        <v>#NUM!</v>
      </c>
      <c r="RRS55" s="1818" t="e">
        <f t="shared" ref="RRS55" si="22688">RRQ55*RRO55</f>
        <v>#NUM!</v>
      </c>
      <c r="RRU55" s="1818" t="e">
        <f t="shared" ref="RRU55" si="22689">RRS55*RRQ55</f>
        <v>#NUM!</v>
      </c>
      <c r="RRW55" s="1818" t="e">
        <f t="shared" ref="RRW55" si="22690">RRU55*RRS55</f>
        <v>#NUM!</v>
      </c>
      <c r="RRY55" s="1818" t="e">
        <f t="shared" ref="RRY55" si="22691">RRW55*RRU55</f>
        <v>#NUM!</v>
      </c>
      <c r="RSA55" s="1818" t="e">
        <f t="shared" ref="RSA55" si="22692">RRY55*RRW55</f>
        <v>#NUM!</v>
      </c>
      <c r="RSC55" s="1818" t="e">
        <f t="shared" ref="RSC55" si="22693">RSA55*RRY55</f>
        <v>#NUM!</v>
      </c>
      <c r="RSE55" s="1818" t="e">
        <f t="shared" ref="RSE55" si="22694">RSC55*RSA55</f>
        <v>#NUM!</v>
      </c>
      <c r="RSG55" s="1818" t="e">
        <f t="shared" ref="RSG55" si="22695">RSE55*RSC55</f>
        <v>#NUM!</v>
      </c>
      <c r="RSI55" s="1818" t="e">
        <f t="shared" ref="RSI55" si="22696">RSG55*RSE55</f>
        <v>#NUM!</v>
      </c>
      <c r="RSK55" s="1818" t="e">
        <f t="shared" ref="RSK55" si="22697">RSI55*RSG55</f>
        <v>#NUM!</v>
      </c>
      <c r="RSM55" s="1818" t="e">
        <f t="shared" ref="RSM55" si="22698">RSK55*RSI55</f>
        <v>#NUM!</v>
      </c>
      <c r="RSO55" s="1818" t="e">
        <f t="shared" ref="RSO55" si="22699">RSM55*RSK55</f>
        <v>#NUM!</v>
      </c>
      <c r="RSQ55" s="1818" t="e">
        <f t="shared" ref="RSQ55" si="22700">RSO55*RSM55</f>
        <v>#NUM!</v>
      </c>
      <c r="RSS55" s="1818" t="e">
        <f t="shared" ref="RSS55" si="22701">RSQ55*RSO55</f>
        <v>#NUM!</v>
      </c>
      <c r="RSU55" s="1818" t="e">
        <f t="shared" ref="RSU55" si="22702">RSS55*RSQ55</f>
        <v>#NUM!</v>
      </c>
      <c r="RSW55" s="1818" t="e">
        <f t="shared" ref="RSW55" si="22703">RSU55*RSS55</f>
        <v>#NUM!</v>
      </c>
      <c r="RSY55" s="1818" t="e">
        <f t="shared" ref="RSY55" si="22704">RSW55*RSU55</f>
        <v>#NUM!</v>
      </c>
      <c r="RTA55" s="1818" t="e">
        <f t="shared" ref="RTA55" si="22705">RSY55*RSW55</f>
        <v>#NUM!</v>
      </c>
      <c r="RTC55" s="1818" t="e">
        <f t="shared" ref="RTC55" si="22706">RTA55*RSY55</f>
        <v>#NUM!</v>
      </c>
      <c r="RTE55" s="1818" t="e">
        <f t="shared" ref="RTE55" si="22707">RTC55*RTA55</f>
        <v>#NUM!</v>
      </c>
      <c r="RTG55" s="1818" t="e">
        <f t="shared" ref="RTG55" si="22708">RTE55*RTC55</f>
        <v>#NUM!</v>
      </c>
      <c r="RTI55" s="1818" t="e">
        <f t="shared" ref="RTI55" si="22709">RTG55*RTE55</f>
        <v>#NUM!</v>
      </c>
      <c r="RTK55" s="1818" t="e">
        <f t="shared" ref="RTK55" si="22710">RTI55*RTG55</f>
        <v>#NUM!</v>
      </c>
      <c r="RTM55" s="1818" t="e">
        <f t="shared" ref="RTM55" si="22711">RTK55*RTI55</f>
        <v>#NUM!</v>
      </c>
      <c r="RTO55" s="1818" t="e">
        <f t="shared" ref="RTO55" si="22712">RTM55*RTK55</f>
        <v>#NUM!</v>
      </c>
      <c r="RTQ55" s="1818" t="e">
        <f t="shared" ref="RTQ55" si="22713">RTO55*RTM55</f>
        <v>#NUM!</v>
      </c>
      <c r="RTS55" s="1818" t="e">
        <f t="shared" ref="RTS55" si="22714">RTQ55*RTO55</f>
        <v>#NUM!</v>
      </c>
      <c r="RTU55" s="1818" t="e">
        <f t="shared" ref="RTU55" si="22715">RTS55*RTQ55</f>
        <v>#NUM!</v>
      </c>
      <c r="RTW55" s="1818" t="e">
        <f t="shared" ref="RTW55" si="22716">RTU55*RTS55</f>
        <v>#NUM!</v>
      </c>
      <c r="RTY55" s="1818" t="e">
        <f t="shared" ref="RTY55" si="22717">RTW55*RTU55</f>
        <v>#NUM!</v>
      </c>
      <c r="RUA55" s="1818" t="e">
        <f t="shared" ref="RUA55" si="22718">RTY55*RTW55</f>
        <v>#NUM!</v>
      </c>
      <c r="RUC55" s="1818" t="e">
        <f t="shared" ref="RUC55" si="22719">RUA55*RTY55</f>
        <v>#NUM!</v>
      </c>
      <c r="RUE55" s="1818" t="e">
        <f t="shared" ref="RUE55" si="22720">RUC55*RUA55</f>
        <v>#NUM!</v>
      </c>
      <c r="RUG55" s="1818" t="e">
        <f t="shared" ref="RUG55" si="22721">RUE55*RUC55</f>
        <v>#NUM!</v>
      </c>
      <c r="RUI55" s="1818" t="e">
        <f t="shared" ref="RUI55" si="22722">RUG55*RUE55</f>
        <v>#NUM!</v>
      </c>
      <c r="RUK55" s="1818" t="e">
        <f t="shared" ref="RUK55" si="22723">RUI55*RUG55</f>
        <v>#NUM!</v>
      </c>
      <c r="RUM55" s="1818" t="e">
        <f t="shared" ref="RUM55" si="22724">RUK55*RUI55</f>
        <v>#NUM!</v>
      </c>
      <c r="RUO55" s="1818" t="e">
        <f t="shared" ref="RUO55" si="22725">RUM55*RUK55</f>
        <v>#NUM!</v>
      </c>
      <c r="RUQ55" s="1818" t="e">
        <f t="shared" ref="RUQ55" si="22726">RUO55*RUM55</f>
        <v>#NUM!</v>
      </c>
      <c r="RUS55" s="1818" t="e">
        <f t="shared" ref="RUS55" si="22727">RUQ55*RUO55</f>
        <v>#NUM!</v>
      </c>
      <c r="RUU55" s="1818" t="e">
        <f t="shared" ref="RUU55" si="22728">RUS55*RUQ55</f>
        <v>#NUM!</v>
      </c>
      <c r="RUW55" s="1818" t="e">
        <f t="shared" ref="RUW55" si="22729">RUU55*RUS55</f>
        <v>#NUM!</v>
      </c>
      <c r="RUY55" s="1818" t="e">
        <f t="shared" ref="RUY55" si="22730">RUW55*RUU55</f>
        <v>#NUM!</v>
      </c>
      <c r="RVA55" s="1818" t="e">
        <f t="shared" ref="RVA55" si="22731">RUY55*RUW55</f>
        <v>#NUM!</v>
      </c>
      <c r="RVC55" s="1818" t="e">
        <f t="shared" ref="RVC55" si="22732">RVA55*RUY55</f>
        <v>#NUM!</v>
      </c>
      <c r="RVE55" s="1818" t="e">
        <f t="shared" ref="RVE55" si="22733">RVC55*RVA55</f>
        <v>#NUM!</v>
      </c>
      <c r="RVG55" s="1818" t="e">
        <f t="shared" ref="RVG55" si="22734">RVE55*RVC55</f>
        <v>#NUM!</v>
      </c>
      <c r="RVI55" s="1818" t="e">
        <f t="shared" ref="RVI55" si="22735">RVG55*RVE55</f>
        <v>#NUM!</v>
      </c>
      <c r="RVK55" s="1818" t="e">
        <f t="shared" ref="RVK55" si="22736">RVI55*RVG55</f>
        <v>#NUM!</v>
      </c>
      <c r="RVM55" s="1818" t="e">
        <f t="shared" ref="RVM55" si="22737">RVK55*RVI55</f>
        <v>#NUM!</v>
      </c>
      <c r="RVO55" s="1818" t="e">
        <f t="shared" ref="RVO55" si="22738">RVM55*RVK55</f>
        <v>#NUM!</v>
      </c>
      <c r="RVQ55" s="1818" t="e">
        <f t="shared" ref="RVQ55" si="22739">RVO55*RVM55</f>
        <v>#NUM!</v>
      </c>
      <c r="RVS55" s="1818" t="e">
        <f t="shared" ref="RVS55" si="22740">RVQ55*RVO55</f>
        <v>#NUM!</v>
      </c>
      <c r="RVU55" s="1818" t="e">
        <f t="shared" ref="RVU55" si="22741">RVS55*RVQ55</f>
        <v>#NUM!</v>
      </c>
      <c r="RVW55" s="1818" t="e">
        <f t="shared" ref="RVW55" si="22742">RVU55*RVS55</f>
        <v>#NUM!</v>
      </c>
      <c r="RVY55" s="1818" t="e">
        <f t="shared" ref="RVY55" si="22743">RVW55*RVU55</f>
        <v>#NUM!</v>
      </c>
      <c r="RWA55" s="1818" t="e">
        <f t="shared" ref="RWA55" si="22744">RVY55*RVW55</f>
        <v>#NUM!</v>
      </c>
      <c r="RWC55" s="1818" t="e">
        <f t="shared" ref="RWC55" si="22745">RWA55*RVY55</f>
        <v>#NUM!</v>
      </c>
      <c r="RWE55" s="1818" t="e">
        <f t="shared" ref="RWE55" si="22746">RWC55*RWA55</f>
        <v>#NUM!</v>
      </c>
      <c r="RWG55" s="1818" t="e">
        <f t="shared" ref="RWG55" si="22747">RWE55*RWC55</f>
        <v>#NUM!</v>
      </c>
      <c r="RWI55" s="1818" t="e">
        <f t="shared" ref="RWI55" si="22748">RWG55*RWE55</f>
        <v>#NUM!</v>
      </c>
      <c r="RWK55" s="1818" t="e">
        <f t="shared" ref="RWK55" si="22749">RWI55*RWG55</f>
        <v>#NUM!</v>
      </c>
      <c r="RWM55" s="1818" t="e">
        <f t="shared" ref="RWM55" si="22750">RWK55*RWI55</f>
        <v>#NUM!</v>
      </c>
      <c r="RWO55" s="1818" t="e">
        <f t="shared" ref="RWO55" si="22751">RWM55*RWK55</f>
        <v>#NUM!</v>
      </c>
      <c r="RWQ55" s="1818" t="e">
        <f t="shared" ref="RWQ55" si="22752">RWO55*RWM55</f>
        <v>#NUM!</v>
      </c>
      <c r="RWS55" s="1818" t="e">
        <f t="shared" ref="RWS55" si="22753">RWQ55*RWO55</f>
        <v>#NUM!</v>
      </c>
      <c r="RWU55" s="1818" t="e">
        <f t="shared" ref="RWU55" si="22754">RWS55*RWQ55</f>
        <v>#NUM!</v>
      </c>
      <c r="RWW55" s="1818" t="e">
        <f t="shared" ref="RWW55" si="22755">RWU55*RWS55</f>
        <v>#NUM!</v>
      </c>
      <c r="RWY55" s="1818" t="e">
        <f t="shared" ref="RWY55" si="22756">RWW55*RWU55</f>
        <v>#NUM!</v>
      </c>
      <c r="RXA55" s="1818" t="e">
        <f t="shared" ref="RXA55" si="22757">RWY55*RWW55</f>
        <v>#NUM!</v>
      </c>
      <c r="RXC55" s="1818" t="e">
        <f t="shared" ref="RXC55" si="22758">RXA55*RWY55</f>
        <v>#NUM!</v>
      </c>
      <c r="RXE55" s="1818" t="e">
        <f t="shared" ref="RXE55" si="22759">RXC55*RXA55</f>
        <v>#NUM!</v>
      </c>
      <c r="RXG55" s="1818" t="e">
        <f t="shared" ref="RXG55" si="22760">RXE55*RXC55</f>
        <v>#NUM!</v>
      </c>
      <c r="RXI55" s="1818" t="e">
        <f t="shared" ref="RXI55" si="22761">RXG55*RXE55</f>
        <v>#NUM!</v>
      </c>
      <c r="RXK55" s="1818" t="e">
        <f t="shared" ref="RXK55" si="22762">RXI55*RXG55</f>
        <v>#NUM!</v>
      </c>
      <c r="RXM55" s="1818" t="e">
        <f t="shared" ref="RXM55" si="22763">RXK55*RXI55</f>
        <v>#NUM!</v>
      </c>
      <c r="RXO55" s="1818" t="e">
        <f t="shared" ref="RXO55" si="22764">RXM55*RXK55</f>
        <v>#NUM!</v>
      </c>
      <c r="RXQ55" s="1818" t="e">
        <f t="shared" ref="RXQ55" si="22765">RXO55*RXM55</f>
        <v>#NUM!</v>
      </c>
      <c r="RXS55" s="1818" t="e">
        <f t="shared" ref="RXS55" si="22766">RXQ55*RXO55</f>
        <v>#NUM!</v>
      </c>
      <c r="RXU55" s="1818" t="e">
        <f t="shared" ref="RXU55" si="22767">RXS55*RXQ55</f>
        <v>#NUM!</v>
      </c>
      <c r="RXW55" s="1818" t="e">
        <f t="shared" ref="RXW55" si="22768">RXU55*RXS55</f>
        <v>#NUM!</v>
      </c>
      <c r="RXY55" s="1818" t="e">
        <f t="shared" ref="RXY55" si="22769">RXW55*RXU55</f>
        <v>#NUM!</v>
      </c>
      <c r="RYA55" s="1818" t="e">
        <f t="shared" ref="RYA55" si="22770">RXY55*RXW55</f>
        <v>#NUM!</v>
      </c>
      <c r="RYC55" s="1818" t="e">
        <f t="shared" ref="RYC55" si="22771">RYA55*RXY55</f>
        <v>#NUM!</v>
      </c>
      <c r="RYE55" s="1818" t="e">
        <f t="shared" ref="RYE55" si="22772">RYC55*RYA55</f>
        <v>#NUM!</v>
      </c>
      <c r="RYG55" s="1818" t="e">
        <f t="shared" ref="RYG55" si="22773">RYE55*RYC55</f>
        <v>#NUM!</v>
      </c>
      <c r="RYI55" s="1818" t="e">
        <f t="shared" ref="RYI55" si="22774">RYG55*RYE55</f>
        <v>#NUM!</v>
      </c>
      <c r="RYK55" s="1818" t="e">
        <f t="shared" ref="RYK55" si="22775">RYI55*RYG55</f>
        <v>#NUM!</v>
      </c>
      <c r="RYM55" s="1818" t="e">
        <f t="shared" ref="RYM55" si="22776">RYK55*RYI55</f>
        <v>#NUM!</v>
      </c>
      <c r="RYO55" s="1818" t="e">
        <f t="shared" ref="RYO55" si="22777">RYM55*RYK55</f>
        <v>#NUM!</v>
      </c>
      <c r="RYQ55" s="1818" t="e">
        <f t="shared" ref="RYQ55" si="22778">RYO55*RYM55</f>
        <v>#NUM!</v>
      </c>
      <c r="RYS55" s="1818" t="e">
        <f t="shared" ref="RYS55" si="22779">RYQ55*RYO55</f>
        <v>#NUM!</v>
      </c>
      <c r="RYU55" s="1818" t="e">
        <f t="shared" ref="RYU55" si="22780">RYS55*RYQ55</f>
        <v>#NUM!</v>
      </c>
      <c r="RYW55" s="1818" t="e">
        <f t="shared" ref="RYW55" si="22781">RYU55*RYS55</f>
        <v>#NUM!</v>
      </c>
      <c r="RYY55" s="1818" t="e">
        <f t="shared" ref="RYY55" si="22782">RYW55*RYU55</f>
        <v>#NUM!</v>
      </c>
      <c r="RZA55" s="1818" t="e">
        <f t="shared" ref="RZA55" si="22783">RYY55*RYW55</f>
        <v>#NUM!</v>
      </c>
      <c r="RZC55" s="1818" t="e">
        <f t="shared" ref="RZC55" si="22784">RZA55*RYY55</f>
        <v>#NUM!</v>
      </c>
      <c r="RZE55" s="1818" t="e">
        <f t="shared" ref="RZE55" si="22785">RZC55*RZA55</f>
        <v>#NUM!</v>
      </c>
      <c r="RZG55" s="1818" t="e">
        <f t="shared" ref="RZG55" si="22786">RZE55*RZC55</f>
        <v>#NUM!</v>
      </c>
      <c r="RZI55" s="1818" t="e">
        <f t="shared" ref="RZI55" si="22787">RZG55*RZE55</f>
        <v>#NUM!</v>
      </c>
      <c r="RZK55" s="1818" t="e">
        <f t="shared" ref="RZK55" si="22788">RZI55*RZG55</f>
        <v>#NUM!</v>
      </c>
      <c r="RZM55" s="1818" t="e">
        <f t="shared" ref="RZM55" si="22789">RZK55*RZI55</f>
        <v>#NUM!</v>
      </c>
      <c r="RZO55" s="1818" t="e">
        <f t="shared" ref="RZO55" si="22790">RZM55*RZK55</f>
        <v>#NUM!</v>
      </c>
      <c r="RZQ55" s="1818" t="e">
        <f t="shared" ref="RZQ55" si="22791">RZO55*RZM55</f>
        <v>#NUM!</v>
      </c>
      <c r="RZS55" s="1818" t="e">
        <f t="shared" ref="RZS55" si="22792">RZQ55*RZO55</f>
        <v>#NUM!</v>
      </c>
      <c r="RZU55" s="1818" t="e">
        <f t="shared" ref="RZU55" si="22793">RZS55*RZQ55</f>
        <v>#NUM!</v>
      </c>
      <c r="RZW55" s="1818" t="e">
        <f t="shared" ref="RZW55" si="22794">RZU55*RZS55</f>
        <v>#NUM!</v>
      </c>
      <c r="RZY55" s="1818" t="e">
        <f t="shared" ref="RZY55" si="22795">RZW55*RZU55</f>
        <v>#NUM!</v>
      </c>
      <c r="SAA55" s="1818" t="e">
        <f t="shared" ref="SAA55" si="22796">RZY55*RZW55</f>
        <v>#NUM!</v>
      </c>
      <c r="SAC55" s="1818" t="e">
        <f t="shared" ref="SAC55" si="22797">SAA55*RZY55</f>
        <v>#NUM!</v>
      </c>
      <c r="SAE55" s="1818" t="e">
        <f t="shared" ref="SAE55" si="22798">SAC55*SAA55</f>
        <v>#NUM!</v>
      </c>
      <c r="SAG55" s="1818" t="e">
        <f t="shared" ref="SAG55" si="22799">SAE55*SAC55</f>
        <v>#NUM!</v>
      </c>
      <c r="SAI55" s="1818" t="e">
        <f t="shared" ref="SAI55" si="22800">SAG55*SAE55</f>
        <v>#NUM!</v>
      </c>
      <c r="SAK55" s="1818" t="e">
        <f t="shared" ref="SAK55" si="22801">SAI55*SAG55</f>
        <v>#NUM!</v>
      </c>
      <c r="SAM55" s="1818" t="e">
        <f t="shared" ref="SAM55" si="22802">SAK55*SAI55</f>
        <v>#NUM!</v>
      </c>
      <c r="SAO55" s="1818" t="e">
        <f t="shared" ref="SAO55" si="22803">SAM55*SAK55</f>
        <v>#NUM!</v>
      </c>
      <c r="SAQ55" s="1818" t="e">
        <f t="shared" ref="SAQ55" si="22804">SAO55*SAM55</f>
        <v>#NUM!</v>
      </c>
      <c r="SAS55" s="1818" t="e">
        <f t="shared" ref="SAS55" si="22805">SAQ55*SAO55</f>
        <v>#NUM!</v>
      </c>
      <c r="SAU55" s="1818" t="e">
        <f t="shared" ref="SAU55" si="22806">SAS55*SAQ55</f>
        <v>#NUM!</v>
      </c>
      <c r="SAW55" s="1818" t="e">
        <f t="shared" ref="SAW55" si="22807">SAU55*SAS55</f>
        <v>#NUM!</v>
      </c>
      <c r="SAY55" s="1818" t="e">
        <f t="shared" ref="SAY55" si="22808">SAW55*SAU55</f>
        <v>#NUM!</v>
      </c>
      <c r="SBA55" s="1818" t="e">
        <f t="shared" ref="SBA55" si="22809">SAY55*SAW55</f>
        <v>#NUM!</v>
      </c>
      <c r="SBC55" s="1818" t="e">
        <f t="shared" ref="SBC55" si="22810">SBA55*SAY55</f>
        <v>#NUM!</v>
      </c>
      <c r="SBE55" s="1818" t="e">
        <f t="shared" ref="SBE55" si="22811">SBC55*SBA55</f>
        <v>#NUM!</v>
      </c>
      <c r="SBG55" s="1818" t="e">
        <f t="shared" ref="SBG55" si="22812">SBE55*SBC55</f>
        <v>#NUM!</v>
      </c>
      <c r="SBI55" s="1818" t="e">
        <f t="shared" ref="SBI55" si="22813">SBG55*SBE55</f>
        <v>#NUM!</v>
      </c>
      <c r="SBK55" s="1818" t="e">
        <f t="shared" ref="SBK55" si="22814">SBI55*SBG55</f>
        <v>#NUM!</v>
      </c>
      <c r="SBM55" s="1818" t="e">
        <f t="shared" ref="SBM55" si="22815">SBK55*SBI55</f>
        <v>#NUM!</v>
      </c>
      <c r="SBO55" s="1818" t="e">
        <f t="shared" ref="SBO55" si="22816">SBM55*SBK55</f>
        <v>#NUM!</v>
      </c>
      <c r="SBQ55" s="1818" t="e">
        <f t="shared" ref="SBQ55" si="22817">SBO55*SBM55</f>
        <v>#NUM!</v>
      </c>
      <c r="SBS55" s="1818" t="e">
        <f t="shared" ref="SBS55" si="22818">SBQ55*SBO55</f>
        <v>#NUM!</v>
      </c>
      <c r="SBU55" s="1818" t="e">
        <f t="shared" ref="SBU55" si="22819">SBS55*SBQ55</f>
        <v>#NUM!</v>
      </c>
      <c r="SBW55" s="1818" t="e">
        <f t="shared" ref="SBW55" si="22820">SBU55*SBS55</f>
        <v>#NUM!</v>
      </c>
      <c r="SBY55" s="1818" t="e">
        <f t="shared" ref="SBY55" si="22821">SBW55*SBU55</f>
        <v>#NUM!</v>
      </c>
      <c r="SCA55" s="1818" t="e">
        <f t="shared" ref="SCA55" si="22822">SBY55*SBW55</f>
        <v>#NUM!</v>
      </c>
      <c r="SCC55" s="1818" t="e">
        <f t="shared" ref="SCC55" si="22823">SCA55*SBY55</f>
        <v>#NUM!</v>
      </c>
      <c r="SCE55" s="1818" t="e">
        <f t="shared" ref="SCE55" si="22824">SCC55*SCA55</f>
        <v>#NUM!</v>
      </c>
      <c r="SCG55" s="1818" t="e">
        <f t="shared" ref="SCG55" si="22825">SCE55*SCC55</f>
        <v>#NUM!</v>
      </c>
      <c r="SCI55" s="1818" t="e">
        <f t="shared" ref="SCI55" si="22826">SCG55*SCE55</f>
        <v>#NUM!</v>
      </c>
      <c r="SCK55" s="1818" t="e">
        <f t="shared" ref="SCK55" si="22827">SCI55*SCG55</f>
        <v>#NUM!</v>
      </c>
      <c r="SCM55" s="1818" t="e">
        <f t="shared" ref="SCM55" si="22828">SCK55*SCI55</f>
        <v>#NUM!</v>
      </c>
      <c r="SCO55" s="1818" t="e">
        <f t="shared" ref="SCO55" si="22829">SCM55*SCK55</f>
        <v>#NUM!</v>
      </c>
      <c r="SCQ55" s="1818" t="e">
        <f t="shared" ref="SCQ55" si="22830">SCO55*SCM55</f>
        <v>#NUM!</v>
      </c>
      <c r="SCS55" s="1818" t="e">
        <f t="shared" ref="SCS55" si="22831">SCQ55*SCO55</f>
        <v>#NUM!</v>
      </c>
      <c r="SCU55" s="1818" t="e">
        <f t="shared" ref="SCU55" si="22832">SCS55*SCQ55</f>
        <v>#NUM!</v>
      </c>
      <c r="SCW55" s="1818" t="e">
        <f t="shared" ref="SCW55" si="22833">SCU55*SCS55</f>
        <v>#NUM!</v>
      </c>
      <c r="SCY55" s="1818" t="e">
        <f t="shared" ref="SCY55" si="22834">SCW55*SCU55</f>
        <v>#NUM!</v>
      </c>
      <c r="SDA55" s="1818" t="e">
        <f t="shared" ref="SDA55" si="22835">SCY55*SCW55</f>
        <v>#NUM!</v>
      </c>
      <c r="SDC55" s="1818" t="e">
        <f t="shared" ref="SDC55" si="22836">SDA55*SCY55</f>
        <v>#NUM!</v>
      </c>
      <c r="SDE55" s="1818" t="e">
        <f t="shared" ref="SDE55" si="22837">SDC55*SDA55</f>
        <v>#NUM!</v>
      </c>
      <c r="SDG55" s="1818" t="e">
        <f t="shared" ref="SDG55" si="22838">SDE55*SDC55</f>
        <v>#NUM!</v>
      </c>
      <c r="SDI55" s="1818" t="e">
        <f t="shared" ref="SDI55" si="22839">SDG55*SDE55</f>
        <v>#NUM!</v>
      </c>
      <c r="SDK55" s="1818" t="e">
        <f t="shared" ref="SDK55" si="22840">SDI55*SDG55</f>
        <v>#NUM!</v>
      </c>
      <c r="SDM55" s="1818" t="e">
        <f t="shared" ref="SDM55" si="22841">SDK55*SDI55</f>
        <v>#NUM!</v>
      </c>
      <c r="SDO55" s="1818" t="e">
        <f t="shared" ref="SDO55" si="22842">SDM55*SDK55</f>
        <v>#NUM!</v>
      </c>
      <c r="SDQ55" s="1818" t="e">
        <f t="shared" ref="SDQ55" si="22843">SDO55*SDM55</f>
        <v>#NUM!</v>
      </c>
      <c r="SDS55" s="1818" t="e">
        <f t="shared" ref="SDS55" si="22844">SDQ55*SDO55</f>
        <v>#NUM!</v>
      </c>
      <c r="SDU55" s="1818" t="e">
        <f t="shared" ref="SDU55" si="22845">SDS55*SDQ55</f>
        <v>#NUM!</v>
      </c>
      <c r="SDW55" s="1818" t="e">
        <f t="shared" ref="SDW55" si="22846">SDU55*SDS55</f>
        <v>#NUM!</v>
      </c>
      <c r="SDY55" s="1818" t="e">
        <f t="shared" ref="SDY55" si="22847">SDW55*SDU55</f>
        <v>#NUM!</v>
      </c>
      <c r="SEA55" s="1818" t="e">
        <f t="shared" ref="SEA55" si="22848">SDY55*SDW55</f>
        <v>#NUM!</v>
      </c>
      <c r="SEC55" s="1818" t="e">
        <f t="shared" ref="SEC55" si="22849">SEA55*SDY55</f>
        <v>#NUM!</v>
      </c>
      <c r="SEE55" s="1818" t="e">
        <f t="shared" ref="SEE55" si="22850">SEC55*SEA55</f>
        <v>#NUM!</v>
      </c>
      <c r="SEG55" s="1818" t="e">
        <f t="shared" ref="SEG55" si="22851">SEE55*SEC55</f>
        <v>#NUM!</v>
      </c>
      <c r="SEI55" s="1818" t="e">
        <f t="shared" ref="SEI55" si="22852">SEG55*SEE55</f>
        <v>#NUM!</v>
      </c>
      <c r="SEK55" s="1818" t="e">
        <f t="shared" ref="SEK55" si="22853">SEI55*SEG55</f>
        <v>#NUM!</v>
      </c>
      <c r="SEM55" s="1818" t="e">
        <f t="shared" ref="SEM55" si="22854">SEK55*SEI55</f>
        <v>#NUM!</v>
      </c>
      <c r="SEO55" s="1818" t="e">
        <f t="shared" ref="SEO55" si="22855">SEM55*SEK55</f>
        <v>#NUM!</v>
      </c>
      <c r="SEQ55" s="1818" t="e">
        <f t="shared" ref="SEQ55" si="22856">SEO55*SEM55</f>
        <v>#NUM!</v>
      </c>
      <c r="SES55" s="1818" t="e">
        <f t="shared" ref="SES55" si="22857">SEQ55*SEO55</f>
        <v>#NUM!</v>
      </c>
      <c r="SEU55" s="1818" t="e">
        <f t="shared" ref="SEU55" si="22858">SES55*SEQ55</f>
        <v>#NUM!</v>
      </c>
      <c r="SEW55" s="1818" t="e">
        <f t="shared" ref="SEW55" si="22859">SEU55*SES55</f>
        <v>#NUM!</v>
      </c>
      <c r="SEY55" s="1818" t="e">
        <f t="shared" ref="SEY55" si="22860">SEW55*SEU55</f>
        <v>#NUM!</v>
      </c>
      <c r="SFA55" s="1818" t="e">
        <f t="shared" ref="SFA55" si="22861">SEY55*SEW55</f>
        <v>#NUM!</v>
      </c>
      <c r="SFC55" s="1818" t="e">
        <f t="shared" ref="SFC55" si="22862">SFA55*SEY55</f>
        <v>#NUM!</v>
      </c>
      <c r="SFE55" s="1818" t="e">
        <f t="shared" ref="SFE55" si="22863">SFC55*SFA55</f>
        <v>#NUM!</v>
      </c>
      <c r="SFG55" s="1818" t="e">
        <f t="shared" ref="SFG55" si="22864">SFE55*SFC55</f>
        <v>#NUM!</v>
      </c>
      <c r="SFI55" s="1818" t="e">
        <f t="shared" ref="SFI55" si="22865">SFG55*SFE55</f>
        <v>#NUM!</v>
      </c>
      <c r="SFK55" s="1818" t="e">
        <f t="shared" ref="SFK55" si="22866">SFI55*SFG55</f>
        <v>#NUM!</v>
      </c>
      <c r="SFM55" s="1818" t="e">
        <f t="shared" ref="SFM55" si="22867">SFK55*SFI55</f>
        <v>#NUM!</v>
      </c>
      <c r="SFO55" s="1818" t="e">
        <f t="shared" ref="SFO55" si="22868">SFM55*SFK55</f>
        <v>#NUM!</v>
      </c>
      <c r="SFQ55" s="1818" t="e">
        <f t="shared" ref="SFQ55" si="22869">SFO55*SFM55</f>
        <v>#NUM!</v>
      </c>
      <c r="SFS55" s="1818" t="e">
        <f t="shared" ref="SFS55" si="22870">SFQ55*SFO55</f>
        <v>#NUM!</v>
      </c>
      <c r="SFU55" s="1818" t="e">
        <f t="shared" ref="SFU55" si="22871">SFS55*SFQ55</f>
        <v>#NUM!</v>
      </c>
      <c r="SFW55" s="1818" t="e">
        <f t="shared" ref="SFW55" si="22872">SFU55*SFS55</f>
        <v>#NUM!</v>
      </c>
      <c r="SFY55" s="1818" t="e">
        <f t="shared" ref="SFY55" si="22873">SFW55*SFU55</f>
        <v>#NUM!</v>
      </c>
      <c r="SGA55" s="1818" t="e">
        <f t="shared" ref="SGA55" si="22874">SFY55*SFW55</f>
        <v>#NUM!</v>
      </c>
      <c r="SGC55" s="1818" t="e">
        <f t="shared" ref="SGC55" si="22875">SGA55*SFY55</f>
        <v>#NUM!</v>
      </c>
      <c r="SGE55" s="1818" t="e">
        <f t="shared" ref="SGE55" si="22876">SGC55*SGA55</f>
        <v>#NUM!</v>
      </c>
      <c r="SGG55" s="1818" t="e">
        <f t="shared" ref="SGG55" si="22877">SGE55*SGC55</f>
        <v>#NUM!</v>
      </c>
      <c r="SGI55" s="1818" t="e">
        <f t="shared" ref="SGI55" si="22878">SGG55*SGE55</f>
        <v>#NUM!</v>
      </c>
      <c r="SGK55" s="1818" t="e">
        <f t="shared" ref="SGK55" si="22879">SGI55*SGG55</f>
        <v>#NUM!</v>
      </c>
      <c r="SGM55" s="1818" t="e">
        <f t="shared" ref="SGM55" si="22880">SGK55*SGI55</f>
        <v>#NUM!</v>
      </c>
      <c r="SGO55" s="1818" t="e">
        <f t="shared" ref="SGO55" si="22881">SGM55*SGK55</f>
        <v>#NUM!</v>
      </c>
      <c r="SGQ55" s="1818" t="e">
        <f t="shared" ref="SGQ55" si="22882">SGO55*SGM55</f>
        <v>#NUM!</v>
      </c>
      <c r="SGS55" s="1818" t="e">
        <f t="shared" ref="SGS55" si="22883">SGQ55*SGO55</f>
        <v>#NUM!</v>
      </c>
      <c r="SGU55" s="1818" t="e">
        <f t="shared" ref="SGU55" si="22884">SGS55*SGQ55</f>
        <v>#NUM!</v>
      </c>
      <c r="SGW55" s="1818" t="e">
        <f t="shared" ref="SGW55" si="22885">SGU55*SGS55</f>
        <v>#NUM!</v>
      </c>
      <c r="SGY55" s="1818" t="e">
        <f t="shared" ref="SGY55" si="22886">SGW55*SGU55</f>
        <v>#NUM!</v>
      </c>
      <c r="SHA55" s="1818" t="e">
        <f t="shared" ref="SHA55" si="22887">SGY55*SGW55</f>
        <v>#NUM!</v>
      </c>
      <c r="SHC55" s="1818" t="e">
        <f t="shared" ref="SHC55" si="22888">SHA55*SGY55</f>
        <v>#NUM!</v>
      </c>
      <c r="SHE55" s="1818" t="e">
        <f t="shared" ref="SHE55" si="22889">SHC55*SHA55</f>
        <v>#NUM!</v>
      </c>
      <c r="SHG55" s="1818" t="e">
        <f t="shared" ref="SHG55" si="22890">SHE55*SHC55</f>
        <v>#NUM!</v>
      </c>
      <c r="SHI55" s="1818" t="e">
        <f t="shared" ref="SHI55" si="22891">SHG55*SHE55</f>
        <v>#NUM!</v>
      </c>
      <c r="SHK55" s="1818" t="e">
        <f t="shared" ref="SHK55" si="22892">SHI55*SHG55</f>
        <v>#NUM!</v>
      </c>
      <c r="SHM55" s="1818" t="e">
        <f t="shared" ref="SHM55" si="22893">SHK55*SHI55</f>
        <v>#NUM!</v>
      </c>
      <c r="SHO55" s="1818" t="e">
        <f t="shared" ref="SHO55" si="22894">SHM55*SHK55</f>
        <v>#NUM!</v>
      </c>
      <c r="SHQ55" s="1818" t="e">
        <f t="shared" ref="SHQ55" si="22895">SHO55*SHM55</f>
        <v>#NUM!</v>
      </c>
      <c r="SHS55" s="1818" t="e">
        <f t="shared" ref="SHS55" si="22896">SHQ55*SHO55</f>
        <v>#NUM!</v>
      </c>
      <c r="SHU55" s="1818" t="e">
        <f t="shared" ref="SHU55" si="22897">SHS55*SHQ55</f>
        <v>#NUM!</v>
      </c>
      <c r="SHW55" s="1818" t="e">
        <f t="shared" ref="SHW55" si="22898">SHU55*SHS55</f>
        <v>#NUM!</v>
      </c>
      <c r="SHY55" s="1818" t="e">
        <f t="shared" ref="SHY55" si="22899">SHW55*SHU55</f>
        <v>#NUM!</v>
      </c>
      <c r="SIA55" s="1818" t="e">
        <f t="shared" ref="SIA55" si="22900">SHY55*SHW55</f>
        <v>#NUM!</v>
      </c>
      <c r="SIC55" s="1818" t="e">
        <f t="shared" ref="SIC55" si="22901">SIA55*SHY55</f>
        <v>#NUM!</v>
      </c>
      <c r="SIE55" s="1818" t="e">
        <f t="shared" ref="SIE55" si="22902">SIC55*SIA55</f>
        <v>#NUM!</v>
      </c>
      <c r="SIG55" s="1818" t="e">
        <f t="shared" ref="SIG55" si="22903">SIE55*SIC55</f>
        <v>#NUM!</v>
      </c>
      <c r="SII55" s="1818" t="e">
        <f t="shared" ref="SII55" si="22904">SIG55*SIE55</f>
        <v>#NUM!</v>
      </c>
      <c r="SIK55" s="1818" t="e">
        <f t="shared" ref="SIK55" si="22905">SII55*SIG55</f>
        <v>#NUM!</v>
      </c>
      <c r="SIM55" s="1818" t="e">
        <f t="shared" ref="SIM55" si="22906">SIK55*SII55</f>
        <v>#NUM!</v>
      </c>
      <c r="SIO55" s="1818" t="e">
        <f t="shared" ref="SIO55" si="22907">SIM55*SIK55</f>
        <v>#NUM!</v>
      </c>
      <c r="SIQ55" s="1818" t="e">
        <f t="shared" ref="SIQ55" si="22908">SIO55*SIM55</f>
        <v>#NUM!</v>
      </c>
      <c r="SIS55" s="1818" t="e">
        <f t="shared" ref="SIS55" si="22909">SIQ55*SIO55</f>
        <v>#NUM!</v>
      </c>
      <c r="SIU55" s="1818" t="e">
        <f t="shared" ref="SIU55" si="22910">SIS55*SIQ55</f>
        <v>#NUM!</v>
      </c>
      <c r="SIW55" s="1818" t="e">
        <f t="shared" ref="SIW55" si="22911">SIU55*SIS55</f>
        <v>#NUM!</v>
      </c>
      <c r="SIY55" s="1818" t="e">
        <f t="shared" ref="SIY55" si="22912">SIW55*SIU55</f>
        <v>#NUM!</v>
      </c>
      <c r="SJA55" s="1818" t="e">
        <f t="shared" ref="SJA55" si="22913">SIY55*SIW55</f>
        <v>#NUM!</v>
      </c>
      <c r="SJC55" s="1818" t="e">
        <f t="shared" ref="SJC55" si="22914">SJA55*SIY55</f>
        <v>#NUM!</v>
      </c>
      <c r="SJE55" s="1818" t="e">
        <f t="shared" ref="SJE55" si="22915">SJC55*SJA55</f>
        <v>#NUM!</v>
      </c>
      <c r="SJG55" s="1818" t="e">
        <f t="shared" ref="SJG55" si="22916">SJE55*SJC55</f>
        <v>#NUM!</v>
      </c>
      <c r="SJI55" s="1818" t="e">
        <f t="shared" ref="SJI55" si="22917">SJG55*SJE55</f>
        <v>#NUM!</v>
      </c>
      <c r="SJK55" s="1818" t="e">
        <f t="shared" ref="SJK55" si="22918">SJI55*SJG55</f>
        <v>#NUM!</v>
      </c>
      <c r="SJM55" s="1818" t="e">
        <f t="shared" ref="SJM55" si="22919">SJK55*SJI55</f>
        <v>#NUM!</v>
      </c>
      <c r="SJO55" s="1818" t="e">
        <f t="shared" ref="SJO55" si="22920">SJM55*SJK55</f>
        <v>#NUM!</v>
      </c>
      <c r="SJQ55" s="1818" t="e">
        <f t="shared" ref="SJQ55" si="22921">SJO55*SJM55</f>
        <v>#NUM!</v>
      </c>
      <c r="SJS55" s="1818" t="e">
        <f t="shared" ref="SJS55" si="22922">SJQ55*SJO55</f>
        <v>#NUM!</v>
      </c>
      <c r="SJU55" s="1818" t="e">
        <f t="shared" ref="SJU55" si="22923">SJS55*SJQ55</f>
        <v>#NUM!</v>
      </c>
      <c r="SJW55" s="1818" t="e">
        <f t="shared" ref="SJW55" si="22924">SJU55*SJS55</f>
        <v>#NUM!</v>
      </c>
      <c r="SJY55" s="1818" t="e">
        <f t="shared" ref="SJY55" si="22925">SJW55*SJU55</f>
        <v>#NUM!</v>
      </c>
      <c r="SKA55" s="1818" t="e">
        <f t="shared" ref="SKA55" si="22926">SJY55*SJW55</f>
        <v>#NUM!</v>
      </c>
      <c r="SKC55" s="1818" t="e">
        <f t="shared" ref="SKC55" si="22927">SKA55*SJY55</f>
        <v>#NUM!</v>
      </c>
      <c r="SKE55" s="1818" t="e">
        <f t="shared" ref="SKE55" si="22928">SKC55*SKA55</f>
        <v>#NUM!</v>
      </c>
      <c r="SKG55" s="1818" t="e">
        <f t="shared" ref="SKG55" si="22929">SKE55*SKC55</f>
        <v>#NUM!</v>
      </c>
      <c r="SKI55" s="1818" t="e">
        <f t="shared" ref="SKI55" si="22930">SKG55*SKE55</f>
        <v>#NUM!</v>
      </c>
      <c r="SKK55" s="1818" t="e">
        <f t="shared" ref="SKK55" si="22931">SKI55*SKG55</f>
        <v>#NUM!</v>
      </c>
      <c r="SKM55" s="1818" t="e">
        <f t="shared" ref="SKM55" si="22932">SKK55*SKI55</f>
        <v>#NUM!</v>
      </c>
      <c r="SKO55" s="1818" t="e">
        <f t="shared" ref="SKO55" si="22933">SKM55*SKK55</f>
        <v>#NUM!</v>
      </c>
      <c r="SKQ55" s="1818" t="e">
        <f t="shared" ref="SKQ55" si="22934">SKO55*SKM55</f>
        <v>#NUM!</v>
      </c>
      <c r="SKS55" s="1818" t="e">
        <f t="shared" ref="SKS55" si="22935">SKQ55*SKO55</f>
        <v>#NUM!</v>
      </c>
      <c r="SKU55" s="1818" t="e">
        <f t="shared" ref="SKU55" si="22936">SKS55*SKQ55</f>
        <v>#NUM!</v>
      </c>
      <c r="SKW55" s="1818" t="e">
        <f t="shared" ref="SKW55" si="22937">SKU55*SKS55</f>
        <v>#NUM!</v>
      </c>
      <c r="SKY55" s="1818" t="e">
        <f t="shared" ref="SKY55" si="22938">SKW55*SKU55</f>
        <v>#NUM!</v>
      </c>
      <c r="SLA55" s="1818" t="e">
        <f t="shared" ref="SLA55" si="22939">SKY55*SKW55</f>
        <v>#NUM!</v>
      </c>
      <c r="SLC55" s="1818" t="e">
        <f t="shared" ref="SLC55" si="22940">SLA55*SKY55</f>
        <v>#NUM!</v>
      </c>
      <c r="SLE55" s="1818" t="e">
        <f t="shared" ref="SLE55" si="22941">SLC55*SLA55</f>
        <v>#NUM!</v>
      </c>
      <c r="SLG55" s="1818" t="e">
        <f t="shared" ref="SLG55" si="22942">SLE55*SLC55</f>
        <v>#NUM!</v>
      </c>
      <c r="SLI55" s="1818" t="e">
        <f t="shared" ref="SLI55" si="22943">SLG55*SLE55</f>
        <v>#NUM!</v>
      </c>
      <c r="SLK55" s="1818" t="e">
        <f t="shared" ref="SLK55" si="22944">SLI55*SLG55</f>
        <v>#NUM!</v>
      </c>
      <c r="SLM55" s="1818" t="e">
        <f t="shared" ref="SLM55" si="22945">SLK55*SLI55</f>
        <v>#NUM!</v>
      </c>
      <c r="SLO55" s="1818" t="e">
        <f t="shared" ref="SLO55" si="22946">SLM55*SLK55</f>
        <v>#NUM!</v>
      </c>
      <c r="SLQ55" s="1818" t="e">
        <f t="shared" ref="SLQ55" si="22947">SLO55*SLM55</f>
        <v>#NUM!</v>
      </c>
      <c r="SLS55" s="1818" t="e">
        <f t="shared" ref="SLS55" si="22948">SLQ55*SLO55</f>
        <v>#NUM!</v>
      </c>
      <c r="SLU55" s="1818" t="e">
        <f t="shared" ref="SLU55" si="22949">SLS55*SLQ55</f>
        <v>#NUM!</v>
      </c>
      <c r="SLW55" s="1818" t="e">
        <f t="shared" ref="SLW55" si="22950">SLU55*SLS55</f>
        <v>#NUM!</v>
      </c>
      <c r="SLY55" s="1818" t="e">
        <f t="shared" ref="SLY55" si="22951">SLW55*SLU55</f>
        <v>#NUM!</v>
      </c>
      <c r="SMA55" s="1818" t="e">
        <f t="shared" ref="SMA55" si="22952">SLY55*SLW55</f>
        <v>#NUM!</v>
      </c>
      <c r="SMC55" s="1818" t="e">
        <f t="shared" ref="SMC55" si="22953">SMA55*SLY55</f>
        <v>#NUM!</v>
      </c>
      <c r="SME55" s="1818" t="e">
        <f t="shared" ref="SME55" si="22954">SMC55*SMA55</f>
        <v>#NUM!</v>
      </c>
      <c r="SMG55" s="1818" t="e">
        <f t="shared" ref="SMG55" si="22955">SME55*SMC55</f>
        <v>#NUM!</v>
      </c>
      <c r="SMI55" s="1818" t="e">
        <f t="shared" ref="SMI55" si="22956">SMG55*SME55</f>
        <v>#NUM!</v>
      </c>
      <c r="SMK55" s="1818" t="e">
        <f t="shared" ref="SMK55" si="22957">SMI55*SMG55</f>
        <v>#NUM!</v>
      </c>
      <c r="SMM55" s="1818" t="e">
        <f t="shared" ref="SMM55" si="22958">SMK55*SMI55</f>
        <v>#NUM!</v>
      </c>
      <c r="SMO55" s="1818" t="e">
        <f t="shared" ref="SMO55" si="22959">SMM55*SMK55</f>
        <v>#NUM!</v>
      </c>
      <c r="SMQ55" s="1818" t="e">
        <f t="shared" ref="SMQ55" si="22960">SMO55*SMM55</f>
        <v>#NUM!</v>
      </c>
      <c r="SMS55" s="1818" t="e">
        <f t="shared" ref="SMS55" si="22961">SMQ55*SMO55</f>
        <v>#NUM!</v>
      </c>
      <c r="SMU55" s="1818" t="e">
        <f t="shared" ref="SMU55" si="22962">SMS55*SMQ55</f>
        <v>#NUM!</v>
      </c>
      <c r="SMW55" s="1818" t="e">
        <f t="shared" ref="SMW55" si="22963">SMU55*SMS55</f>
        <v>#NUM!</v>
      </c>
      <c r="SMY55" s="1818" t="e">
        <f t="shared" ref="SMY55" si="22964">SMW55*SMU55</f>
        <v>#NUM!</v>
      </c>
      <c r="SNA55" s="1818" t="e">
        <f t="shared" ref="SNA55" si="22965">SMY55*SMW55</f>
        <v>#NUM!</v>
      </c>
      <c r="SNC55" s="1818" t="e">
        <f t="shared" ref="SNC55" si="22966">SNA55*SMY55</f>
        <v>#NUM!</v>
      </c>
      <c r="SNE55" s="1818" t="e">
        <f t="shared" ref="SNE55" si="22967">SNC55*SNA55</f>
        <v>#NUM!</v>
      </c>
      <c r="SNG55" s="1818" t="e">
        <f t="shared" ref="SNG55" si="22968">SNE55*SNC55</f>
        <v>#NUM!</v>
      </c>
      <c r="SNI55" s="1818" t="e">
        <f t="shared" ref="SNI55" si="22969">SNG55*SNE55</f>
        <v>#NUM!</v>
      </c>
      <c r="SNK55" s="1818" t="e">
        <f t="shared" ref="SNK55" si="22970">SNI55*SNG55</f>
        <v>#NUM!</v>
      </c>
      <c r="SNM55" s="1818" t="e">
        <f t="shared" ref="SNM55" si="22971">SNK55*SNI55</f>
        <v>#NUM!</v>
      </c>
      <c r="SNO55" s="1818" t="e">
        <f t="shared" ref="SNO55" si="22972">SNM55*SNK55</f>
        <v>#NUM!</v>
      </c>
      <c r="SNQ55" s="1818" t="e">
        <f t="shared" ref="SNQ55" si="22973">SNO55*SNM55</f>
        <v>#NUM!</v>
      </c>
      <c r="SNS55" s="1818" t="e">
        <f t="shared" ref="SNS55" si="22974">SNQ55*SNO55</f>
        <v>#NUM!</v>
      </c>
      <c r="SNU55" s="1818" t="e">
        <f t="shared" ref="SNU55" si="22975">SNS55*SNQ55</f>
        <v>#NUM!</v>
      </c>
      <c r="SNW55" s="1818" t="e">
        <f t="shared" ref="SNW55" si="22976">SNU55*SNS55</f>
        <v>#NUM!</v>
      </c>
      <c r="SNY55" s="1818" t="e">
        <f t="shared" ref="SNY55" si="22977">SNW55*SNU55</f>
        <v>#NUM!</v>
      </c>
      <c r="SOA55" s="1818" t="e">
        <f t="shared" ref="SOA55" si="22978">SNY55*SNW55</f>
        <v>#NUM!</v>
      </c>
      <c r="SOC55" s="1818" t="e">
        <f t="shared" ref="SOC55" si="22979">SOA55*SNY55</f>
        <v>#NUM!</v>
      </c>
      <c r="SOE55" s="1818" t="e">
        <f t="shared" ref="SOE55" si="22980">SOC55*SOA55</f>
        <v>#NUM!</v>
      </c>
      <c r="SOG55" s="1818" t="e">
        <f t="shared" ref="SOG55" si="22981">SOE55*SOC55</f>
        <v>#NUM!</v>
      </c>
      <c r="SOI55" s="1818" t="e">
        <f t="shared" ref="SOI55" si="22982">SOG55*SOE55</f>
        <v>#NUM!</v>
      </c>
      <c r="SOK55" s="1818" t="e">
        <f t="shared" ref="SOK55" si="22983">SOI55*SOG55</f>
        <v>#NUM!</v>
      </c>
      <c r="SOM55" s="1818" t="e">
        <f t="shared" ref="SOM55" si="22984">SOK55*SOI55</f>
        <v>#NUM!</v>
      </c>
      <c r="SOO55" s="1818" t="e">
        <f t="shared" ref="SOO55" si="22985">SOM55*SOK55</f>
        <v>#NUM!</v>
      </c>
      <c r="SOQ55" s="1818" t="e">
        <f t="shared" ref="SOQ55" si="22986">SOO55*SOM55</f>
        <v>#NUM!</v>
      </c>
      <c r="SOS55" s="1818" t="e">
        <f t="shared" ref="SOS55" si="22987">SOQ55*SOO55</f>
        <v>#NUM!</v>
      </c>
      <c r="SOU55" s="1818" t="e">
        <f t="shared" ref="SOU55" si="22988">SOS55*SOQ55</f>
        <v>#NUM!</v>
      </c>
      <c r="SOW55" s="1818" t="e">
        <f t="shared" ref="SOW55" si="22989">SOU55*SOS55</f>
        <v>#NUM!</v>
      </c>
      <c r="SOY55" s="1818" t="e">
        <f t="shared" ref="SOY55" si="22990">SOW55*SOU55</f>
        <v>#NUM!</v>
      </c>
      <c r="SPA55" s="1818" t="e">
        <f t="shared" ref="SPA55" si="22991">SOY55*SOW55</f>
        <v>#NUM!</v>
      </c>
      <c r="SPC55" s="1818" t="e">
        <f t="shared" ref="SPC55" si="22992">SPA55*SOY55</f>
        <v>#NUM!</v>
      </c>
      <c r="SPE55" s="1818" t="e">
        <f t="shared" ref="SPE55" si="22993">SPC55*SPA55</f>
        <v>#NUM!</v>
      </c>
      <c r="SPG55" s="1818" t="e">
        <f t="shared" ref="SPG55" si="22994">SPE55*SPC55</f>
        <v>#NUM!</v>
      </c>
      <c r="SPI55" s="1818" t="e">
        <f t="shared" ref="SPI55" si="22995">SPG55*SPE55</f>
        <v>#NUM!</v>
      </c>
      <c r="SPK55" s="1818" t="e">
        <f t="shared" ref="SPK55" si="22996">SPI55*SPG55</f>
        <v>#NUM!</v>
      </c>
      <c r="SPM55" s="1818" t="e">
        <f t="shared" ref="SPM55" si="22997">SPK55*SPI55</f>
        <v>#NUM!</v>
      </c>
      <c r="SPO55" s="1818" t="e">
        <f t="shared" ref="SPO55" si="22998">SPM55*SPK55</f>
        <v>#NUM!</v>
      </c>
      <c r="SPQ55" s="1818" t="e">
        <f t="shared" ref="SPQ55" si="22999">SPO55*SPM55</f>
        <v>#NUM!</v>
      </c>
      <c r="SPS55" s="1818" t="e">
        <f t="shared" ref="SPS55" si="23000">SPQ55*SPO55</f>
        <v>#NUM!</v>
      </c>
      <c r="SPU55" s="1818" t="e">
        <f t="shared" ref="SPU55" si="23001">SPS55*SPQ55</f>
        <v>#NUM!</v>
      </c>
      <c r="SPW55" s="1818" t="e">
        <f t="shared" ref="SPW55" si="23002">SPU55*SPS55</f>
        <v>#NUM!</v>
      </c>
      <c r="SPY55" s="1818" t="e">
        <f t="shared" ref="SPY55" si="23003">SPW55*SPU55</f>
        <v>#NUM!</v>
      </c>
      <c r="SQA55" s="1818" t="e">
        <f t="shared" ref="SQA55" si="23004">SPY55*SPW55</f>
        <v>#NUM!</v>
      </c>
      <c r="SQC55" s="1818" t="e">
        <f t="shared" ref="SQC55" si="23005">SQA55*SPY55</f>
        <v>#NUM!</v>
      </c>
      <c r="SQE55" s="1818" t="e">
        <f t="shared" ref="SQE55" si="23006">SQC55*SQA55</f>
        <v>#NUM!</v>
      </c>
      <c r="SQG55" s="1818" t="e">
        <f t="shared" ref="SQG55" si="23007">SQE55*SQC55</f>
        <v>#NUM!</v>
      </c>
      <c r="SQI55" s="1818" t="e">
        <f t="shared" ref="SQI55" si="23008">SQG55*SQE55</f>
        <v>#NUM!</v>
      </c>
      <c r="SQK55" s="1818" t="e">
        <f t="shared" ref="SQK55" si="23009">SQI55*SQG55</f>
        <v>#NUM!</v>
      </c>
      <c r="SQM55" s="1818" t="e">
        <f t="shared" ref="SQM55" si="23010">SQK55*SQI55</f>
        <v>#NUM!</v>
      </c>
      <c r="SQO55" s="1818" t="e">
        <f t="shared" ref="SQO55" si="23011">SQM55*SQK55</f>
        <v>#NUM!</v>
      </c>
      <c r="SQQ55" s="1818" t="e">
        <f t="shared" ref="SQQ55" si="23012">SQO55*SQM55</f>
        <v>#NUM!</v>
      </c>
      <c r="SQS55" s="1818" t="e">
        <f t="shared" ref="SQS55" si="23013">SQQ55*SQO55</f>
        <v>#NUM!</v>
      </c>
      <c r="SQU55" s="1818" t="e">
        <f t="shared" ref="SQU55" si="23014">SQS55*SQQ55</f>
        <v>#NUM!</v>
      </c>
      <c r="SQW55" s="1818" t="e">
        <f t="shared" ref="SQW55" si="23015">SQU55*SQS55</f>
        <v>#NUM!</v>
      </c>
      <c r="SQY55" s="1818" t="e">
        <f t="shared" ref="SQY55" si="23016">SQW55*SQU55</f>
        <v>#NUM!</v>
      </c>
      <c r="SRA55" s="1818" t="e">
        <f t="shared" ref="SRA55" si="23017">SQY55*SQW55</f>
        <v>#NUM!</v>
      </c>
      <c r="SRC55" s="1818" t="e">
        <f t="shared" ref="SRC55" si="23018">SRA55*SQY55</f>
        <v>#NUM!</v>
      </c>
      <c r="SRE55" s="1818" t="e">
        <f t="shared" ref="SRE55" si="23019">SRC55*SRA55</f>
        <v>#NUM!</v>
      </c>
      <c r="SRG55" s="1818" t="e">
        <f t="shared" ref="SRG55" si="23020">SRE55*SRC55</f>
        <v>#NUM!</v>
      </c>
      <c r="SRI55" s="1818" t="e">
        <f t="shared" ref="SRI55" si="23021">SRG55*SRE55</f>
        <v>#NUM!</v>
      </c>
      <c r="SRK55" s="1818" t="e">
        <f t="shared" ref="SRK55" si="23022">SRI55*SRG55</f>
        <v>#NUM!</v>
      </c>
      <c r="SRM55" s="1818" t="e">
        <f t="shared" ref="SRM55" si="23023">SRK55*SRI55</f>
        <v>#NUM!</v>
      </c>
      <c r="SRO55" s="1818" t="e">
        <f t="shared" ref="SRO55" si="23024">SRM55*SRK55</f>
        <v>#NUM!</v>
      </c>
      <c r="SRQ55" s="1818" t="e">
        <f t="shared" ref="SRQ55" si="23025">SRO55*SRM55</f>
        <v>#NUM!</v>
      </c>
      <c r="SRS55" s="1818" t="e">
        <f t="shared" ref="SRS55" si="23026">SRQ55*SRO55</f>
        <v>#NUM!</v>
      </c>
      <c r="SRU55" s="1818" t="e">
        <f t="shared" ref="SRU55" si="23027">SRS55*SRQ55</f>
        <v>#NUM!</v>
      </c>
      <c r="SRW55" s="1818" t="e">
        <f t="shared" ref="SRW55" si="23028">SRU55*SRS55</f>
        <v>#NUM!</v>
      </c>
      <c r="SRY55" s="1818" t="e">
        <f t="shared" ref="SRY55" si="23029">SRW55*SRU55</f>
        <v>#NUM!</v>
      </c>
      <c r="SSA55" s="1818" t="e">
        <f t="shared" ref="SSA55" si="23030">SRY55*SRW55</f>
        <v>#NUM!</v>
      </c>
      <c r="SSC55" s="1818" t="e">
        <f t="shared" ref="SSC55" si="23031">SSA55*SRY55</f>
        <v>#NUM!</v>
      </c>
      <c r="SSE55" s="1818" t="e">
        <f t="shared" ref="SSE55" si="23032">SSC55*SSA55</f>
        <v>#NUM!</v>
      </c>
      <c r="SSG55" s="1818" t="e">
        <f t="shared" ref="SSG55" si="23033">SSE55*SSC55</f>
        <v>#NUM!</v>
      </c>
      <c r="SSI55" s="1818" t="e">
        <f t="shared" ref="SSI55" si="23034">SSG55*SSE55</f>
        <v>#NUM!</v>
      </c>
      <c r="SSK55" s="1818" t="e">
        <f t="shared" ref="SSK55" si="23035">SSI55*SSG55</f>
        <v>#NUM!</v>
      </c>
      <c r="SSM55" s="1818" t="e">
        <f t="shared" ref="SSM55" si="23036">SSK55*SSI55</f>
        <v>#NUM!</v>
      </c>
      <c r="SSO55" s="1818" t="e">
        <f t="shared" ref="SSO55" si="23037">SSM55*SSK55</f>
        <v>#NUM!</v>
      </c>
      <c r="SSQ55" s="1818" t="e">
        <f t="shared" ref="SSQ55" si="23038">SSO55*SSM55</f>
        <v>#NUM!</v>
      </c>
      <c r="SSS55" s="1818" t="e">
        <f t="shared" ref="SSS55" si="23039">SSQ55*SSO55</f>
        <v>#NUM!</v>
      </c>
      <c r="SSU55" s="1818" t="e">
        <f t="shared" ref="SSU55" si="23040">SSS55*SSQ55</f>
        <v>#NUM!</v>
      </c>
      <c r="SSW55" s="1818" t="e">
        <f t="shared" ref="SSW55" si="23041">SSU55*SSS55</f>
        <v>#NUM!</v>
      </c>
      <c r="SSY55" s="1818" t="e">
        <f t="shared" ref="SSY55" si="23042">SSW55*SSU55</f>
        <v>#NUM!</v>
      </c>
      <c r="STA55" s="1818" t="e">
        <f t="shared" ref="STA55" si="23043">SSY55*SSW55</f>
        <v>#NUM!</v>
      </c>
      <c r="STC55" s="1818" t="e">
        <f t="shared" ref="STC55" si="23044">STA55*SSY55</f>
        <v>#NUM!</v>
      </c>
      <c r="STE55" s="1818" t="e">
        <f t="shared" ref="STE55" si="23045">STC55*STA55</f>
        <v>#NUM!</v>
      </c>
      <c r="STG55" s="1818" t="e">
        <f t="shared" ref="STG55" si="23046">STE55*STC55</f>
        <v>#NUM!</v>
      </c>
      <c r="STI55" s="1818" t="e">
        <f t="shared" ref="STI55" si="23047">STG55*STE55</f>
        <v>#NUM!</v>
      </c>
      <c r="STK55" s="1818" t="e">
        <f t="shared" ref="STK55" si="23048">STI55*STG55</f>
        <v>#NUM!</v>
      </c>
      <c r="STM55" s="1818" t="e">
        <f t="shared" ref="STM55" si="23049">STK55*STI55</f>
        <v>#NUM!</v>
      </c>
      <c r="STO55" s="1818" t="e">
        <f t="shared" ref="STO55" si="23050">STM55*STK55</f>
        <v>#NUM!</v>
      </c>
      <c r="STQ55" s="1818" t="e">
        <f t="shared" ref="STQ55" si="23051">STO55*STM55</f>
        <v>#NUM!</v>
      </c>
      <c r="STS55" s="1818" t="e">
        <f t="shared" ref="STS55" si="23052">STQ55*STO55</f>
        <v>#NUM!</v>
      </c>
      <c r="STU55" s="1818" t="e">
        <f t="shared" ref="STU55" si="23053">STS55*STQ55</f>
        <v>#NUM!</v>
      </c>
      <c r="STW55" s="1818" t="e">
        <f t="shared" ref="STW55" si="23054">STU55*STS55</f>
        <v>#NUM!</v>
      </c>
      <c r="STY55" s="1818" t="e">
        <f t="shared" ref="STY55" si="23055">STW55*STU55</f>
        <v>#NUM!</v>
      </c>
      <c r="SUA55" s="1818" t="e">
        <f t="shared" ref="SUA55" si="23056">STY55*STW55</f>
        <v>#NUM!</v>
      </c>
      <c r="SUC55" s="1818" t="e">
        <f t="shared" ref="SUC55" si="23057">SUA55*STY55</f>
        <v>#NUM!</v>
      </c>
      <c r="SUE55" s="1818" t="e">
        <f t="shared" ref="SUE55" si="23058">SUC55*SUA55</f>
        <v>#NUM!</v>
      </c>
      <c r="SUG55" s="1818" t="e">
        <f t="shared" ref="SUG55" si="23059">SUE55*SUC55</f>
        <v>#NUM!</v>
      </c>
      <c r="SUI55" s="1818" t="e">
        <f t="shared" ref="SUI55" si="23060">SUG55*SUE55</f>
        <v>#NUM!</v>
      </c>
      <c r="SUK55" s="1818" t="e">
        <f t="shared" ref="SUK55" si="23061">SUI55*SUG55</f>
        <v>#NUM!</v>
      </c>
      <c r="SUM55" s="1818" t="e">
        <f t="shared" ref="SUM55" si="23062">SUK55*SUI55</f>
        <v>#NUM!</v>
      </c>
      <c r="SUO55" s="1818" t="e">
        <f t="shared" ref="SUO55" si="23063">SUM55*SUK55</f>
        <v>#NUM!</v>
      </c>
      <c r="SUQ55" s="1818" t="e">
        <f t="shared" ref="SUQ55" si="23064">SUO55*SUM55</f>
        <v>#NUM!</v>
      </c>
      <c r="SUS55" s="1818" t="e">
        <f t="shared" ref="SUS55" si="23065">SUQ55*SUO55</f>
        <v>#NUM!</v>
      </c>
      <c r="SUU55" s="1818" t="e">
        <f t="shared" ref="SUU55" si="23066">SUS55*SUQ55</f>
        <v>#NUM!</v>
      </c>
      <c r="SUW55" s="1818" t="e">
        <f t="shared" ref="SUW55" si="23067">SUU55*SUS55</f>
        <v>#NUM!</v>
      </c>
      <c r="SUY55" s="1818" t="e">
        <f t="shared" ref="SUY55" si="23068">SUW55*SUU55</f>
        <v>#NUM!</v>
      </c>
      <c r="SVA55" s="1818" t="e">
        <f t="shared" ref="SVA55" si="23069">SUY55*SUW55</f>
        <v>#NUM!</v>
      </c>
      <c r="SVC55" s="1818" t="e">
        <f t="shared" ref="SVC55" si="23070">SVA55*SUY55</f>
        <v>#NUM!</v>
      </c>
      <c r="SVE55" s="1818" t="e">
        <f t="shared" ref="SVE55" si="23071">SVC55*SVA55</f>
        <v>#NUM!</v>
      </c>
      <c r="SVG55" s="1818" t="e">
        <f t="shared" ref="SVG55" si="23072">SVE55*SVC55</f>
        <v>#NUM!</v>
      </c>
      <c r="SVI55" s="1818" t="e">
        <f t="shared" ref="SVI55" si="23073">SVG55*SVE55</f>
        <v>#NUM!</v>
      </c>
      <c r="SVK55" s="1818" t="e">
        <f t="shared" ref="SVK55" si="23074">SVI55*SVG55</f>
        <v>#NUM!</v>
      </c>
      <c r="SVM55" s="1818" t="e">
        <f t="shared" ref="SVM55" si="23075">SVK55*SVI55</f>
        <v>#NUM!</v>
      </c>
      <c r="SVO55" s="1818" t="e">
        <f t="shared" ref="SVO55" si="23076">SVM55*SVK55</f>
        <v>#NUM!</v>
      </c>
      <c r="SVQ55" s="1818" t="e">
        <f t="shared" ref="SVQ55" si="23077">SVO55*SVM55</f>
        <v>#NUM!</v>
      </c>
      <c r="SVS55" s="1818" t="e">
        <f t="shared" ref="SVS55" si="23078">SVQ55*SVO55</f>
        <v>#NUM!</v>
      </c>
      <c r="SVU55" s="1818" t="e">
        <f t="shared" ref="SVU55" si="23079">SVS55*SVQ55</f>
        <v>#NUM!</v>
      </c>
      <c r="SVW55" s="1818" t="e">
        <f t="shared" ref="SVW55" si="23080">SVU55*SVS55</f>
        <v>#NUM!</v>
      </c>
      <c r="SVY55" s="1818" t="e">
        <f t="shared" ref="SVY55" si="23081">SVW55*SVU55</f>
        <v>#NUM!</v>
      </c>
      <c r="SWA55" s="1818" t="e">
        <f t="shared" ref="SWA55" si="23082">SVY55*SVW55</f>
        <v>#NUM!</v>
      </c>
      <c r="SWC55" s="1818" t="e">
        <f t="shared" ref="SWC55" si="23083">SWA55*SVY55</f>
        <v>#NUM!</v>
      </c>
      <c r="SWE55" s="1818" t="e">
        <f t="shared" ref="SWE55" si="23084">SWC55*SWA55</f>
        <v>#NUM!</v>
      </c>
      <c r="SWG55" s="1818" t="e">
        <f t="shared" ref="SWG55" si="23085">SWE55*SWC55</f>
        <v>#NUM!</v>
      </c>
      <c r="SWI55" s="1818" t="e">
        <f t="shared" ref="SWI55" si="23086">SWG55*SWE55</f>
        <v>#NUM!</v>
      </c>
      <c r="SWK55" s="1818" t="e">
        <f t="shared" ref="SWK55" si="23087">SWI55*SWG55</f>
        <v>#NUM!</v>
      </c>
      <c r="SWM55" s="1818" t="e">
        <f t="shared" ref="SWM55" si="23088">SWK55*SWI55</f>
        <v>#NUM!</v>
      </c>
      <c r="SWO55" s="1818" t="e">
        <f t="shared" ref="SWO55" si="23089">SWM55*SWK55</f>
        <v>#NUM!</v>
      </c>
      <c r="SWQ55" s="1818" t="e">
        <f t="shared" ref="SWQ55" si="23090">SWO55*SWM55</f>
        <v>#NUM!</v>
      </c>
      <c r="SWS55" s="1818" t="e">
        <f t="shared" ref="SWS55" si="23091">SWQ55*SWO55</f>
        <v>#NUM!</v>
      </c>
      <c r="SWU55" s="1818" t="e">
        <f t="shared" ref="SWU55" si="23092">SWS55*SWQ55</f>
        <v>#NUM!</v>
      </c>
      <c r="SWW55" s="1818" t="e">
        <f t="shared" ref="SWW55" si="23093">SWU55*SWS55</f>
        <v>#NUM!</v>
      </c>
      <c r="SWY55" s="1818" t="e">
        <f t="shared" ref="SWY55" si="23094">SWW55*SWU55</f>
        <v>#NUM!</v>
      </c>
      <c r="SXA55" s="1818" t="e">
        <f t="shared" ref="SXA55" si="23095">SWY55*SWW55</f>
        <v>#NUM!</v>
      </c>
      <c r="SXC55" s="1818" t="e">
        <f t="shared" ref="SXC55" si="23096">SXA55*SWY55</f>
        <v>#NUM!</v>
      </c>
      <c r="SXE55" s="1818" t="e">
        <f t="shared" ref="SXE55" si="23097">SXC55*SXA55</f>
        <v>#NUM!</v>
      </c>
      <c r="SXG55" s="1818" t="e">
        <f t="shared" ref="SXG55" si="23098">SXE55*SXC55</f>
        <v>#NUM!</v>
      </c>
      <c r="SXI55" s="1818" t="e">
        <f t="shared" ref="SXI55" si="23099">SXG55*SXE55</f>
        <v>#NUM!</v>
      </c>
      <c r="SXK55" s="1818" t="e">
        <f t="shared" ref="SXK55" si="23100">SXI55*SXG55</f>
        <v>#NUM!</v>
      </c>
      <c r="SXM55" s="1818" t="e">
        <f t="shared" ref="SXM55" si="23101">SXK55*SXI55</f>
        <v>#NUM!</v>
      </c>
      <c r="SXO55" s="1818" t="e">
        <f t="shared" ref="SXO55" si="23102">SXM55*SXK55</f>
        <v>#NUM!</v>
      </c>
      <c r="SXQ55" s="1818" t="e">
        <f t="shared" ref="SXQ55" si="23103">SXO55*SXM55</f>
        <v>#NUM!</v>
      </c>
      <c r="SXS55" s="1818" t="e">
        <f t="shared" ref="SXS55" si="23104">SXQ55*SXO55</f>
        <v>#NUM!</v>
      </c>
      <c r="SXU55" s="1818" t="e">
        <f t="shared" ref="SXU55" si="23105">SXS55*SXQ55</f>
        <v>#NUM!</v>
      </c>
      <c r="SXW55" s="1818" t="e">
        <f t="shared" ref="SXW55" si="23106">SXU55*SXS55</f>
        <v>#NUM!</v>
      </c>
      <c r="SXY55" s="1818" t="e">
        <f t="shared" ref="SXY55" si="23107">SXW55*SXU55</f>
        <v>#NUM!</v>
      </c>
      <c r="SYA55" s="1818" t="e">
        <f t="shared" ref="SYA55" si="23108">SXY55*SXW55</f>
        <v>#NUM!</v>
      </c>
      <c r="SYC55" s="1818" t="e">
        <f t="shared" ref="SYC55" si="23109">SYA55*SXY55</f>
        <v>#NUM!</v>
      </c>
      <c r="SYE55" s="1818" t="e">
        <f t="shared" ref="SYE55" si="23110">SYC55*SYA55</f>
        <v>#NUM!</v>
      </c>
      <c r="SYG55" s="1818" t="e">
        <f t="shared" ref="SYG55" si="23111">SYE55*SYC55</f>
        <v>#NUM!</v>
      </c>
      <c r="SYI55" s="1818" t="e">
        <f t="shared" ref="SYI55" si="23112">SYG55*SYE55</f>
        <v>#NUM!</v>
      </c>
      <c r="SYK55" s="1818" t="e">
        <f t="shared" ref="SYK55" si="23113">SYI55*SYG55</f>
        <v>#NUM!</v>
      </c>
      <c r="SYM55" s="1818" t="e">
        <f t="shared" ref="SYM55" si="23114">SYK55*SYI55</f>
        <v>#NUM!</v>
      </c>
      <c r="SYO55" s="1818" t="e">
        <f t="shared" ref="SYO55" si="23115">SYM55*SYK55</f>
        <v>#NUM!</v>
      </c>
      <c r="SYQ55" s="1818" t="e">
        <f t="shared" ref="SYQ55" si="23116">SYO55*SYM55</f>
        <v>#NUM!</v>
      </c>
      <c r="SYS55" s="1818" t="e">
        <f t="shared" ref="SYS55" si="23117">SYQ55*SYO55</f>
        <v>#NUM!</v>
      </c>
      <c r="SYU55" s="1818" t="e">
        <f t="shared" ref="SYU55" si="23118">SYS55*SYQ55</f>
        <v>#NUM!</v>
      </c>
      <c r="SYW55" s="1818" t="e">
        <f t="shared" ref="SYW55" si="23119">SYU55*SYS55</f>
        <v>#NUM!</v>
      </c>
      <c r="SYY55" s="1818" t="e">
        <f t="shared" ref="SYY55" si="23120">SYW55*SYU55</f>
        <v>#NUM!</v>
      </c>
      <c r="SZA55" s="1818" t="e">
        <f t="shared" ref="SZA55" si="23121">SYY55*SYW55</f>
        <v>#NUM!</v>
      </c>
      <c r="SZC55" s="1818" t="e">
        <f t="shared" ref="SZC55" si="23122">SZA55*SYY55</f>
        <v>#NUM!</v>
      </c>
      <c r="SZE55" s="1818" t="e">
        <f t="shared" ref="SZE55" si="23123">SZC55*SZA55</f>
        <v>#NUM!</v>
      </c>
      <c r="SZG55" s="1818" t="e">
        <f t="shared" ref="SZG55" si="23124">SZE55*SZC55</f>
        <v>#NUM!</v>
      </c>
      <c r="SZI55" s="1818" t="e">
        <f t="shared" ref="SZI55" si="23125">SZG55*SZE55</f>
        <v>#NUM!</v>
      </c>
      <c r="SZK55" s="1818" t="e">
        <f t="shared" ref="SZK55" si="23126">SZI55*SZG55</f>
        <v>#NUM!</v>
      </c>
      <c r="SZM55" s="1818" t="e">
        <f t="shared" ref="SZM55" si="23127">SZK55*SZI55</f>
        <v>#NUM!</v>
      </c>
      <c r="SZO55" s="1818" t="e">
        <f t="shared" ref="SZO55" si="23128">SZM55*SZK55</f>
        <v>#NUM!</v>
      </c>
      <c r="SZQ55" s="1818" t="e">
        <f t="shared" ref="SZQ55" si="23129">SZO55*SZM55</f>
        <v>#NUM!</v>
      </c>
      <c r="SZS55" s="1818" t="e">
        <f t="shared" ref="SZS55" si="23130">SZQ55*SZO55</f>
        <v>#NUM!</v>
      </c>
      <c r="SZU55" s="1818" t="e">
        <f t="shared" ref="SZU55" si="23131">SZS55*SZQ55</f>
        <v>#NUM!</v>
      </c>
      <c r="SZW55" s="1818" t="e">
        <f t="shared" ref="SZW55" si="23132">SZU55*SZS55</f>
        <v>#NUM!</v>
      </c>
      <c r="SZY55" s="1818" t="e">
        <f t="shared" ref="SZY55" si="23133">SZW55*SZU55</f>
        <v>#NUM!</v>
      </c>
      <c r="TAA55" s="1818" t="e">
        <f t="shared" ref="TAA55" si="23134">SZY55*SZW55</f>
        <v>#NUM!</v>
      </c>
      <c r="TAC55" s="1818" t="e">
        <f t="shared" ref="TAC55" si="23135">TAA55*SZY55</f>
        <v>#NUM!</v>
      </c>
      <c r="TAE55" s="1818" t="e">
        <f t="shared" ref="TAE55" si="23136">TAC55*TAA55</f>
        <v>#NUM!</v>
      </c>
      <c r="TAG55" s="1818" t="e">
        <f t="shared" ref="TAG55" si="23137">TAE55*TAC55</f>
        <v>#NUM!</v>
      </c>
      <c r="TAI55" s="1818" t="e">
        <f t="shared" ref="TAI55" si="23138">TAG55*TAE55</f>
        <v>#NUM!</v>
      </c>
      <c r="TAK55" s="1818" t="e">
        <f t="shared" ref="TAK55" si="23139">TAI55*TAG55</f>
        <v>#NUM!</v>
      </c>
      <c r="TAM55" s="1818" t="e">
        <f t="shared" ref="TAM55" si="23140">TAK55*TAI55</f>
        <v>#NUM!</v>
      </c>
      <c r="TAO55" s="1818" t="e">
        <f t="shared" ref="TAO55" si="23141">TAM55*TAK55</f>
        <v>#NUM!</v>
      </c>
      <c r="TAQ55" s="1818" t="e">
        <f t="shared" ref="TAQ55" si="23142">TAO55*TAM55</f>
        <v>#NUM!</v>
      </c>
      <c r="TAS55" s="1818" t="e">
        <f t="shared" ref="TAS55" si="23143">TAQ55*TAO55</f>
        <v>#NUM!</v>
      </c>
      <c r="TAU55" s="1818" t="e">
        <f t="shared" ref="TAU55" si="23144">TAS55*TAQ55</f>
        <v>#NUM!</v>
      </c>
      <c r="TAW55" s="1818" t="e">
        <f t="shared" ref="TAW55" si="23145">TAU55*TAS55</f>
        <v>#NUM!</v>
      </c>
      <c r="TAY55" s="1818" t="e">
        <f t="shared" ref="TAY55" si="23146">TAW55*TAU55</f>
        <v>#NUM!</v>
      </c>
      <c r="TBA55" s="1818" t="e">
        <f t="shared" ref="TBA55" si="23147">TAY55*TAW55</f>
        <v>#NUM!</v>
      </c>
      <c r="TBC55" s="1818" t="e">
        <f t="shared" ref="TBC55" si="23148">TBA55*TAY55</f>
        <v>#NUM!</v>
      </c>
      <c r="TBE55" s="1818" t="e">
        <f t="shared" ref="TBE55" si="23149">TBC55*TBA55</f>
        <v>#NUM!</v>
      </c>
      <c r="TBG55" s="1818" t="e">
        <f t="shared" ref="TBG55" si="23150">TBE55*TBC55</f>
        <v>#NUM!</v>
      </c>
      <c r="TBI55" s="1818" t="e">
        <f t="shared" ref="TBI55" si="23151">TBG55*TBE55</f>
        <v>#NUM!</v>
      </c>
      <c r="TBK55" s="1818" t="e">
        <f t="shared" ref="TBK55" si="23152">TBI55*TBG55</f>
        <v>#NUM!</v>
      </c>
      <c r="TBM55" s="1818" t="e">
        <f t="shared" ref="TBM55" si="23153">TBK55*TBI55</f>
        <v>#NUM!</v>
      </c>
      <c r="TBO55" s="1818" t="e">
        <f t="shared" ref="TBO55" si="23154">TBM55*TBK55</f>
        <v>#NUM!</v>
      </c>
      <c r="TBQ55" s="1818" t="e">
        <f t="shared" ref="TBQ55" si="23155">TBO55*TBM55</f>
        <v>#NUM!</v>
      </c>
      <c r="TBS55" s="1818" t="e">
        <f t="shared" ref="TBS55" si="23156">TBQ55*TBO55</f>
        <v>#NUM!</v>
      </c>
      <c r="TBU55" s="1818" t="e">
        <f t="shared" ref="TBU55" si="23157">TBS55*TBQ55</f>
        <v>#NUM!</v>
      </c>
      <c r="TBW55" s="1818" t="e">
        <f t="shared" ref="TBW55" si="23158">TBU55*TBS55</f>
        <v>#NUM!</v>
      </c>
      <c r="TBY55" s="1818" t="e">
        <f t="shared" ref="TBY55" si="23159">TBW55*TBU55</f>
        <v>#NUM!</v>
      </c>
      <c r="TCA55" s="1818" t="e">
        <f t="shared" ref="TCA55" si="23160">TBY55*TBW55</f>
        <v>#NUM!</v>
      </c>
      <c r="TCC55" s="1818" t="e">
        <f t="shared" ref="TCC55" si="23161">TCA55*TBY55</f>
        <v>#NUM!</v>
      </c>
      <c r="TCE55" s="1818" t="e">
        <f t="shared" ref="TCE55" si="23162">TCC55*TCA55</f>
        <v>#NUM!</v>
      </c>
      <c r="TCG55" s="1818" t="e">
        <f t="shared" ref="TCG55" si="23163">TCE55*TCC55</f>
        <v>#NUM!</v>
      </c>
      <c r="TCI55" s="1818" t="e">
        <f t="shared" ref="TCI55" si="23164">TCG55*TCE55</f>
        <v>#NUM!</v>
      </c>
      <c r="TCK55" s="1818" t="e">
        <f t="shared" ref="TCK55" si="23165">TCI55*TCG55</f>
        <v>#NUM!</v>
      </c>
      <c r="TCM55" s="1818" t="e">
        <f t="shared" ref="TCM55" si="23166">TCK55*TCI55</f>
        <v>#NUM!</v>
      </c>
      <c r="TCO55" s="1818" t="e">
        <f t="shared" ref="TCO55" si="23167">TCM55*TCK55</f>
        <v>#NUM!</v>
      </c>
      <c r="TCQ55" s="1818" t="e">
        <f t="shared" ref="TCQ55" si="23168">TCO55*TCM55</f>
        <v>#NUM!</v>
      </c>
      <c r="TCS55" s="1818" t="e">
        <f t="shared" ref="TCS55" si="23169">TCQ55*TCO55</f>
        <v>#NUM!</v>
      </c>
      <c r="TCU55" s="1818" t="e">
        <f t="shared" ref="TCU55" si="23170">TCS55*TCQ55</f>
        <v>#NUM!</v>
      </c>
      <c r="TCW55" s="1818" t="e">
        <f t="shared" ref="TCW55" si="23171">TCU55*TCS55</f>
        <v>#NUM!</v>
      </c>
      <c r="TCY55" s="1818" t="e">
        <f t="shared" ref="TCY55" si="23172">TCW55*TCU55</f>
        <v>#NUM!</v>
      </c>
      <c r="TDA55" s="1818" t="e">
        <f t="shared" ref="TDA55" si="23173">TCY55*TCW55</f>
        <v>#NUM!</v>
      </c>
      <c r="TDC55" s="1818" t="e">
        <f t="shared" ref="TDC55" si="23174">TDA55*TCY55</f>
        <v>#NUM!</v>
      </c>
      <c r="TDE55" s="1818" t="e">
        <f t="shared" ref="TDE55" si="23175">TDC55*TDA55</f>
        <v>#NUM!</v>
      </c>
      <c r="TDG55" s="1818" t="e">
        <f t="shared" ref="TDG55" si="23176">TDE55*TDC55</f>
        <v>#NUM!</v>
      </c>
      <c r="TDI55" s="1818" t="e">
        <f t="shared" ref="TDI55" si="23177">TDG55*TDE55</f>
        <v>#NUM!</v>
      </c>
      <c r="TDK55" s="1818" t="e">
        <f t="shared" ref="TDK55" si="23178">TDI55*TDG55</f>
        <v>#NUM!</v>
      </c>
      <c r="TDM55" s="1818" t="e">
        <f t="shared" ref="TDM55" si="23179">TDK55*TDI55</f>
        <v>#NUM!</v>
      </c>
      <c r="TDO55" s="1818" t="e">
        <f t="shared" ref="TDO55" si="23180">TDM55*TDK55</f>
        <v>#NUM!</v>
      </c>
      <c r="TDQ55" s="1818" t="e">
        <f t="shared" ref="TDQ55" si="23181">TDO55*TDM55</f>
        <v>#NUM!</v>
      </c>
      <c r="TDS55" s="1818" t="e">
        <f t="shared" ref="TDS55" si="23182">TDQ55*TDO55</f>
        <v>#NUM!</v>
      </c>
      <c r="TDU55" s="1818" t="e">
        <f t="shared" ref="TDU55" si="23183">TDS55*TDQ55</f>
        <v>#NUM!</v>
      </c>
      <c r="TDW55" s="1818" t="e">
        <f t="shared" ref="TDW55" si="23184">TDU55*TDS55</f>
        <v>#NUM!</v>
      </c>
      <c r="TDY55" s="1818" t="e">
        <f t="shared" ref="TDY55" si="23185">TDW55*TDU55</f>
        <v>#NUM!</v>
      </c>
      <c r="TEA55" s="1818" t="e">
        <f t="shared" ref="TEA55" si="23186">TDY55*TDW55</f>
        <v>#NUM!</v>
      </c>
      <c r="TEC55" s="1818" t="e">
        <f t="shared" ref="TEC55" si="23187">TEA55*TDY55</f>
        <v>#NUM!</v>
      </c>
      <c r="TEE55" s="1818" t="e">
        <f t="shared" ref="TEE55" si="23188">TEC55*TEA55</f>
        <v>#NUM!</v>
      </c>
      <c r="TEG55" s="1818" t="e">
        <f t="shared" ref="TEG55" si="23189">TEE55*TEC55</f>
        <v>#NUM!</v>
      </c>
      <c r="TEI55" s="1818" t="e">
        <f t="shared" ref="TEI55" si="23190">TEG55*TEE55</f>
        <v>#NUM!</v>
      </c>
      <c r="TEK55" s="1818" t="e">
        <f t="shared" ref="TEK55" si="23191">TEI55*TEG55</f>
        <v>#NUM!</v>
      </c>
      <c r="TEM55" s="1818" t="e">
        <f t="shared" ref="TEM55" si="23192">TEK55*TEI55</f>
        <v>#NUM!</v>
      </c>
      <c r="TEO55" s="1818" t="e">
        <f t="shared" ref="TEO55" si="23193">TEM55*TEK55</f>
        <v>#NUM!</v>
      </c>
      <c r="TEQ55" s="1818" t="e">
        <f t="shared" ref="TEQ55" si="23194">TEO55*TEM55</f>
        <v>#NUM!</v>
      </c>
      <c r="TES55" s="1818" t="e">
        <f t="shared" ref="TES55" si="23195">TEQ55*TEO55</f>
        <v>#NUM!</v>
      </c>
      <c r="TEU55" s="1818" t="e">
        <f t="shared" ref="TEU55" si="23196">TES55*TEQ55</f>
        <v>#NUM!</v>
      </c>
      <c r="TEW55" s="1818" t="e">
        <f t="shared" ref="TEW55" si="23197">TEU55*TES55</f>
        <v>#NUM!</v>
      </c>
      <c r="TEY55" s="1818" t="e">
        <f t="shared" ref="TEY55" si="23198">TEW55*TEU55</f>
        <v>#NUM!</v>
      </c>
      <c r="TFA55" s="1818" t="e">
        <f t="shared" ref="TFA55" si="23199">TEY55*TEW55</f>
        <v>#NUM!</v>
      </c>
      <c r="TFC55" s="1818" t="e">
        <f t="shared" ref="TFC55" si="23200">TFA55*TEY55</f>
        <v>#NUM!</v>
      </c>
      <c r="TFE55" s="1818" t="e">
        <f t="shared" ref="TFE55" si="23201">TFC55*TFA55</f>
        <v>#NUM!</v>
      </c>
      <c r="TFG55" s="1818" t="e">
        <f t="shared" ref="TFG55" si="23202">TFE55*TFC55</f>
        <v>#NUM!</v>
      </c>
      <c r="TFI55" s="1818" t="e">
        <f t="shared" ref="TFI55" si="23203">TFG55*TFE55</f>
        <v>#NUM!</v>
      </c>
      <c r="TFK55" s="1818" t="e">
        <f t="shared" ref="TFK55" si="23204">TFI55*TFG55</f>
        <v>#NUM!</v>
      </c>
      <c r="TFM55" s="1818" t="e">
        <f t="shared" ref="TFM55" si="23205">TFK55*TFI55</f>
        <v>#NUM!</v>
      </c>
      <c r="TFO55" s="1818" t="e">
        <f t="shared" ref="TFO55" si="23206">TFM55*TFK55</f>
        <v>#NUM!</v>
      </c>
      <c r="TFQ55" s="1818" t="e">
        <f t="shared" ref="TFQ55" si="23207">TFO55*TFM55</f>
        <v>#NUM!</v>
      </c>
      <c r="TFS55" s="1818" t="e">
        <f t="shared" ref="TFS55" si="23208">TFQ55*TFO55</f>
        <v>#NUM!</v>
      </c>
      <c r="TFU55" s="1818" t="e">
        <f t="shared" ref="TFU55" si="23209">TFS55*TFQ55</f>
        <v>#NUM!</v>
      </c>
      <c r="TFW55" s="1818" t="e">
        <f t="shared" ref="TFW55" si="23210">TFU55*TFS55</f>
        <v>#NUM!</v>
      </c>
      <c r="TFY55" s="1818" t="e">
        <f t="shared" ref="TFY55" si="23211">TFW55*TFU55</f>
        <v>#NUM!</v>
      </c>
      <c r="TGA55" s="1818" t="e">
        <f t="shared" ref="TGA55" si="23212">TFY55*TFW55</f>
        <v>#NUM!</v>
      </c>
      <c r="TGC55" s="1818" t="e">
        <f t="shared" ref="TGC55" si="23213">TGA55*TFY55</f>
        <v>#NUM!</v>
      </c>
      <c r="TGE55" s="1818" t="e">
        <f t="shared" ref="TGE55" si="23214">TGC55*TGA55</f>
        <v>#NUM!</v>
      </c>
      <c r="TGG55" s="1818" t="e">
        <f t="shared" ref="TGG55" si="23215">TGE55*TGC55</f>
        <v>#NUM!</v>
      </c>
      <c r="TGI55" s="1818" t="e">
        <f t="shared" ref="TGI55" si="23216">TGG55*TGE55</f>
        <v>#NUM!</v>
      </c>
      <c r="TGK55" s="1818" t="e">
        <f t="shared" ref="TGK55" si="23217">TGI55*TGG55</f>
        <v>#NUM!</v>
      </c>
      <c r="TGM55" s="1818" t="e">
        <f t="shared" ref="TGM55" si="23218">TGK55*TGI55</f>
        <v>#NUM!</v>
      </c>
      <c r="TGO55" s="1818" t="e">
        <f t="shared" ref="TGO55" si="23219">TGM55*TGK55</f>
        <v>#NUM!</v>
      </c>
      <c r="TGQ55" s="1818" t="e">
        <f t="shared" ref="TGQ55" si="23220">TGO55*TGM55</f>
        <v>#NUM!</v>
      </c>
      <c r="TGS55" s="1818" t="e">
        <f t="shared" ref="TGS55" si="23221">TGQ55*TGO55</f>
        <v>#NUM!</v>
      </c>
      <c r="TGU55" s="1818" t="e">
        <f t="shared" ref="TGU55" si="23222">TGS55*TGQ55</f>
        <v>#NUM!</v>
      </c>
      <c r="TGW55" s="1818" t="e">
        <f t="shared" ref="TGW55" si="23223">TGU55*TGS55</f>
        <v>#NUM!</v>
      </c>
      <c r="TGY55" s="1818" t="e">
        <f t="shared" ref="TGY55" si="23224">TGW55*TGU55</f>
        <v>#NUM!</v>
      </c>
      <c r="THA55" s="1818" t="e">
        <f t="shared" ref="THA55" si="23225">TGY55*TGW55</f>
        <v>#NUM!</v>
      </c>
      <c r="THC55" s="1818" t="e">
        <f t="shared" ref="THC55" si="23226">THA55*TGY55</f>
        <v>#NUM!</v>
      </c>
      <c r="THE55" s="1818" t="e">
        <f t="shared" ref="THE55" si="23227">THC55*THA55</f>
        <v>#NUM!</v>
      </c>
      <c r="THG55" s="1818" t="e">
        <f t="shared" ref="THG55" si="23228">THE55*THC55</f>
        <v>#NUM!</v>
      </c>
      <c r="THI55" s="1818" t="e">
        <f t="shared" ref="THI55" si="23229">THG55*THE55</f>
        <v>#NUM!</v>
      </c>
      <c r="THK55" s="1818" t="e">
        <f t="shared" ref="THK55" si="23230">THI55*THG55</f>
        <v>#NUM!</v>
      </c>
      <c r="THM55" s="1818" t="e">
        <f t="shared" ref="THM55" si="23231">THK55*THI55</f>
        <v>#NUM!</v>
      </c>
      <c r="THO55" s="1818" t="e">
        <f t="shared" ref="THO55" si="23232">THM55*THK55</f>
        <v>#NUM!</v>
      </c>
      <c r="THQ55" s="1818" t="e">
        <f t="shared" ref="THQ55" si="23233">THO55*THM55</f>
        <v>#NUM!</v>
      </c>
      <c r="THS55" s="1818" t="e">
        <f t="shared" ref="THS55" si="23234">THQ55*THO55</f>
        <v>#NUM!</v>
      </c>
      <c r="THU55" s="1818" t="e">
        <f t="shared" ref="THU55" si="23235">THS55*THQ55</f>
        <v>#NUM!</v>
      </c>
      <c r="THW55" s="1818" t="e">
        <f t="shared" ref="THW55" si="23236">THU55*THS55</f>
        <v>#NUM!</v>
      </c>
      <c r="THY55" s="1818" t="e">
        <f t="shared" ref="THY55" si="23237">THW55*THU55</f>
        <v>#NUM!</v>
      </c>
      <c r="TIA55" s="1818" t="e">
        <f t="shared" ref="TIA55" si="23238">THY55*THW55</f>
        <v>#NUM!</v>
      </c>
      <c r="TIC55" s="1818" t="e">
        <f t="shared" ref="TIC55" si="23239">TIA55*THY55</f>
        <v>#NUM!</v>
      </c>
      <c r="TIE55" s="1818" t="e">
        <f t="shared" ref="TIE55" si="23240">TIC55*TIA55</f>
        <v>#NUM!</v>
      </c>
      <c r="TIG55" s="1818" t="e">
        <f t="shared" ref="TIG55" si="23241">TIE55*TIC55</f>
        <v>#NUM!</v>
      </c>
      <c r="TII55" s="1818" t="e">
        <f t="shared" ref="TII55" si="23242">TIG55*TIE55</f>
        <v>#NUM!</v>
      </c>
      <c r="TIK55" s="1818" t="e">
        <f t="shared" ref="TIK55" si="23243">TII55*TIG55</f>
        <v>#NUM!</v>
      </c>
      <c r="TIM55" s="1818" t="e">
        <f t="shared" ref="TIM55" si="23244">TIK55*TII55</f>
        <v>#NUM!</v>
      </c>
      <c r="TIO55" s="1818" t="e">
        <f t="shared" ref="TIO55" si="23245">TIM55*TIK55</f>
        <v>#NUM!</v>
      </c>
      <c r="TIQ55" s="1818" t="e">
        <f t="shared" ref="TIQ55" si="23246">TIO55*TIM55</f>
        <v>#NUM!</v>
      </c>
      <c r="TIS55" s="1818" t="e">
        <f t="shared" ref="TIS55" si="23247">TIQ55*TIO55</f>
        <v>#NUM!</v>
      </c>
      <c r="TIU55" s="1818" t="e">
        <f t="shared" ref="TIU55" si="23248">TIS55*TIQ55</f>
        <v>#NUM!</v>
      </c>
      <c r="TIW55" s="1818" t="e">
        <f t="shared" ref="TIW55" si="23249">TIU55*TIS55</f>
        <v>#NUM!</v>
      </c>
      <c r="TIY55" s="1818" t="e">
        <f t="shared" ref="TIY55" si="23250">TIW55*TIU55</f>
        <v>#NUM!</v>
      </c>
      <c r="TJA55" s="1818" t="e">
        <f t="shared" ref="TJA55" si="23251">TIY55*TIW55</f>
        <v>#NUM!</v>
      </c>
      <c r="TJC55" s="1818" t="e">
        <f t="shared" ref="TJC55" si="23252">TJA55*TIY55</f>
        <v>#NUM!</v>
      </c>
      <c r="TJE55" s="1818" t="e">
        <f t="shared" ref="TJE55" si="23253">TJC55*TJA55</f>
        <v>#NUM!</v>
      </c>
      <c r="TJG55" s="1818" t="e">
        <f t="shared" ref="TJG55" si="23254">TJE55*TJC55</f>
        <v>#NUM!</v>
      </c>
      <c r="TJI55" s="1818" t="e">
        <f t="shared" ref="TJI55" si="23255">TJG55*TJE55</f>
        <v>#NUM!</v>
      </c>
      <c r="TJK55" s="1818" t="e">
        <f t="shared" ref="TJK55" si="23256">TJI55*TJG55</f>
        <v>#NUM!</v>
      </c>
      <c r="TJM55" s="1818" t="e">
        <f t="shared" ref="TJM55" si="23257">TJK55*TJI55</f>
        <v>#NUM!</v>
      </c>
      <c r="TJO55" s="1818" t="e">
        <f t="shared" ref="TJO55" si="23258">TJM55*TJK55</f>
        <v>#NUM!</v>
      </c>
      <c r="TJQ55" s="1818" t="e">
        <f t="shared" ref="TJQ55" si="23259">TJO55*TJM55</f>
        <v>#NUM!</v>
      </c>
      <c r="TJS55" s="1818" t="e">
        <f t="shared" ref="TJS55" si="23260">TJQ55*TJO55</f>
        <v>#NUM!</v>
      </c>
      <c r="TJU55" s="1818" t="e">
        <f t="shared" ref="TJU55" si="23261">TJS55*TJQ55</f>
        <v>#NUM!</v>
      </c>
      <c r="TJW55" s="1818" t="e">
        <f t="shared" ref="TJW55" si="23262">TJU55*TJS55</f>
        <v>#NUM!</v>
      </c>
      <c r="TJY55" s="1818" t="e">
        <f t="shared" ref="TJY55" si="23263">TJW55*TJU55</f>
        <v>#NUM!</v>
      </c>
      <c r="TKA55" s="1818" t="e">
        <f t="shared" ref="TKA55" si="23264">TJY55*TJW55</f>
        <v>#NUM!</v>
      </c>
      <c r="TKC55" s="1818" t="e">
        <f t="shared" ref="TKC55" si="23265">TKA55*TJY55</f>
        <v>#NUM!</v>
      </c>
      <c r="TKE55" s="1818" t="e">
        <f t="shared" ref="TKE55" si="23266">TKC55*TKA55</f>
        <v>#NUM!</v>
      </c>
      <c r="TKG55" s="1818" t="e">
        <f t="shared" ref="TKG55" si="23267">TKE55*TKC55</f>
        <v>#NUM!</v>
      </c>
      <c r="TKI55" s="1818" t="e">
        <f t="shared" ref="TKI55" si="23268">TKG55*TKE55</f>
        <v>#NUM!</v>
      </c>
      <c r="TKK55" s="1818" t="e">
        <f t="shared" ref="TKK55" si="23269">TKI55*TKG55</f>
        <v>#NUM!</v>
      </c>
      <c r="TKM55" s="1818" t="e">
        <f t="shared" ref="TKM55" si="23270">TKK55*TKI55</f>
        <v>#NUM!</v>
      </c>
      <c r="TKO55" s="1818" t="e">
        <f t="shared" ref="TKO55" si="23271">TKM55*TKK55</f>
        <v>#NUM!</v>
      </c>
      <c r="TKQ55" s="1818" t="e">
        <f t="shared" ref="TKQ55" si="23272">TKO55*TKM55</f>
        <v>#NUM!</v>
      </c>
      <c r="TKS55" s="1818" t="e">
        <f t="shared" ref="TKS55" si="23273">TKQ55*TKO55</f>
        <v>#NUM!</v>
      </c>
      <c r="TKU55" s="1818" t="e">
        <f t="shared" ref="TKU55" si="23274">TKS55*TKQ55</f>
        <v>#NUM!</v>
      </c>
      <c r="TKW55" s="1818" t="e">
        <f t="shared" ref="TKW55" si="23275">TKU55*TKS55</f>
        <v>#NUM!</v>
      </c>
      <c r="TKY55" s="1818" t="e">
        <f t="shared" ref="TKY55" si="23276">TKW55*TKU55</f>
        <v>#NUM!</v>
      </c>
      <c r="TLA55" s="1818" t="e">
        <f t="shared" ref="TLA55" si="23277">TKY55*TKW55</f>
        <v>#NUM!</v>
      </c>
      <c r="TLC55" s="1818" t="e">
        <f t="shared" ref="TLC55" si="23278">TLA55*TKY55</f>
        <v>#NUM!</v>
      </c>
      <c r="TLE55" s="1818" t="e">
        <f t="shared" ref="TLE55" si="23279">TLC55*TLA55</f>
        <v>#NUM!</v>
      </c>
      <c r="TLG55" s="1818" t="e">
        <f t="shared" ref="TLG55" si="23280">TLE55*TLC55</f>
        <v>#NUM!</v>
      </c>
      <c r="TLI55" s="1818" t="e">
        <f t="shared" ref="TLI55" si="23281">TLG55*TLE55</f>
        <v>#NUM!</v>
      </c>
      <c r="TLK55" s="1818" t="e">
        <f t="shared" ref="TLK55" si="23282">TLI55*TLG55</f>
        <v>#NUM!</v>
      </c>
      <c r="TLM55" s="1818" t="e">
        <f t="shared" ref="TLM55" si="23283">TLK55*TLI55</f>
        <v>#NUM!</v>
      </c>
      <c r="TLO55" s="1818" t="e">
        <f t="shared" ref="TLO55" si="23284">TLM55*TLK55</f>
        <v>#NUM!</v>
      </c>
      <c r="TLQ55" s="1818" t="e">
        <f t="shared" ref="TLQ55" si="23285">TLO55*TLM55</f>
        <v>#NUM!</v>
      </c>
      <c r="TLS55" s="1818" t="e">
        <f t="shared" ref="TLS55" si="23286">TLQ55*TLO55</f>
        <v>#NUM!</v>
      </c>
      <c r="TLU55" s="1818" t="e">
        <f t="shared" ref="TLU55" si="23287">TLS55*TLQ55</f>
        <v>#NUM!</v>
      </c>
      <c r="TLW55" s="1818" t="e">
        <f t="shared" ref="TLW55" si="23288">TLU55*TLS55</f>
        <v>#NUM!</v>
      </c>
      <c r="TLY55" s="1818" t="e">
        <f t="shared" ref="TLY55" si="23289">TLW55*TLU55</f>
        <v>#NUM!</v>
      </c>
      <c r="TMA55" s="1818" t="e">
        <f t="shared" ref="TMA55" si="23290">TLY55*TLW55</f>
        <v>#NUM!</v>
      </c>
      <c r="TMC55" s="1818" t="e">
        <f t="shared" ref="TMC55" si="23291">TMA55*TLY55</f>
        <v>#NUM!</v>
      </c>
      <c r="TME55" s="1818" t="e">
        <f t="shared" ref="TME55" si="23292">TMC55*TMA55</f>
        <v>#NUM!</v>
      </c>
      <c r="TMG55" s="1818" t="e">
        <f t="shared" ref="TMG55" si="23293">TME55*TMC55</f>
        <v>#NUM!</v>
      </c>
      <c r="TMI55" s="1818" t="e">
        <f t="shared" ref="TMI55" si="23294">TMG55*TME55</f>
        <v>#NUM!</v>
      </c>
      <c r="TMK55" s="1818" t="e">
        <f t="shared" ref="TMK55" si="23295">TMI55*TMG55</f>
        <v>#NUM!</v>
      </c>
      <c r="TMM55" s="1818" t="e">
        <f t="shared" ref="TMM55" si="23296">TMK55*TMI55</f>
        <v>#NUM!</v>
      </c>
      <c r="TMO55" s="1818" t="e">
        <f t="shared" ref="TMO55" si="23297">TMM55*TMK55</f>
        <v>#NUM!</v>
      </c>
      <c r="TMQ55" s="1818" t="e">
        <f t="shared" ref="TMQ55" si="23298">TMO55*TMM55</f>
        <v>#NUM!</v>
      </c>
      <c r="TMS55" s="1818" t="e">
        <f t="shared" ref="TMS55" si="23299">TMQ55*TMO55</f>
        <v>#NUM!</v>
      </c>
      <c r="TMU55" s="1818" t="e">
        <f t="shared" ref="TMU55" si="23300">TMS55*TMQ55</f>
        <v>#NUM!</v>
      </c>
      <c r="TMW55" s="1818" t="e">
        <f t="shared" ref="TMW55" si="23301">TMU55*TMS55</f>
        <v>#NUM!</v>
      </c>
      <c r="TMY55" s="1818" t="e">
        <f t="shared" ref="TMY55" si="23302">TMW55*TMU55</f>
        <v>#NUM!</v>
      </c>
      <c r="TNA55" s="1818" t="e">
        <f t="shared" ref="TNA55" si="23303">TMY55*TMW55</f>
        <v>#NUM!</v>
      </c>
      <c r="TNC55" s="1818" t="e">
        <f t="shared" ref="TNC55" si="23304">TNA55*TMY55</f>
        <v>#NUM!</v>
      </c>
      <c r="TNE55" s="1818" t="e">
        <f t="shared" ref="TNE55" si="23305">TNC55*TNA55</f>
        <v>#NUM!</v>
      </c>
      <c r="TNG55" s="1818" t="e">
        <f t="shared" ref="TNG55" si="23306">TNE55*TNC55</f>
        <v>#NUM!</v>
      </c>
      <c r="TNI55" s="1818" t="e">
        <f t="shared" ref="TNI55" si="23307">TNG55*TNE55</f>
        <v>#NUM!</v>
      </c>
      <c r="TNK55" s="1818" t="e">
        <f t="shared" ref="TNK55" si="23308">TNI55*TNG55</f>
        <v>#NUM!</v>
      </c>
      <c r="TNM55" s="1818" t="e">
        <f t="shared" ref="TNM55" si="23309">TNK55*TNI55</f>
        <v>#NUM!</v>
      </c>
      <c r="TNO55" s="1818" t="e">
        <f t="shared" ref="TNO55" si="23310">TNM55*TNK55</f>
        <v>#NUM!</v>
      </c>
      <c r="TNQ55" s="1818" t="e">
        <f t="shared" ref="TNQ55" si="23311">TNO55*TNM55</f>
        <v>#NUM!</v>
      </c>
      <c r="TNS55" s="1818" t="e">
        <f t="shared" ref="TNS55" si="23312">TNQ55*TNO55</f>
        <v>#NUM!</v>
      </c>
      <c r="TNU55" s="1818" t="e">
        <f t="shared" ref="TNU55" si="23313">TNS55*TNQ55</f>
        <v>#NUM!</v>
      </c>
      <c r="TNW55" s="1818" t="e">
        <f t="shared" ref="TNW55" si="23314">TNU55*TNS55</f>
        <v>#NUM!</v>
      </c>
      <c r="TNY55" s="1818" t="e">
        <f t="shared" ref="TNY55" si="23315">TNW55*TNU55</f>
        <v>#NUM!</v>
      </c>
      <c r="TOA55" s="1818" t="e">
        <f t="shared" ref="TOA55" si="23316">TNY55*TNW55</f>
        <v>#NUM!</v>
      </c>
      <c r="TOC55" s="1818" t="e">
        <f t="shared" ref="TOC55" si="23317">TOA55*TNY55</f>
        <v>#NUM!</v>
      </c>
      <c r="TOE55" s="1818" t="e">
        <f t="shared" ref="TOE55" si="23318">TOC55*TOA55</f>
        <v>#NUM!</v>
      </c>
      <c r="TOG55" s="1818" t="e">
        <f t="shared" ref="TOG55" si="23319">TOE55*TOC55</f>
        <v>#NUM!</v>
      </c>
      <c r="TOI55" s="1818" t="e">
        <f t="shared" ref="TOI55" si="23320">TOG55*TOE55</f>
        <v>#NUM!</v>
      </c>
      <c r="TOK55" s="1818" t="e">
        <f t="shared" ref="TOK55" si="23321">TOI55*TOG55</f>
        <v>#NUM!</v>
      </c>
      <c r="TOM55" s="1818" t="e">
        <f t="shared" ref="TOM55" si="23322">TOK55*TOI55</f>
        <v>#NUM!</v>
      </c>
      <c r="TOO55" s="1818" t="e">
        <f t="shared" ref="TOO55" si="23323">TOM55*TOK55</f>
        <v>#NUM!</v>
      </c>
      <c r="TOQ55" s="1818" t="e">
        <f t="shared" ref="TOQ55" si="23324">TOO55*TOM55</f>
        <v>#NUM!</v>
      </c>
      <c r="TOS55" s="1818" t="e">
        <f t="shared" ref="TOS55" si="23325">TOQ55*TOO55</f>
        <v>#NUM!</v>
      </c>
      <c r="TOU55" s="1818" t="e">
        <f t="shared" ref="TOU55" si="23326">TOS55*TOQ55</f>
        <v>#NUM!</v>
      </c>
      <c r="TOW55" s="1818" t="e">
        <f t="shared" ref="TOW55" si="23327">TOU55*TOS55</f>
        <v>#NUM!</v>
      </c>
      <c r="TOY55" s="1818" t="e">
        <f t="shared" ref="TOY55" si="23328">TOW55*TOU55</f>
        <v>#NUM!</v>
      </c>
      <c r="TPA55" s="1818" t="e">
        <f t="shared" ref="TPA55" si="23329">TOY55*TOW55</f>
        <v>#NUM!</v>
      </c>
      <c r="TPC55" s="1818" t="e">
        <f t="shared" ref="TPC55" si="23330">TPA55*TOY55</f>
        <v>#NUM!</v>
      </c>
      <c r="TPE55" s="1818" t="e">
        <f t="shared" ref="TPE55" si="23331">TPC55*TPA55</f>
        <v>#NUM!</v>
      </c>
      <c r="TPG55" s="1818" t="e">
        <f t="shared" ref="TPG55" si="23332">TPE55*TPC55</f>
        <v>#NUM!</v>
      </c>
      <c r="TPI55" s="1818" t="e">
        <f t="shared" ref="TPI55" si="23333">TPG55*TPE55</f>
        <v>#NUM!</v>
      </c>
      <c r="TPK55" s="1818" t="e">
        <f t="shared" ref="TPK55" si="23334">TPI55*TPG55</f>
        <v>#NUM!</v>
      </c>
      <c r="TPM55" s="1818" t="e">
        <f t="shared" ref="TPM55" si="23335">TPK55*TPI55</f>
        <v>#NUM!</v>
      </c>
      <c r="TPO55" s="1818" t="e">
        <f t="shared" ref="TPO55" si="23336">TPM55*TPK55</f>
        <v>#NUM!</v>
      </c>
      <c r="TPQ55" s="1818" t="e">
        <f t="shared" ref="TPQ55" si="23337">TPO55*TPM55</f>
        <v>#NUM!</v>
      </c>
      <c r="TPS55" s="1818" t="e">
        <f t="shared" ref="TPS55" si="23338">TPQ55*TPO55</f>
        <v>#NUM!</v>
      </c>
      <c r="TPU55" s="1818" t="e">
        <f t="shared" ref="TPU55" si="23339">TPS55*TPQ55</f>
        <v>#NUM!</v>
      </c>
      <c r="TPW55" s="1818" t="e">
        <f t="shared" ref="TPW55" si="23340">TPU55*TPS55</f>
        <v>#NUM!</v>
      </c>
      <c r="TPY55" s="1818" t="e">
        <f t="shared" ref="TPY55" si="23341">TPW55*TPU55</f>
        <v>#NUM!</v>
      </c>
      <c r="TQA55" s="1818" t="e">
        <f t="shared" ref="TQA55" si="23342">TPY55*TPW55</f>
        <v>#NUM!</v>
      </c>
      <c r="TQC55" s="1818" t="e">
        <f t="shared" ref="TQC55" si="23343">TQA55*TPY55</f>
        <v>#NUM!</v>
      </c>
      <c r="TQE55" s="1818" t="e">
        <f t="shared" ref="TQE55" si="23344">TQC55*TQA55</f>
        <v>#NUM!</v>
      </c>
      <c r="TQG55" s="1818" t="e">
        <f t="shared" ref="TQG55" si="23345">TQE55*TQC55</f>
        <v>#NUM!</v>
      </c>
      <c r="TQI55" s="1818" t="e">
        <f t="shared" ref="TQI55" si="23346">TQG55*TQE55</f>
        <v>#NUM!</v>
      </c>
      <c r="TQK55" s="1818" t="e">
        <f t="shared" ref="TQK55" si="23347">TQI55*TQG55</f>
        <v>#NUM!</v>
      </c>
      <c r="TQM55" s="1818" t="e">
        <f t="shared" ref="TQM55" si="23348">TQK55*TQI55</f>
        <v>#NUM!</v>
      </c>
      <c r="TQO55" s="1818" t="e">
        <f t="shared" ref="TQO55" si="23349">TQM55*TQK55</f>
        <v>#NUM!</v>
      </c>
      <c r="TQQ55" s="1818" t="e">
        <f t="shared" ref="TQQ55" si="23350">TQO55*TQM55</f>
        <v>#NUM!</v>
      </c>
      <c r="TQS55" s="1818" t="e">
        <f t="shared" ref="TQS55" si="23351">TQQ55*TQO55</f>
        <v>#NUM!</v>
      </c>
      <c r="TQU55" s="1818" t="e">
        <f t="shared" ref="TQU55" si="23352">TQS55*TQQ55</f>
        <v>#NUM!</v>
      </c>
      <c r="TQW55" s="1818" t="e">
        <f t="shared" ref="TQW55" si="23353">TQU55*TQS55</f>
        <v>#NUM!</v>
      </c>
      <c r="TQY55" s="1818" t="e">
        <f t="shared" ref="TQY55" si="23354">TQW55*TQU55</f>
        <v>#NUM!</v>
      </c>
      <c r="TRA55" s="1818" t="e">
        <f t="shared" ref="TRA55" si="23355">TQY55*TQW55</f>
        <v>#NUM!</v>
      </c>
      <c r="TRC55" s="1818" t="e">
        <f t="shared" ref="TRC55" si="23356">TRA55*TQY55</f>
        <v>#NUM!</v>
      </c>
      <c r="TRE55" s="1818" t="e">
        <f t="shared" ref="TRE55" si="23357">TRC55*TRA55</f>
        <v>#NUM!</v>
      </c>
      <c r="TRG55" s="1818" t="e">
        <f t="shared" ref="TRG55" si="23358">TRE55*TRC55</f>
        <v>#NUM!</v>
      </c>
      <c r="TRI55" s="1818" t="e">
        <f t="shared" ref="TRI55" si="23359">TRG55*TRE55</f>
        <v>#NUM!</v>
      </c>
      <c r="TRK55" s="1818" t="e">
        <f t="shared" ref="TRK55" si="23360">TRI55*TRG55</f>
        <v>#NUM!</v>
      </c>
      <c r="TRM55" s="1818" t="e">
        <f t="shared" ref="TRM55" si="23361">TRK55*TRI55</f>
        <v>#NUM!</v>
      </c>
      <c r="TRO55" s="1818" t="e">
        <f t="shared" ref="TRO55" si="23362">TRM55*TRK55</f>
        <v>#NUM!</v>
      </c>
      <c r="TRQ55" s="1818" t="e">
        <f t="shared" ref="TRQ55" si="23363">TRO55*TRM55</f>
        <v>#NUM!</v>
      </c>
      <c r="TRS55" s="1818" t="e">
        <f t="shared" ref="TRS55" si="23364">TRQ55*TRO55</f>
        <v>#NUM!</v>
      </c>
      <c r="TRU55" s="1818" t="e">
        <f t="shared" ref="TRU55" si="23365">TRS55*TRQ55</f>
        <v>#NUM!</v>
      </c>
      <c r="TRW55" s="1818" t="e">
        <f t="shared" ref="TRW55" si="23366">TRU55*TRS55</f>
        <v>#NUM!</v>
      </c>
      <c r="TRY55" s="1818" t="e">
        <f t="shared" ref="TRY55" si="23367">TRW55*TRU55</f>
        <v>#NUM!</v>
      </c>
      <c r="TSA55" s="1818" t="e">
        <f t="shared" ref="TSA55" si="23368">TRY55*TRW55</f>
        <v>#NUM!</v>
      </c>
      <c r="TSC55" s="1818" t="e">
        <f t="shared" ref="TSC55" si="23369">TSA55*TRY55</f>
        <v>#NUM!</v>
      </c>
      <c r="TSE55" s="1818" t="e">
        <f t="shared" ref="TSE55" si="23370">TSC55*TSA55</f>
        <v>#NUM!</v>
      </c>
      <c r="TSG55" s="1818" t="e">
        <f t="shared" ref="TSG55" si="23371">TSE55*TSC55</f>
        <v>#NUM!</v>
      </c>
      <c r="TSI55" s="1818" t="e">
        <f t="shared" ref="TSI55" si="23372">TSG55*TSE55</f>
        <v>#NUM!</v>
      </c>
      <c r="TSK55" s="1818" t="e">
        <f t="shared" ref="TSK55" si="23373">TSI55*TSG55</f>
        <v>#NUM!</v>
      </c>
      <c r="TSM55" s="1818" t="e">
        <f t="shared" ref="TSM55" si="23374">TSK55*TSI55</f>
        <v>#NUM!</v>
      </c>
      <c r="TSO55" s="1818" t="e">
        <f t="shared" ref="TSO55" si="23375">TSM55*TSK55</f>
        <v>#NUM!</v>
      </c>
      <c r="TSQ55" s="1818" t="e">
        <f t="shared" ref="TSQ55" si="23376">TSO55*TSM55</f>
        <v>#NUM!</v>
      </c>
      <c r="TSS55" s="1818" t="e">
        <f t="shared" ref="TSS55" si="23377">TSQ55*TSO55</f>
        <v>#NUM!</v>
      </c>
      <c r="TSU55" s="1818" t="e">
        <f t="shared" ref="TSU55" si="23378">TSS55*TSQ55</f>
        <v>#NUM!</v>
      </c>
      <c r="TSW55" s="1818" t="e">
        <f t="shared" ref="TSW55" si="23379">TSU55*TSS55</f>
        <v>#NUM!</v>
      </c>
      <c r="TSY55" s="1818" t="e">
        <f t="shared" ref="TSY55" si="23380">TSW55*TSU55</f>
        <v>#NUM!</v>
      </c>
      <c r="TTA55" s="1818" t="e">
        <f t="shared" ref="TTA55" si="23381">TSY55*TSW55</f>
        <v>#NUM!</v>
      </c>
      <c r="TTC55" s="1818" t="e">
        <f t="shared" ref="TTC55" si="23382">TTA55*TSY55</f>
        <v>#NUM!</v>
      </c>
      <c r="TTE55" s="1818" t="e">
        <f t="shared" ref="TTE55" si="23383">TTC55*TTA55</f>
        <v>#NUM!</v>
      </c>
      <c r="TTG55" s="1818" t="e">
        <f t="shared" ref="TTG55" si="23384">TTE55*TTC55</f>
        <v>#NUM!</v>
      </c>
      <c r="TTI55" s="1818" t="e">
        <f t="shared" ref="TTI55" si="23385">TTG55*TTE55</f>
        <v>#NUM!</v>
      </c>
      <c r="TTK55" s="1818" t="e">
        <f t="shared" ref="TTK55" si="23386">TTI55*TTG55</f>
        <v>#NUM!</v>
      </c>
      <c r="TTM55" s="1818" t="e">
        <f t="shared" ref="TTM55" si="23387">TTK55*TTI55</f>
        <v>#NUM!</v>
      </c>
      <c r="TTO55" s="1818" t="e">
        <f t="shared" ref="TTO55" si="23388">TTM55*TTK55</f>
        <v>#NUM!</v>
      </c>
      <c r="TTQ55" s="1818" t="e">
        <f t="shared" ref="TTQ55" si="23389">TTO55*TTM55</f>
        <v>#NUM!</v>
      </c>
      <c r="TTS55" s="1818" t="e">
        <f t="shared" ref="TTS55" si="23390">TTQ55*TTO55</f>
        <v>#NUM!</v>
      </c>
      <c r="TTU55" s="1818" t="e">
        <f t="shared" ref="TTU55" si="23391">TTS55*TTQ55</f>
        <v>#NUM!</v>
      </c>
      <c r="TTW55" s="1818" t="e">
        <f t="shared" ref="TTW55" si="23392">TTU55*TTS55</f>
        <v>#NUM!</v>
      </c>
      <c r="TTY55" s="1818" t="e">
        <f t="shared" ref="TTY55" si="23393">TTW55*TTU55</f>
        <v>#NUM!</v>
      </c>
      <c r="TUA55" s="1818" t="e">
        <f t="shared" ref="TUA55" si="23394">TTY55*TTW55</f>
        <v>#NUM!</v>
      </c>
      <c r="TUC55" s="1818" t="e">
        <f t="shared" ref="TUC55" si="23395">TUA55*TTY55</f>
        <v>#NUM!</v>
      </c>
      <c r="TUE55" s="1818" t="e">
        <f t="shared" ref="TUE55" si="23396">TUC55*TUA55</f>
        <v>#NUM!</v>
      </c>
      <c r="TUG55" s="1818" t="e">
        <f t="shared" ref="TUG55" si="23397">TUE55*TUC55</f>
        <v>#NUM!</v>
      </c>
      <c r="TUI55" s="1818" t="e">
        <f t="shared" ref="TUI55" si="23398">TUG55*TUE55</f>
        <v>#NUM!</v>
      </c>
      <c r="TUK55" s="1818" t="e">
        <f t="shared" ref="TUK55" si="23399">TUI55*TUG55</f>
        <v>#NUM!</v>
      </c>
      <c r="TUM55" s="1818" t="e">
        <f t="shared" ref="TUM55" si="23400">TUK55*TUI55</f>
        <v>#NUM!</v>
      </c>
      <c r="TUO55" s="1818" t="e">
        <f t="shared" ref="TUO55" si="23401">TUM55*TUK55</f>
        <v>#NUM!</v>
      </c>
      <c r="TUQ55" s="1818" t="e">
        <f t="shared" ref="TUQ55" si="23402">TUO55*TUM55</f>
        <v>#NUM!</v>
      </c>
      <c r="TUS55" s="1818" t="e">
        <f t="shared" ref="TUS55" si="23403">TUQ55*TUO55</f>
        <v>#NUM!</v>
      </c>
      <c r="TUU55" s="1818" t="e">
        <f t="shared" ref="TUU55" si="23404">TUS55*TUQ55</f>
        <v>#NUM!</v>
      </c>
      <c r="TUW55" s="1818" t="e">
        <f t="shared" ref="TUW55" si="23405">TUU55*TUS55</f>
        <v>#NUM!</v>
      </c>
      <c r="TUY55" s="1818" t="e">
        <f t="shared" ref="TUY55" si="23406">TUW55*TUU55</f>
        <v>#NUM!</v>
      </c>
      <c r="TVA55" s="1818" t="e">
        <f t="shared" ref="TVA55" si="23407">TUY55*TUW55</f>
        <v>#NUM!</v>
      </c>
      <c r="TVC55" s="1818" t="e">
        <f t="shared" ref="TVC55" si="23408">TVA55*TUY55</f>
        <v>#NUM!</v>
      </c>
      <c r="TVE55" s="1818" t="e">
        <f t="shared" ref="TVE55" si="23409">TVC55*TVA55</f>
        <v>#NUM!</v>
      </c>
      <c r="TVG55" s="1818" t="e">
        <f t="shared" ref="TVG55" si="23410">TVE55*TVC55</f>
        <v>#NUM!</v>
      </c>
      <c r="TVI55" s="1818" t="e">
        <f t="shared" ref="TVI55" si="23411">TVG55*TVE55</f>
        <v>#NUM!</v>
      </c>
      <c r="TVK55" s="1818" t="e">
        <f t="shared" ref="TVK55" si="23412">TVI55*TVG55</f>
        <v>#NUM!</v>
      </c>
      <c r="TVM55" s="1818" t="e">
        <f t="shared" ref="TVM55" si="23413">TVK55*TVI55</f>
        <v>#NUM!</v>
      </c>
      <c r="TVO55" s="1818" t="e">
        <f t="shared" ref="TVO55" si="23414">TVM55*TVK55</f>
        <v>#NUM!</v>
      </c>
      <c r="TVQ55" s="1818" t="e">
        <f t="shared" ref="TVQ55" si="23415">TVO55*TVM55</f>
        <v>#NUM!</v>
      </c>
      <c r="TVS55" s="1818" t="e">
        <f t="shared" ref="TVS55" si="23416">TVQ55*TVO55</f>
        <v>#NUM!</v>
      </c>
      <c r="TVU55" s="1818" t="e">
        <f t="shared" ref="TVU55" si="23417">TVS55*TVQ55</f>
        <v>#NUM!</v>
      </c>
      <c r="TVW55" s="1818" t="e">
        <f t="shared" ref="TVW55" si="23418">TVU55*TVS55</f>
        <v>#NUM!</v>
      </c>
      <c r="TVY55" s="1818" t="e">
        <f t="shared" ref="TVY55" si="23419">TVW55*TVU55</f>
        <v>#NUM!</v>
      </c>
      <c r="TWA55" s="1818" t="e">
        <f t="shared" ref="TWA55" si="23420">TVY55*TVW55</f>
        <v>#NUM!</v>
      </c>
      <c r="TWC55" s="1818" t="e">
        <f t="shared" ref="TWC55" si="23421">TWA55*TVY55</f>
        <v>#NUM!</v>
      </c>
      <c r="TWE55" s="1818" t="e">
        <f t="shared" ref="TWE55" si="23422">TWC55*TWA55</f>
        <v>#NUM!</v>
      </c>
      <c r="TWG55" s="1818" t="e">
        <f t="shared" ref="TWG55" si="23423">TWE55*TWC55</f>
        <v>#NUM!</v>
      </c>
      <c r="TWI55" s="1818" t="e">
        <f t="shared" ref="TWI55" si="23424">TWG55*TWE55</f>
        <v>#NUM!</v>
      </c>
      <c r="TWK55" s="1818" t="e">
        <f t="shared" ref="TWK55" si="23425">TWI55*TWG55</f>
        <v>#NUM!</v>
      </c>
      <c r="TWM55" s="1818" t="e">
        <f t="shared" ref="TWM55" si="23426">TWK55*TWI55</f>
        <v>#NUM!</v>
      </c>
      <c r="TWO55" s="1818" t="e">
        <f t="shared" ref="TWO55" si="23427">TWM55*TWK55</f>
        <v>#NUM!</v>
      </c>
      <c r="TWQ55" s="1818" t="e">
        <f t="shared" ref="TWQ55" si="23428">TWO55*TWM55</f>
        <v>#NUM!</v>
      </c>
      <c r="TWS55" s="1818" t="e">
        <f t="shared" ref="TWS55" si="23429">TWQ55*TWO55</f>
        <v>#NUM!</v>
      </c>
      <c r="TWU55" s="1818" t="e">
        <f t="shared" ref="TWU55" si="23430">TWS55*TWQ55</f>
        <v>#NUM!</v>
      </c>
      <c r="TWW55" s="1818" t="e">
        <f t="shared" ref="TWW55" si="23431">TWU55*TWS55</f>
        <v>#NUM!</v>
      </c>
      <c r="TWY55" s="1818" t="e">
        <f t="shared" ref="TWY55" si="23432">TWW55*TWU55</f>
        <v>#NUM!</v>
      </c>
      <c r="TXA55" s="1818" t="e">
        <f t="shared" ref="TXA55" si="23433">TWY55*TWW55</f>
        <v>#NUM!</v>
      </c>
      <c r="TXC55" s="1818" t="e">
        <f t="shared" ref="TXC55" si="23434">TXA55*TWY55</f>
        <v>#NUM!</v>
      </c>
      <c r="TXE55" s="1818" t="e">
        <f t="shared" ref="TXE55" si="23435">TXC55*TXA55</f>
        <v>#NUM!</v>
      </c>
      <c r="TXG55" s="1818" t="e">
        <f t="shared" ref="TXG55" si="23436">TXE55*TXC55</f>
        <v>#NUM!</v>
      </c>
      <c r="TXI55" s="1818" t="e">
        <f t="shared" ref="TXI55" si="23437">TXG55*TXE55</f>
        <v>#NUM!</v>
      </c>
      <c r="TXK55" s="1818" t="e">
        <f t="shared" ref="TXK55" si="23438">TXI55*TXG55</f>
        <v>#NUM!</v>
      </c>
      <c r="TXM55" s="1818" t="e">
        <f t="shared" ref="TXM55" si="23439">TXK55*TXI55</f>
        <v>#NUM!</v>
      </c>
      <c r="TXO55" s="1818" t="e">
        <f t="shared" ref="TXO55" si="23440">TXM55*TXK55</f>
        <v>#NUM!</v>
      </c>
      <c r="TXQ55" s="1818" t="e">
        <f t="shared" ref="TXQ55" si="23441">TXO55*TXM55</f>
        <v>#NUM!</v>
      </c>
      <c r="TXS55" s="1818" t="e">
        <f t="shared" ref="TXS55" si="23442">TXQ55*TXO55</f>
        <v>#NUM!</v>
      </c>
      <c r="TXU55" s="1818" t="e">
        <f t="shared" ref="TXU55" si="23443">TXS55*TXQ55</f>
        <v>#NUM!</v>
      </c>
      <c r="TXW55" s="1818" t="e">
        <f t="shared" ref="TXW55" si="23444">TXU55*TXS55</f>
        <v>#NUM!</v>
      </c>
      <c r="TXY55" s="1818" t="e">
        <f t="shared" ref="TXY55" si="23445">TXW55*TXU55</f>
        <v>#NUM!</v>
      </c>
      <c r="TYA55" s="1818" t="e">
        <f t="shared" ref="TYA55" si="23446">TXY55*TXW55</f>
        <v>#NUM!</v>
      </c>
      <c r="TYC55" s="1818" t="e">
        <f t="shared" ref="TYC55" si="23447">TYA55*TXY55</f>
        <v>#NUM!</v>
      </c>
      <c r="TYE55" s="1818" t="e">
        <f t="shared" ref="TYE55" si="23448">TYC55*TYA55</f>
        <v>#NUM!</v>
      </c>
      <c r="TYG55" s="1818" t="e">
        <f t="shared" ref="TYG55" si="23449">TYE55*TYC55</f>
        <v>#NUM!</v>
      </c>
      <c r="TYI55" s="1818" t="e">
        <f t="shared" ref="TYI55" si="23450">TYG55*TYE55</f>
        <v>#NUM!</v>
      </c>
      <c r="TYK55" s="1818" t="e">
        <f t="shared" ref="TYK55" si="23451">TYI55*TYG55</f>
        <v>#NUM!</v>
      </c>
      <c r="TYM55" s="1818" t="e">
        <f t="shared" ref="TYM55" si="23452">TYK55*TYI55</f>
        <v>#NUM!</v>
      </c>
      <c r="TYO55" s="1818" t="e">
        <f t="shared" ref="TYO55" si="23453">TYM55*TYK55</f>
        <v>#NUM!</v>
      </c>
      <c r="TYQ55" s="1818" t="e">
        <f t="shared" ref="TYQ55" si="23454">TYO55*TYM55</f>
        <v>#NUM!</v>
      </c>
      <c r="TYS55" s="1818" t="e">
        <f t="shared" ref="TYS55" si="23455">TYQ55*TYO55</f>
        <v>#NUM!</v>
      </c>
      <c r="TYU55" s="1818" t="e">
        <f t="shared" ref="TYU55" si="23456">TYS55*TYQ55</f>
        <v>#NUM!</v>
      </c>
      <c r="TYW55" s="1818" t="e">
        <f t="shared" ref="TYW55" si="23457">TYU55*TYS55</f>
        <v>#NUM!</v>
      </c>
      <c r="TYY55" s="1818" t="e">
        <f t="shared" ref="TYY55" si="23458">TYW55*TYU55</f>
        <v>#NUM!</v>
      </c>
      <c r="TZA55" s="1818" t="e">
        <f t="shared" ref="TZA55" si="23459">TYY55*TYW55</f>
        <v>#NUM!</v>
      </c>
      <c r="TZC55" s="1818" t="e">
        <f t="shared" ref="TZC55" si="23460">TZA55*TYY55</f>
        <v>#NUM!</v>
      </c>
      <c r="TZE55" s="1818" t="e">
        <f t="shared" ref="TZE55" si="23461">TZC55*TZA55</f>
        <v>#NUM!</v>
      </c>
      <c r="TZG55" s="1818" t="e">
        <f t="shared" ref="TZG55" si="23462">TZE55*TZC55</f>
        <v>#NUM!</v>
      </c>
      <c r="TZI55" s="1818" t="e">
        <f t="shared" ref="TZI55" si="23463">TZG55*TZE55</f>
        <v>#NUM!</v>
      </c>
      <c r="TZK55" s="1818" t="e">
        <f t="shared" ref="TZK55" si="23464">TZI55*TZG55</f>
        <v>#NUM!</v>
      </c>
      <c r="TZM55" s="1818" t="e">
        <f t="shared" ref="TZM55" si="23465">TZK55*TZI55</f>
        <v>#NUM!</v>
      </c>
      <c r="TZO55" s="1818" t="e">
        <f t="shared" ref="TZO55" si="23466">TZM55*TZK55</f>
        <v>#NUM!</v>
      </c>
      <c r="TZQ55" s="1818" t="e">
        <f t="shared" ref="TZQ55" si="23467">TZO55*TZM55</f>
        <v>#NUM!</v>
      </c>
      <c r="TZS55" s="1818" t="e">
        <f t="shared" ref="TZS55" si="23468">TZQ55*TZO55</f>
        <v>#NUM!</v>
      </c>
      <c r="TZU55" s="1818" t="e">
        <f t="shared" ref="TZU55" si="23469">TZS55*TZQ55</f>
        <v>#NUM!</v>
      </c>
      <c r="TZW55" s="1818" t="e">
        <f t="shared" ref="TZW55" si="23470">TZU55*TZS55</f>
        <v>#NUM!</v>
      </c>
      <c r="TZY55" s="1818" t="e">
        <f t="shared" ref="TZY55" si="23471">TZW55*TZU55</f>
        <v>#NUM!</v>
      </c>
      <c r="UAA55" s="1818" t="e">
        <f t="shared" ref="UAA55" si="23472">TZY55*TZW55</f>
        <v>#NUM!</v>
      </c>
      <c r="UAC55" s="1818" t="e">
        <f t="shared" ref="UAC55" si="23473">UAA55*TZY55</f>
        <v>#NUM!</v>
      </c>
      <c r="UAE55" s="1818" t="e">
        <f t="shared" ref="UAE55" si="23474">UAC55*UAA55</f>
        <v>#NUM!</v>
      </c>
      <c r="UAG55" s="1818" t="e">
        <f t="shared" ref="UAG55" si="23475">UAE55*UAC55</f>
        <v>#NUM!</v>
      </c>
      <c r="UAI55" s="1818" t="e">
        <f t="shared" ref="UAI55" si="23476">UAG55*UAE55</f>
        <v>#NUM!</v>
      </c>
      <c r="UAK55" s="1818" t="e">
        <f t="shared" ref="UAK55" si="23477">UAI55*UAG55</f>
        <v>#NUM!</v>
      </c>
      <c r="UAM55" s="1818" t="e">
        <f t="shared" ref="UAM55" si="23478">UAK55*UAI55</f>
        <v>#NUM!</v>
      </c>
      <c r="UAO55" s="1818" t="e">
        <f t="shared" ref="UAO55" si="23479">UAM55*UAK55</f>
        <v>#NUM!</v>
      </c>
      <c r="UAQ55" s="1818" t="e">
        <f t="shared" ref="UAQ55" si="23480">UAO55*UAM55</f>
        <v>#NUM!</v>
      </c>
      <c r="UAS55" s="1818" t="e">
        <f t="shared" ref="UAS55" si="23481">UAQ55*UAO55</f>
        <v>#NUM!</v>
      </c>
      <c r="UAU55" s="1818" t="e">
        <f t="shared" ref="UAU55" si="23482">UAS55*UAQ55</f>
        <v>#NUM!</v>
      </c>
      <c r="UAW55" s="1818" t="e">
        <f t="shared" ref="UAW55" si="23483">UAU55*UAS55</f>
        <v>#NUM!</v>
      </c>
      <c r="UAY55" s="1818" t="e">
        <f t="shared" ref="UAY55" si="23484">UAW55*UAU55</f>
        <v>#NUM!</v>
      </c>
      <c r="UBA55" s="1818" t="e">
        <f t="shared" ref="UBA55" si="23485">UAY55*UAW55</f>
        <v>#NUM!</v>
      </c>
      <c r="UBC55" s="1818" t="e">
        <f t="shared" ref="UBC55" si="23486">UBA55*UAY55</f>
        <v>#NUM!</v>
      </c>
      <c r="UBE55" s="1818" t="e">
        <f t="shared" ref="UBE55" si="23487">UBC55*UBA55</f>
        <v>#NUM!</v>
      </c>
      <c r="UBG55" s="1818" t="e">
        <f t="shared" ref="UBG55" si="23488">UBE55*UBC55</f>
        <v>#NUM!</v>
      </c>
      <c r="UBI55" s="1818" t="e">
        <f t="shared" ref="UBI55" si="23489">UBG55*UBE55</f>
        <v>#NUM!</v>
      </c>
      <c r="UBK55" s="1818" t="e">
        <f t="shared" ref="UBK55" si="23490">UBI55*UBG55</f>
        <v>#NUM!</v>
      </c>
      <c r="UBM55" s="1818" t="e">
        <f t="shared" ref="UBM55" si="23491">UBK55*UBI55</f>
        <v>#NUM!</v>
      </c>
      <c r="UBO55" s="1818" t="e">
        <f t="shared" ref="UBO55" si="23492">UBM55*UBK55</f>
        <v>#NUM!</v>
      </c>
      <c r="UBQ55" s="1818" t="e">
        <f t="shared" ref="UBQ55" si="23493">UBO55*UBM55</f>
        <v>#NUM!</v>
      </c>
      <c r="UBS55" s="1818" t="e">
        <f t="shared" ref="UBS55" si="23494">UBQ55*UBO55</f>
        <v>#NUM!</v>
      </c>
      <c r="UBU55" s="1818" t="e">
        <f t="shared" ref="UBU55" si="23495">UBS55*UBQ55</f>
        <v>#NUM!</v>
      </c>
      <c r="UBW55" s="1818" t="e">
        <f t="shared" ref="UBW55" si="23496">UBU55*UBS55</f>
        <v>#NUM!</v>
      </c>
      <c r="UBY55" s="1818" t="e">
        <f t="shared" ref="UBY55" si="23497">UBW55*UBU55</f>
        <v>#NUM!</v>
      </c>
      <c r="UCA55" s="1818" t="e">
        <f t="shared" ref="UCA55" si="23498">UBY55*UBW55</f>
        <v>#NUM!</v>
      </c>
      <c r="UCC55" s="1818" t="e">
        <f t="shared" ref="UCC55" si="23499">UCA55*UBY55</f>
        <v>#NUM!</v>
      </c>
      <c r="UCE55" s="1818" t="e">
        <f t="shared" ref="UCE55" si="23500">UCC55*UCA55</f>
        <v>#NUM!</v>
      </c>
      <c r="UCG55" s="1818" t="e">
        <f t="shared" ref="UCG55" si="23501">UCE55*UCC55</f>
        <v>#NUM!</v>
      </c>
      <c r="UCI55" s="1818" t="e">
        <f t="shared" ref="UCI55" si="23502">UCG55*UCE55</f>
        <v>#NUM!</v>
      </c>
      <c r="UCK55" s="1818" t="e">
        <f t="shared" ref="UCK55" si="23503">UCI55*UCG55</f>
        <v>#NUM!</v>
      </c>
      <c r="UCM55" s="1818" t="e">
        <f t="shared" ref="UCM55" si="23504">UCK55*UCI55</f>
        <v>#NUM!</v>
      </c>
      <c r="UCO55" s="1818" t="e">
        <f t="shared" ref="UCO55" si="23505">UCM55*UCK55</f>
        <v>#NUM!</v>
      </c>
      <c r="UCQ55" s="1818" t="e">
        <f t="shared" ref="UCQ55" si="23506">UCO55*UCM55</f>
        <v>#NUM!</v>
      </c>
      <c r="UCS55" s="1818" t="e">
        <f t="shared" ref="UCS55" si="23507">UCQ55*UCO55</f>
        <v>#NUM!</v>
      </c>
      <c r="UCU55" s="1818" t="e">
        <f t="shared" ref="UCU55" si="23508">UCS55*UCQ55</f>
        <v>#NUM!</v>
      </c>
      <c r="UCW55" s="1818" t="e">
        <f t="shared" ref="UCW55" si="23509">UCU55*UCS55</f>
        <v>#NUM!</v>
      </c>
      <c r="UCY55" s="1818" t="e">
        <f t="shared" ref="UCY55" si="23510">UCW55*UCU55</f>
        <v>#NUM!</v>
      </c>
      <c r="UDA55" s="1818" t="e">
        <f t="shared" ref="UDA55" si="23511">UCY55*UCW55</f>
        <v>#NUM!</v>
      </c>
      <c r="UDC55" s="1818" t="e">
        <f t="shared" ref="UDC55" si="23512">UDA55*UCY55</f>
        <v>#NUM!</v>
      </c>
      <c r="UDE55" s="1818" t="e">
        <f t="shared" ref="UDE55" si="23513">UDC55*UDA55</f>
        <v>#NUM!</v>
      </c>
      <c r="UDG55" s="1818" t="e">
        <f t="shared" ref="UDG55" si="23514">UDE55*UDC55</f>
        <v>#NUM!</v>
      </c>
      <c r="UDI55" s="1818" t="e">
        <f t="shared" ref="UDI55" si="23515">UDG55*UDE55</f>
        <v>#NUM!</v>
      </c>
      <c r="UDK55" s="1818" t="e">
        <f t="shared" ref="UDK55" si="23516">UDI55*UDG55</f>
        <v>#NUM!</v>
      </c>
      <c r="UDM55" s="1818" t="e">
        <f t="shared" ref="UDM55" si="23517">UDK55*UDI55</f>
        <v>#NUM!</v>
      </c>
      <c r="UDO55" s="1818" t="e">
        <f t="shared" ref="UDO55" si="23518">UDM55*UDK55</f>
        <v>#NUM!</v>
      </c>
      <c r="UDQ55" s="1818" t="e">
        <f t="shared" ref="UDQ55" si="23519">UDO55*UDM55</f>
        <v>#NUM!</v>
      </c>
      <c r="UDS55" s="1818" t="e">
        <f t="shared" ref="UDS55" si="23520">UDQ55*UDO55</f>
        <v>#NUM!</v>
      </c>
      <c r="UDU55" s="1818" t="e">
        <f t="shared" ref="UDU55" si="23521">UDS55*UDQ55</f>
        <v>#NUM!</v>
      </c>
      <c r="UDW55" s="1818" t="e">
        <f t="shared" ref="UDW55" si="23522">UDU55*UDS55</f>
        <v>#NUM!</v>
      </c>
      <c r="UDY55" s="1818" t="e">
        <f t="shared" ref="UDY55" si="23523">UDW55*UDU55</f>
        <v>#NUM!</v>
      </c>
      <c r="UEA55" s="1818" t="e">
        <f t="shared" ref="UEA55" si="23524">UDY55*UDW55</f>
        <v>#NUM!</v>
      </c>
      <c r="UEC55" s="1818" t="e">
        <f t="shared" ref="UEC55" si="23525">UEA55*UDY55</f>
        <v>#NUM!</v>
      </c>
      <c r="UEE55" s="1818" t="e">
        <f t="shared" ref="UEE55" si="23526">UEC55*UEA55</f>
        <v>#NUM!</v>
      </c>
      <c r="UEG55" s="1818" t="e">
        <f t="shared" ref="UEG55" si="23527">UEE55*UEC55</f>
        <v>#NUM!</v>
      </c>
      <c r="UEI55" s="1818" t="e">
        <f t="shared" ref="UEI55" si="23528">UEG55*UEE55</f>
        <v>#NUM!</v>
      </c>
      <c r="UEK55" s="1818" t="e">
        <f t="shared" ref="UEK55" si="23529">UEI55*UEG55</f>
        <v>#NUM!</v>
      </c>
      <c r="UEM55" s="1818" t="e">
        <f t="shared" ref="UEM55" si="23530">UEK55*UEI55</f>
        <v>#NUM!</v>
      </c>
      <c r="UEO55" s="1818" t="e">
        <f t="shared" ref="UEO55" si="23531">UEM55*UEK55</f>
        <v>#NUM!</v>
      </c>
      <c r="UEQ55" s="1818" t="e">
        <f t="shared" ref="UEQ55" si="23532">UEO55*UEM55</f>
        <v>#NUM!</v>
      </c>
      <c r="UES55" s="1818" t="e">
        <f t="shared" ref="UES55" si="23533">UEQ55*UEO55</f>
        <v>#NUM!</v>
      </c>
      <c r="UEU55" s="1818" t="e">
        <f t="shared" ref="UEU55" si="23534">UES55*UEQ55</f>
        <v>#NUM!</v>
      </c>
      <c r="UEW55" s="1818" t="e">
        <f t="shared" ref="UEW55" si="23535">UEU55*UES55</f>
        <v>#NUM!</v>
      </c>
      <c r="UEY55" s="1818" t="e">
        <f t="shared" ref="UEY55" si="23536">UEW55*UEU55</f>
        <v>#NUM!</v>
      </c>
      <c r="UFA55" s="1818" t="e">
        <f t="shared" ref="UFA55" si="23537">UEY55*UEW55</f>
        <v>#NUM!</v>
      </c>
      <c r="UFC55" s="1818" t="e">
        <f t="shared" ref="UFC55" si="23538">UFA55*UEY55</f>
        <v>#NUM!</v>
      </c>
      <c r="UFE55" s="1818" t="e">
        <f t="shared" ref="UFE55" si="23539">UFC55*UFA55</f>
        <v>#NUM!</v>
      </c>
      <c r="UFG55" s="1818" t="e">
        <f t="shared" ref="UFG55" si="23540">UFE55*UFC55</f>
        <v>#NUM!</v>
      </c>
      <c r="UFI55" s="1818" t="e">
        <f t="shared" ref="UFI55" si="23541">UFG55*UFE55</f>
        <v>#NUM!</v>
      </c>
      <c r="UFK55" s="1818" t="e">
        <f t="shared" ref="UFK55" si="23542">UFI55*UFG55</f>
        <v>#NUM!</v>
      </c>
      <c r="UFM55" s="1818" t="e">
        <f t="shared" ref="UFM55" si="23543">UFK55*UFI55</f>
        <v>#NUM!</v>
      </c>
      <c r="UFO55" s="1818" t="e">
        <f t="shared" ref="UFO55" si="23544">UFM55*UFK55</f>
        <v>#NUM!</v>
      </c>
      <c r="UFQ55" s="1818" t="e">
        <f t="shared" ref="UFQ55" si="23545">UFO55*UFM55</f>
        <v>#NUM!</v>
      </c>
      <c r="UFS55" s="1818" t="e">
        <f t="shared" ref="UFS55" si="23546">UFQ55*UFO55</f>
        <v>#NUM!</v>
      </c>
      <c r="UFU55" s="1818" t="e">
        <f t="shared" ref="UFU55" si="23547">UFS55*UFQ55</f>
        <v>#NUM!</v>
      </c>
      <c r="UFW55" s="1818" t="e">
        <f t="shared" ref="UFW55" si="23548">UFU55*UFS55</f>
        <v>#NUM!</v>
      </c>
      <c r="UFY55" s="1818" t="e">
        <f t="shared" ref="UFY55" si="23549">UFW55*UFU55</f>
        <v>#NUM!</v>
      </c>
      <c r="UGA55" s="1818" t="e">
        <f t="shared" ref="UGA55" si="23550">UFY55*UFW55</f>
        <v>#NUM!</v>
      </c>
      <c r="UGC55" s="1818" t="e">
        <f t="shared" ref="UGC55" si="23551">UGA55*UFY55</f>
        <v>#NUM!</v>
      </c>
      <c r="UGE55" s="1818" t="e">
        <f t="shared" ref="UGE55" si="23552">UGC55*UGA55</f>
        <v>#NUM!</v>
      </c>
      <c r="UGG55" s="1818" t="e">
        <f t="shared" ref="UGG55" si="23553">UGE55*UGC55</f>
        <v>#NUM!</v>
      </c>
      <c r="UGI55" s="1818" t="e">
        <f t="shared" ref="UGI55" si="23554">UGG55*UGE55</f>
        <v>#NUM!</v>
      </c>
      <c r="UGK55" s="1818" t="e">
        <f t="shared" ref="UGK55" si="23555">UGI55*UGG55</f>
        <v>#NUM!</v>
      </c>
      <c r="UGM55" s="1818" t="e">
        <f t="shared" ref="UGM55" si="23556">UGK55*UGI55</f>
        <v>#NUM!</v>
      </c>
      <c r="UGO55" s="1818" t="e">
        <f t="shared" ref="UGO55" si="23557">UGM55*UGK55</f>
        <v>#NUM!</v>
      </c>
      <c r="UGQ55" s="1818" t="e">
        <f t="shared" ref="UGQ55" si="23558">UGO55*UGM55</f>
        <v>#NUM!</v>
      </c>
      <c r="UGS55" s="1818" t="e">
        <f t="shared" ref="UGS55" si="23559">UGQ55*UGO55</f>
        <v>#NUM!</v>
      </c>
      <c r="UGU55" s="1818" t="e">
        <f t="shared" ref="UGU55" si="23560">UGS55*UGQ55</f>
        <v>#NUM!</v>
      </c>
      <c r="UGW55" s="1818" t="e">
        <f t="shared" ref="UGW55" si="23561">UGU55*UGS55</f>
        <v>#NUM!</v>
      </c>
      <c r="UGY55" s="1818" t="e">
        <f t="shared" ref="UGY55" si="23562">UGW55*UGU55</f>
        <v>#NUM!</v>
      </c>
      <c r="UHA55" s="1818" t="e">
        <f t="shared" ref="UHA55" si="23563">UGY55*UGW55</f>
        <v>#NUM!</v>
      </c>
      <c r="UHC55" s="1818" t="e">
        <f t="shared" ref="UHC55" si="23564">UHA55*UGY55</f>
        <v>#NUM!</v>
      </c>
      <c r="UHE55" s="1818" t="e">
        <f t="shared" ref="UHE55" si="23565">UHC55*UHA55</f>
        <v>#NUM!</v>
      </c>
      <c r="UHG55" s="1818" t="e">
        <f t="shared" ref="UHG55" si="23566">UHE55*UHC55</f>
        <v>#NUM!</v>
      </c>
      <c r="UHI55" s="1818" t="e">
        <f t="shared" ref="UHI55" si="23567">UHG55*UHE55</f>
        <v>#NUM!</v>
      </c>
      <c r="UHK55" s="1818" t="e">
        <f t="shared" ref="UHK55" si="23568">UHI55*UHG55</f>
        <v>#NUM!</v>
      </c>
      <c r="UHM55" s="1818" t="e">
        <f t="shared" ref="UHM55" si="23569">UHK55*UHI55</f>
        <v>#NUM!</v>
      </c>
      <c r="UHO55" s="1818" t="e">
        <f t="shared" ref="UHO55" si="23570">UHM55*UHK55</f>
        <v>#NUM!</v>
      </c>
      <c r="UHQ55" s="1818" t="e">
        <f t="shared" ref="UHQ55" si="23571">UHO55*UHM55</f>
        <v>#NUM!</v>
      </c>
      <c r="UHS55" s="1818" t="e">
        <f t="shared" ref="UHS55" si="23572">UHQ55*UHO55</f>
        <v>#NUM!</v>
      </c>
      <c r="UHU55" s="1818" t="e">
        <f t="shared" ref="UHU55" si="23573">UHS55*UHQ55</f>
        <v>#NUM!</v>
      </c>
      <c r="UHW55" s="1818" t="e">
        <f t="shared" ref="UHW55" si="23574">UHU55*UHS55</f>
        <v>#NUM!</v>
      </c>
      <c r="UHY55" s="1818" t="e">
        <f t="shared" ref="UHY55" si="23575">UHW55*UHU55</f>
        <v>#NUM!</v>
      </c>
      <c r="UIA55" s="1818" t="e">
        <f t="shared" ref="UIA55" si="23576">UHY55*UHW55</f>
        <v>#NUM!</v>
      </c>
      <c r="UIC55" s="1818" t="e">
        <f t="shared" ref="UIC55" si="23577">UIA55*UHY55</f>
        <v>#NUM!</v>
      </c>
      <c r="UIE55" s="1818" t="e">
        <f t="shared" ref="UIE55" si="23578">UIC55*UIA55</f>
        <v>#NUM!</v>
      </c>
      <c r="UIG55" s="1818" t="e">
        <f t="shared" ref="UIG55" si="23579">UIE55*UIC55</f>
        <v>#NUM!</v>
      </c>
      <c r="UII55" s="1818" t="e">
        <f t="shared" ref="UII55" si="23580">UIG55*UIE55</f>
        <v>#NUM!</v>
      </c>
      <c r="UIK55" s="1818" t="e">
        <f t="shared" ref="UIK55" si="23581">UII55*UIG55</f>
        <v>#NUM!</v>
      </c>
      <c r="UIM55" s="1818" t="e">
        <f t="shared" ref="UIM55" si="23582">UIK55*UII55</f>
        <v>#NUM!</v>
      </c>
      <c r="UIO55" s="1818" t="e">
        <f t="shared" ref="UIO55" si="23583">UIM55*UIK55</f>
        <v>#NUM!</v>
      </c>
      <c r="UIQ55" s="1818" t="e">
        <f t="shared" ref="UIQ55" si="23584">UIO55*UIM55</f>
        <v>#NUM!</v>
      </c>
      <c r="UIS55" s="1818" t="e">
        <f t="shared" ref="UIS55" si="23585">UIQ55*UIO55</f>
        <v>#NUM!</v>
      </c>
      <c r="UIU55" s="1818" t="e">
        <f t="shared" ref="UIU55" si="23586">UIS55*UIQ55</f>
        <v>#NUM!</v>
      </c>
      <c r="UIW55" s="1818" t="e">
        <f t="shared" ref="UIW55" si="23587">UIU55*UIS55</f>
        <v>#NUM!</v>
      </c>
      <c r="UIY55" s="1818" t="e">
        <f t="shared" ref="UIY55" si="23588">UIW55*UIU55</f>
        <v>#NUM!</v>
      </c>
      <c r="UJA55" s="1818" t="e">
        <f t="shared" ref="UJA55" si="23589">UIY55*UIW55</f>
        <v>#NUM!</v>
      </c>
      <c r="UJC55" s="1818" t="e">
        <f t="shared" ref="UJC55" si="23590">UJA55*UIY55</f>
        <v>#NUM!</v>
      </c>
      <c r="UJE55" s="1818" t="e">
        <f t="shared" ref="UJE55" si="23591">UJC55*UJA55</f>
        <v>#NUM!</v>
      </c>
      <c r="UJG55" s="1818" t="e">
        <f t="shared" ref="UJG55" si="23592">UJE55*UJC55</f>
        <v>#NUM!</v>
      </c>
      <c r="UJI55" s="1818" t="e">
        <f t="shared" ref="UJI55" si="23593">UJG55*UJE55</f>
        <v>#NUM!</v>
      </c>
      <c r="UJK55" s="1818" t="e">
        <f t="shared" ref="UJK55" si="23594">UJI55*UJG55</f>
        <v>#NUM!</v>
      </c>
      <c r="UJM55" s="1818" t="e">
        <f t="shared" ref="UJM55" si="23595">UJK55*UJI55</f>
        <v>#NUM!</v>
      </c>
      <c r="UJO55" s="1818" t="e">
        <f t="shared" ref="UJO55" si="23596">UJM55*UJK55</f>
        <v>#NUM!</v>
      </c>
      <c r="UJQ55" s="1818" t="e">
        <f t="shared" ref="UJQ55" si="23597">UJO55*UJM55</f>
        <v>#NUM!</v>
      </c>
      <c r="UJS55" s="1818" t="e">
        <f t="shared" ref="UJS55" si="23598">UJQ55*UJO55</f>
        <v>#NUM!</v>
      </c>
      <c r="UJU55" s="1818" t="e">
        <f t="shared" ref="UJU55" si="23599">UJS55*UJQ55</f>
        <v>#NUM!</v>
      </c>
      <c r="UJW55" s="1818" t="e">
        <f t="shared" ref="UJW55" si="23600">UJU55*UJS55</f>
        <v>#NUM!</v>
      </c>
      <c r="UJY55" s="1818" t="e">
        <f t="shared" ref="UJY55" si="23601">UJW55*UJU55</f>
        <v>#NUM!</v>
      </c>
      <c r="UKA55" s="1818" t="e">
        <f t="shared" ref="UKA55" si="23602">UJY55*UJW55</f>
        <v>#NUM!</v>
      </c>
      <c r="UKC55" s="1818" t="e">
        <f t="shared" ref="UKC55" si="23603">UKA55*UJY55</f>
        <v>#NUM!</v>
      </c>
      <c r="UKE55" s="1818" t="e">
        <f t="shared" ref="UKE55" si="23604">UKC55*UKA55</f>
        <v>#NUM!</v>
      </c>
      <c r="UKG55" s="1818" t="e">
        <f t="shared" ref="UKG55" si="23605">UKE55*UKC55</f>
        <v>#NUM!</v>
      </c>
      <c r="UKI55" s="1818" t="e">
        <f t="shared" ref="UKI55" si="23606">UKG55*UKE55</f>
        <v>#NUM!</v>
      </c>
      <c r="UKK55" s="1818" t="e">
        <f t="shared" ref="UKK55" si="23607">UKI55*UKG55</f>
        <v>#NUM!</v>
      </c>
      <c r="UKM55" s="1818" t="e">
        <f t="shared" ref="UKM55" si="23608">UKK55*UKI55</f>
        <v>#NUM!</v>
      </c>
      <c r="UKO55" s="1818" t="e">
        <f t="shared" ref="UKO55" si="23609">UKM55*UKK55</f>
        <v>#NUM!</v>
      </c>
      <c r="UKQ55" s="1818" t="e">
        <f t="shared" ref="UKQ55" si="23610">UKO55*UKM55</f>
        <v>#NUM!</v>
      </c>
      <c r="UKS55" s="1818" t="e">
        <f t="shared" ref="UKS55" si="23611">UKQ55*UKO55</f>
        <v>#NUM!</v>
      </c>
      <c r="UKU55" s="1818" t="e">
        <f t="shared" ref="UKU55" si="23612">UKS55*UKQ55</f>
        <v>#NUM!</v>
      </c>
      <c r="UKW55" s="1818" t="e">
        <f t="shared" ref="UKW55" si="23613">UKU55*UKS55</f>
        <v>#NUM!</v>
      </c>
      <c r="UKY55" s="1818" t="e">
        <f t="shared" ref="UKY55" si="23614">UKW55*UKU55</f>
        <v>#NUM!</v>
      </c>
      <c r="ULA55" s="1818" t="e">
        <f t="shared" ref="ULA55" si="23615">UKY55*UKW55</f>
        <v>#NUM!</v>
      </c>
      <c r="ULC55" s="1818" t="e">
        <f t="shared" ref="ULC55" si="23616">ULA55*UKY55</f>
        <v>#NUM!</v>
      </c>
      <c r="ULE55" s="1818" t="e">
        <f t="shared" ref="ULE55" si="23617">ULC55*ULA55</f>
        <v>#NUM!</v>
      </c>
      <c r="ULG55" s="1818" t="e">
        <f t="shared" ref="ULG55" si="23618">ULE55*ULC55</f>
        <v>#NUM!</v>
      </c>
      <c r="ULI55" s="1818" t="e">
        <f t="shared" ref="ULI55" si="23619">ULG55*ULE55</f>
        <v>#NUM!</v>
      </c>
      <c r="ULK55" s="1818" t="e">
        <f t="shared" ref="ULK55" si="23620">ULI55*ULG55</f>
        <v>#NUM!</v>
      </c>
      <c r="ULM55" s="1818" t="e">
        <f t="shared" ref="ULM55" si="23621">ULK55*ULI55</f>
        <v>#NUM!</v>
      </c>
      <c r="ULO55" s="1818" t="e">
        <f t="shared" ref="ULO55" si="23622">ULM55*ULK55</f>
        <v>#NUM!</v>
      </c>
      <c r="ULQ55" s="1818" t="e">
        <f t="shared" ref="ULQ55" si="23623">ULO55*ULM55</f>
        <v>#NUM!</v>
      </c>
      <c r="ULS55" s="1818" t="e">
        <f t="shared" ref="ULS55" si="23624">ULQ55*ULO55</f>
        <v>#NUM!</v>
      </c>
      <c r="ULU55" s="1818" t="e">
        <f t="shared" ref="ULU55" si="23625">ULS55*ULQ55</f>
        <v>#NUM!</v>
      </c>
      <c r="ULW55" s="1818" t="e">
        <f t="shared" ref="ULW55" si="23626">ULU55*ULS55</f>
        <v>#NUM!</v>
      </c>
      <c r="ULY55" s="1818" t="e">
        <f t="shared" ref="ULY55" si="23627">ULW55*ULU55</f>
        <v>#NUM!</v>
      </c>
      <c r="UMA55" s="1818" t="e">
        <f t="shared" ref="UMA55" si="23628">ULY55*ULW55</f>
        <v>#NUM!</v>
      </c>
      <c r="UMC55" s="1818" t="e">
        <f t="shared" ref="UMC55" si="23629">UMA55*ULY55</f>
        <v>#NUM!</v>
      </c>
      <c r="UME55" s="1818" t="e">
        <f t="shared" ref="UME55" si="23630">UMC55*UMA55</f>
        <v>#NUM!</v>
      </c>
      <c r="UMG55" s="1818" t="e">
        <f t="shared" ref="UMG55" si="23631">UME55*UMC55</f>
        <v>#NUM!</v>
      </c>
      <c r="UMI55" s="1818" t="e">
        <f t="shared" ref="UMI55" si="23632">UMG55*UME55</f>
        <v>#NUM!</v>
      </c>
      <c r="UMK55" s="1818" t="e">
        <f t="shared" ref="UMK55" si="23633">UMI55*UMG55</f>
        <v>#NUM!</v>
      </c>
      <c r="UMM55" s="1818" t="e">
        <f t="shared" ref="UMM55" si="23634">UMK55*UMI55</f>
        <v>#NUM!</v>
      </c>
      <c r="UMO55" s="1818" t="e">
        <f t="shared" ref="UMO55" si="23635">UMM55*UMK55</f>
        <v>#NUM!</v>
      </c>
      <c r="UMQ55" s="1818" t="e">
        <f t="shared" ref="UMQ55" si="23636">UMO55*UMM55</f>
        <v>#NUM!</v>
      </c>
      <c r="UMS55" s="1818" t="e">
        <f t="shared" ref="UMS55" si="23637">UMQ55*UMO55</f>
        <v>#NUM!</v>
      </c>
      <c r="UMU55" s="1818" t="e">
        <f t="shared" ref="UMU55" si="23638">UMS55*UMQ55</f>
        <v>#NUM!</v>
      </c>
      <c r="UMW55" s="1818" t="e">
        <f t="shared" ref="UMW55" si="23639">UMU55*UMS55</f>
        <v>#NUM!</v>
      </c>
      <c r="UMY55" s="1818" t="e">
        <f t="shared" ref="UMY55" si="23640">UMW55*UMU55</f>
        <v>#NUM!</v>
      </c>
      <c r="UNA55" s="1818" t="e">
        <f t="shared" ref="UNA55" si="23641">UMY55*UMW55</f>
        <v>#NUM!</v>
      </c>
      <c r="UNC55" s="1818" t="e">
        <f t="shared" ref="UNC55" si="23642">UNA55*UMY55</f>
        <v>#NUM!</v>
      </c>
      <c r="UNE55" s="1818" t="e">
        <f t="shared" ref="UNE55" si="23643">UNC55*UNA55</f>
        <v>#NUM!</v>
      </c>
      <c r="UNG55" s="1818" t="e">
        <f t="shared" ref="UNG55" si="23644">UNE55*UNC55</f>
        <v>#NUM!</v>
      </c>
      <c r="UNI55" s="1818" t="e">
        <f t="shared" ref="UNI55" si="23645">UNG55*UNE55</f>
        <v>#NUM!</v>
      </c>
      <c r="UNK55" s="1818" t="e">
        <f t="shared" ref="UNK55" si="23646">UNI55*UNG55</f>
        <v>#NUM!</v>
      </c>
      <c r="UNM55" s="1818" t="e">
        <f t="shared" ref="UNM55" si="23647">UNK55*UNI55</f>
        <v>#NUM!</v>
      </c>
      <c r="UNO55" s="1818" t="e">
        <f t="shared" ref="UNO55" si="23648">UNM55*UNK55</f>
        <v>#NUM!</v>
      </c>
      <c r="UNQ55" s="1818" t="e">
        <f t="shared" ref="UNQ55" si="23649">UNO55*UNM55</f>
        <v>#NUM!</v>
      </c>
      <c r="UNS55" s="1818" t="e">
        <f t="shared" ref="UNS55" si="23650">UNQ55*UNO55</f>
        <v>#NUM!</v>
      </c>
      <c r="UNU55" s="1818" t="e">
        <f t="shared" ref="UNU55" si="23651">UNS55*UNQ55</f>
        <v>#NUM!</v>
      </c>
      <c r="UNW55" s="1818" t="e">
        <f t="shared" ref="UNW55" si="23652">UNU55*UNS55</f>
        <v>#NUM!</v>
      </c>
      <c r="UNY55" s="1818" t="e">
        <f t="shared" ref="UNY55" si="23653">UNW55*UNU55</f>
        <v>#NUM!</v>
      </c>
      <c r="UOA55" s="1818" t="e">
        <f t="shared" ref="UOA55" si="23654">UNY55*UNW55</f>
        <v>#NUM!</v>
      </c>
      <c r="UOC55" s="1818" t="e">
        <f t="shared" ref="UOC55" si="23655">UOA55*UNY55</f>
        <v>#NUM!</v>
      </c>
      <c r="UOE55" s="1818" t="e">
        <f t="shared" ref="UOE55" si="23656">UOC55*UOA55</f>
        <v>#NUM!</v>
      </c>
      <c r="UOG55" s="1818" t="e">
        <f t="shared" ref="UOG55" si="23657">UOE55*UOC55</f>
        <v>#NUM!</v>
      </c>
      <c r="UOI55" s="1818" t="e">
        <f t="shared" ref="UOI55" si="23658">UOG55*UOE55</f>
        <v>#NUM!</v>
      </c>
      <c r="UOK55" s="1818" t="e">
        <f t="shared" ref="UOK55" si="23659">UOI55*UOG55</f>
        <v>#NUM!</v>
      </c>
      <c r="UOM55" s="1818" t="e">
        <f t="shared" ref="UOM55" si="23660">UOK55*UOI55</f>
        <v>#NUM!</v>
      </c>
      <c r="UOO55" s="1818" t="e">
        <f t="shared" ref="UOO55" si="23661">UOM55*UOK55</f>
        <v>#NUM!</v>
      </c>
      <c r="UOQ55" s="1818" t="e">
        <f t="shared" ref="UOQ55" si="23662">UOO55*UOM55</f>
        <v>#NUM!</v>
      </c>
      <c r="UOS55" s="1818" t="e">
        <f t="shared" ref="UOS55" si="23663">UOQ55*UOO55</f>
        <v>#NUM!</v>
      </c>
      <c r="UOU55" s="1818" t="e">
        <f t="shared" ref="UOU55" si="23664">UOS55*UOQ55</f>
        <v>#NUM!</v>
      </c>
      <c r="UOW55" s="1818" t="e">
        <f t="shared" ref="UOW55" si="23665">UOU55*UOS55</f>
        <v>#NUM!</v>
      </c>
      <c r="UOY55" s="1818" t="e">
        <f t="shared" ref="UOY55" si="23666">UOW55*UOU55</f>
        <v>#NUM!</v>
      </c>
      <c r="UPA55" s="1818" t="e">
        <f t="shared" ref="UPA55" si="23667">UOY55*UOW55</f>
        <v>#NUM!</v>
      </c>
      <c r="UPC55" s="1818" t="e">
        <f t="shared" ref="UPC55" si="23668">UPA55*UOY55</f>
        <v>#NUM!</v>
      </c>
      <c r="UPE55" s="1818" t="e">
        <f t="shared" ref="UPE55" si="23669">UPC55*UPA55</f>
        <v>#NUM!</v>
      </c>
      <c r="UPG55" s="1818" t="e">
        <f t="shared" ref="UPG55" si="23670">UPE55*UPC55</f>
        <v>#NUM!</v>
      </c>
      <c r="UPI55" s="1818" t="e">
        <f t="shared" ref="UPI55" si="23671">UPG55*UPE55</f>
        <v>#NUM!</v>
      </c>
      <c r="UPK55" s="1818" t="e">
        <f t="shared" ref="UPK55" si="23672">UPI55*UPG55</f>
        <v>#NUM!</v>
      </c>
      <c r="UPM55" s="1818" t="e">
        <f t="shared" ref="UPM55" si="23673">UPK55*UPI55</f>
        <v>#NUM!</v>
      </c>
      <c r="UPO55" s="1818" t="e">
        <f t="shared" ref="UPO55" si="23674">UPM55*UPK55</f>
        <v>#NUM!</v>
      </c>
      <c r="UPQ55" s="1818" t="e">
        <f t="shared" ref="UPQ55" si="23675">UPO55*UPM55</f>
        <v>#NUM!</v>
      </c>
      <c r="UPS55" s="1818" t="e">
        <f t="shared" ref="UPS55" si="23676">UPQ55*UPO55</f>
        <v>#NUM!</v>
      </c>
      <c r="UPU55" s="1818" t="e">
        <f t="shared" ref="UPU55" si="23677">UPS55*UPQ55</f>
        <v>#NUM!</v>
      </c>
      <c r="UPW55" s="1818" t="e">
        <f t="shared" ref="UPW55" si="23678">UPU55*UPS55</f>
        <v>#NUM!</v>
      </c>
      <c r="UPY55" s="1818" t="e">
        <f t="shared" ref="UPY55" si="23679">UPW55*UPU55</f>
        <v>#NUM!</v>
      </c>
      <c r="UQA55" s="1818" t="e">
        <f t="shared" ref="UQA55" si="23680">UPY55*UPW55</f>
        <v>#NUM!</v>
      </c>
      <c r="UQC55" s="1818" t="e">
        <f t="shared" ref="UQC55" si="23681">UQA55*UPY55</f>
        <v>#NUM!</v>
      </c>
      <c r="UQE55" s="1818" t="e">
        <f t="shared" ref="UQE55" si="23682">UQC55*UQA55</f>
        <v>#NUM!</v>
      </c>
      <c r="UQG55" s="1818" t="e">
        <f t="shared" ref="UQG55" si="23683">UQE55*UQC55</f>
        <v>#NUM!</v>
      </c>
      <c r="UQI55" s="1818" t="e">
        <f t="shared" ref="UQI55" si="23684">UQG55*UQE55</f>
        <v>#NUM!</v>
      </c>
      <c r="UQK55" s="1818" t="e">
        <f t="shared" ref="UQK55" si="23685">UQI55*UQG55</f>
        <v>#NUM!</v>
      </c>
      <c r="UQM55" s="1818" t="e">
        <f t="shared" ref="UQM55" si="23686">UQK55*UQI55</f>
        <v>#NUM!</v>
      </c>
      <c r="UQO55" s="1818" t="e">
        <f t="shared" ref="UQO55" si="23687">UQM55*UQK55</f>
        <v>#NUM!</v>
      </c>
      <c r="UQQ55" s="1818" t="e">
        <f t="shared" ref="UQQ55" si="23688">UQO55*UQM55</f>
        <v>#NUM!</v>
      </c>
      <c r="UQS55" s="1818" t="e">
        <f t="shared" ref="UQS55" si="23689">UQQ55*UQO55</f>
        <v>#NUM!</v>
      </c>
      <c r="UQU55" s="1818" t="e">
        <f t="shared" ref="UQU55" si="23690">UQS55*UQQ55</f>
        <v>#NUM!</v>
      </c>
      <c r="UQW55" s="1818" t="e">
        <f t="shared" ref="UQW55" si="23691">UQU55*UQS55</f>
        <v>#NUM!</v>
      </c>
      <c r="UQY55" s="1818" t="e">
        <f t="shared" ref="UQY55" si="23692">UQW55*UQU55</f>
        <v>#NUM!</v>
      </c>
      <c r="URA55" s="1818" t="e">
        <f t="shared" ref="URA55" si="23693">UQY55*UQW55</f>
        <v>#NUM!</v>
      </c>
      <c r="URC55" s="1818" t="e">
        <f t="shared" ref="URC55" si="23694">URA55*UQY55</f>
        <v>#NUM!</v>
      </c>
      <c r="URE55" s="1818" t="e">
        <f t="shared" ref="URE55" si="23695">URC55*URA55</f>
        <v>#NUM!</v>
      </c>
      <c r="URG55" s="1818" t="e">
        <f t="shared" ref="URG55" si="23696">URE55*URC55</f>
        <v>#NUM!</v>
      </c>
      <c r="URI55" s="1818" t="e">
        <f t="shared" ref="URI55" si="23697">URG55*URE55</f>
        <v>#NUM!</v>
      </c>
      <c r="URK55" s="1818" t="e">
        <f t="shared" ref="URK55" si="23698">URI55*URG55</f>
        <v>#NUM!</v>
      </c>
      <c r="URM55" s="1818" t="e">
        <f t="shared" ref="URM55" si="23699">URK55*URI55</f>
        <v>#NUM!</v>
      </c>
      <c r="URO55" s="1818" t="e">
        <f t="shared" ref="URO55" si="23700">URM55*URK55</f>
        <v>#NUM!</v>
      </c>
      <c r="URQ55" s="1818" t="e">
        <f t="shared" ref="URQ55" si="23701">URO55*URM55</f>
        <v>#NUM!</v>
      </c>
      <c r="URS55" s="1818" t="e">
        <f t="shared" ref="URS55" si="23702">URQ55*URO55</f>
        <v>#NUM!</v>
      </c>
      <c r="URU55" s="1818" t="e">
        <f t="shared" ref="URU55" si="23703">URS55*URQ55</f>
        <v>#NUM!</v>
      </c>
      <c r="URW55" s="1818" t="e">
        <f t="shared" ref="URW55" si="23704">URU55*URS55</f>
        <v>#NUM!</v>
      </c>
      <c r="URY55" s="1818" t="e">
        <f t="shared" ref="URY55" si="23705">URW55*URU55</f>
        <v>#NUM!</v>
      </c>
      <c r="USA55" s="1818" t="e">
        <f t="shared" ref="USA55" si="23706">URY55*URW55</f>
        <v>#NUM!</v>
      </c>
      <c r="USC55" s="1818" t="e">
        <f t="shared" ref="USC55" si="23707">USA55*URY55</f>
        <v>#NUM!</v>
      </c>
      <c r="USE55" s="1818" t="e">
        <f t="shared" ref="USE55" si="23708">USC55*USA55</f>
        <v>#NUM!</v>
      </c>
      <c r="USG55" s="1818" t="e">
        <f t="shared" ref="USG55" si="23709">USE55*USC55</f>
        <v>#NUM!</v>
      </c>
      <c r="USI55" s="1818" t="e">
        <f t="shared" ref="USI55" si="23710">USG55*USE55</f>
        <v>#NUM!</v>
      </c>
      <c r="USK55" s="1818" t="e">
        <f t="shared" ref="USK55" si="23711">USI55*USG55</f>
        <v>#NUM!</v>
      </c>
      <c r="USM55" s="1818" t="e">
        <f t="shared" ref="USM55" si="23712">USK55*USI55</f>
        <v>#NUM!</v>
      </c>
      <c r="USO55" s="1818" t="e">
        <f t="shared" ref="USO55" si="23713">USM55*USK55</f>
        <v>#NUM!</v>
      </c>
      <c r="USQ55" s="1818" t="e">
        <f t="shared" ref="USQ55" si="23714">USO55*USM55</f>
        <v>#NUM!</v>
      </c>
      <c r="USS55" s="1818" t="e">
        <f t="shared" ref="USS55" si="23715">USQ55*USO55</f>
        <v>#NUM!</v>
      </c>
      <c r="USU55" s="1818" t="e">
        <f t="shared" ref="USU55" si="23716">USS55*USQ55</f>
        <v>#NUM!</v>
      </c>
      <c r="USW55" s="1818" t="e">
        <f t="shared" ref="USW55" si="23717">USU55*USS55</f>
        <v>#NUM!</v>
      </c>
      <c r="USY55" s="1818" t="e">
        <f t="shared" ref="USY55" si="23718">USW55*USU55</f>
        <v>#NUM!</v>
      </c>
      <c r="UTA55" s="1818" t="e">
        <f t="shared" ref="UTA55" si="23719">USY55*USW55</f>
        <v>#NUM!</v>
      </c>
      <c r="UTC55" s="1818" t="e">
        <f t="shared" ref="UTC55" si="23720">UTA55*USY55</f>
        <v>#NUM!</v>
      </c>
      <c r="UTE55" s="1818" t="e">
        <f t="shared" ref="UTE55" si="23721">UTC55*UTA55</f>
        <v>#NUM!</v>
      </c>
      <c r="UTG55" s="1818" t="e">
        <f t="shared" ref="UTG55" si="23722">UTE55*UTC55</f>
        <v>#NUM!</v>
      </c>
      <c r="UTI55" s="1818" t="e">
        <f t="shared" ref="UTI55" si="23723">UTG55*UTE55</f>
        <v>#NUM!</v>
      </c>
      <c r="UTK55" s="1818" t="e">
        <f t="shared" ref="UTK55" si="23724">UTI55*UTG55</f>
        <v>#NUM!</v>
      </c>
      <c r="UTM55" s="1818" t="e">
        <f t="shared" ref="UTM55" si="23725">UTK55*UTI55</f>
        <v>#NUM!</v>
      </c>
      <c r="UTO55" s="1818" t="e">
        <f t="shared" ref="UTO55" si="23726">UTM55*UTK55</f>
        <v>#NUM!</v>
      </c>
      <c r="UTQ55" s="1818" t="e">
        <f t="shared" ref="UTQ55" si="23727">UTO55*UTM55</f>
        <v>#NUM!</v>
      </c>
      <c r="UTS55" s="1818" t="e">
        <f t="shared" ref="UTS55" si="23728">UTQ55*UTO55</f>
        <v>#NUM!</v>
      </c>
      <c r="UTU55" s="1818" t="e">
        <f t="shared" ref="UTU55" si="23729">UTS55*UTQ55</f>
        <v>#NUM!</v>
      </c>
      <c r="UTW55" s="1818" t="e">
        <f t="shared" ref="UTW55" si="23730">UTU55*UTS55</f>
        <v>#NUM!</v>
      </c>
      <c r="UTY55" s="1818" t="e">
        <f t="shared" ref="UTY55" si="23731">UTW55*UTU55</f>
        <v>#NUM!</v>
      </c>
      <c r="UUA55" s="1818" t="e">
        <f t="shared" ref="UUA55" si="23732">UTY55*UTW55</f>
        <v>#NUM!</v>
      </c>
      <c r="UUC55" s="1818" t="e">
        <f t="shared" ref="UUC55" si="23733">UUA55*UTY55</f>
        <v>#NUM!</v>
      </c>
      <c r="UUE55" s="1818" t="e">
        <f t="shared" ref="UUE55" si="23734">UUC55*UUA55</f>
        <v>#NUM!</v>
      </c>
      <c r="UUG55" s="1818" t="e">
        <f t="shared" ref="UUG55" si="23735">UUE55*UUC55</f>
        <v>#NUM!</v>
      </c>
      <c r="UUI55" s="1818" t="e">
        <f t="shared" ref="UUI55" si="23736">UUG55*UUE55</f>
        <v>#NUM!</v>
      </c>
      <c r="UUK55" s="1818" t="e">
        <f t="shared" ref="UUK55" si="23737">UUI55*UUG55</f>
        <v>#NUM!</v>
      </c>
      <c r="UUM55" s="1818" t="e">
        <f t="shared" ref="UUM55" si="23738">UUK55*UUI55</f>
        <v>#NUM!</v>
      </c>
      <c r="UUO55" s="1818" t="e">
        <f t="shared" ref="UUO55" si="23739">UUM55*UUK55</f>
        <v>#NUM!</v>
      </c>
      <c r="UUQ55" s="1818" t="e">
        <f t="shared" ref="UUQ55" si="23740">UUO55*UUM55</f>
        <v>#NUM!</v>
      </c>
      <c r="UUS55" s="1818" t="e">
        <f t="shared" ref="UUS55" si="23741">UUQ55*UUO55</f>
        <v>#NUM!</v>
      </c>
      <c r="UUU55" s="1818" t="e">
        <f t="shared" ref="UUU55" si="23742">UUS55*UUQ55</f>
        <v>#NUM!</v>
      </c>
      <c r="UUW55" s="1818" t="e">
        <f t="shared" ref="UUW55" si="23743">UUU55*UUS55</f>
        <v>#NUM!</v>
      </c>
      <c r="UUY55" s="1818" t="e">
        <f t="shared" ref="UUY55" si="23744">UUW55*UUU55</f>
        <v>#NUM!</v>
      </c>
      <c r="UVA55" s="1818" t="e">
        <f t="shared" ref="UVA55" si="23745">UUY55*UUW55</f>
        <v>#NUM!</v>
      </c>
      <c r="UVC55" s="1818" t="e">
        <f t="shared" ref="UVC55" si="23746">UVA55*UUY55</f>
        <v>#NUM!</v>
      </c>
      <c r="UVE55" s="1818" t="e">
        <f t="shared" ref="UVE55" si="23747">UVC55*UVA55</f>
        <v>#NUM!</v>
      </c>
      <c r="UVG55" s="1818" t="e">
        <f t="shared" ref="UVG55" si="23748">UVE55*UVC55</f>
        <v>#NUM!</v>
      </c>
      <c r="UVI55" s="1818" t="e">
        <f t="shared" ref="UVI55" si="23749">UVG55*UVE55</f>
        <v>#NUM!</v>
      </c>
      <c r="UVK55" s="1818" t="e">
        <f t="shared" ref="UVK55" si="23750">UVI55*UVG55</f>
        <v>#NUM!</v>
      </c>
      <c r="UVM55" s="1818" t="e">
        <f t="shared" ref="UVM55" si="23751">UVK55*UVI55</f>
        <v>#NUM!</v>
      </c>
      <c r="UVO55" s="1818" t="e">
        <f t="shared" ref="UVO55" si="23752">UVM55*UVK55</f>
        <v>#NUM!</v>
      </c>
      <c r="UVQ55" s="1818" t="e">
        <f t="shared" ref="UVQ55" si="23753">UVO55*UVM55</f>
        <v>#NUM!</v>
      </c>
      <c r="UVS55" s="1818" t="e">
        <f t="shared" ref="UVS55" si="23754">UVQ55*UVO55</f>
        <v>#NUM!</v>
      </c>
      <c r="UVU55" s="1818" t="e">
        <f t="shared" ref="UVU55" si="23755">UVS55*UVQ55</f>
        <v>#NUM!</v>
      </c>
      <c r="UVW55" s="1818" t="e">
        <f t="shared" ref="UVW55" si="23756">UVU55*UVS55</f>
        <v>#NUM!</v>
      </c>
      <c r="UVY55" s="1818" t="e">
        <f t="shared" ref="UVY55" si="23757">UVW55*UVU55</f>
        <v>#NUM!</v>
      </c>
      <c r="UWA55" s="1818" t="e">
        <f t="shared" ref="UWA55" si="23758">UVY55*UVW55</f>
        <v>#NUM!</v>
      </c>
      <c r="UWC55" s="1818" t="e">
        <f t="shared" ref="UWC55" si="23759">UWA55*UVY55</f>
        <v>#NUM!</v>
      </c>
      <c r="UWE55" s="1818" t="e">
        <f t="shared" ref="UWE55" si="23760">UWC55*UWA55</f>
        <v>#NUM!</v>
      </c>
      <c r="UWG55" s="1818" t="e">
        <f t="shared" ref="UWG55" si="23761">UWE55*UWC55</f>
        <v>#NUM!</v>
      </c>
      <c r="UWI55" s="1818" t="e">
        <f t="shared" ref="UWI55" si="23762">UWG55*UWE55</f>
        <v>#NUM!</v>
      </c>
      <c r="UWK55" s="1818" t="e">
        <f t="shared" ref="UWK55" si="23763">UWI55*UWG55</f>
        <v>#NUM!</v>
      </c>
      <c r="UWM55" s="1818" t="e">
        <f t="shared" ref="UWM55" si="23764">UWK55*UWI55</f>
        <v>#NUM!</v>
      </c>
      <c r="UWO55" s="1818" t="e">
        <f t="shared" ref="UWO55" si="23765">UWM55*UWK55</f>
        <v>#NUM!</v>
      </c>
      <c r="UWQ55" s="1818" t="e">
        <f t="shared" ref="UWQ55" si="23766">UWO55*UWM55</f>
        <v>#NUM!</v>
      </c>
      <c r="UWS55" s="1818" t="e">
        <f t="shared" ref="UWS55" si="23767">UWQ55*UWO55</f>
        <v>#NUM!</v>
      </c>
      <c r="UWU55" s="1818" t="e">
        <f t="shared" ref="UWU55" si="23768">UWS55*UWQ55</f>
        <v>#NUM!</v>
      </c>
      <c r="UWW55" s="1818" t="e">
        <f t="shared" ref="UWW55" si="23769">UWU55*UWS55</f>
        <v>#NUM!</v>
      </c>
      <c r="UWY55" s="1818" t="e">
        <f t="shared" ref="UWY55" si="23770">UWW55*UWU55</f>
        <v>#NUM!</v>
      </c>
      <c r="UXA55" s="1818" t="e">
        <f t="shared" ref="UXA55" si="23771">UWY55*UWW55</f>
        <v>#NUM!</v>
      </c>
      <c r="UXC55" s="1818" t="e">
        <f t="shared" ref="UXC55" si="23772">UXA55*UWY55</f>
        <v>#NUM!</v>
      </c>
      <c r="UXE55" s="1818" t="e">
        <f t="shared" ref="UXE55" si="23773">UXC55*UXA55</f>
        <v>#NUM!</v>
      </c>
      <c r="UXG55" s="1818" t="e">
        <f t="shared" ref="UXG55" si="23774">UXE55*UXC55</f>
        <v>#NUM!</v>
      </c>
      <c r="UXI55" s="1818" t="e">
        <f t="shared" ref="UXI55" si="23775">UXG55*UXE55</f>
        <v>#NUM!</v>
      </c>
      <c r="UXK55" s="1818" t="e">
        <f t="shared" ref="UXK55" si="23776">UXI55*UXG55</f>
        <v>#NUM!</v>
      </c>
      <c r="UXM55" s="1818" t="e">
        <f t="shared" ref="UXM55" si="23777">UXK55*UXI55</f>
        <v>#NUM!</v>
      </c>
      <c r="UXO55" s="1818" t="e">
        <f t="shared" ref="UXO55" si="23778">UXM55*UXK55</f>
        <v>#NUM!</v>
      </c>
      <c r="UXQ55" s="1818" t="e">
        <f t="shared" ref="UXQ55" si="23779">UXO55*UXM55</f>
        <v>#NUM!</v>
      </c>
      <c r="UXS55" s="1818" t="e">
        <f t="shared" ref="UXS55" si="23780">UXQ55*UXO55</f>
        <v>#NUM!</v>
      </c>
      <c r="UXU55" s="1818" t="e">
        <f t="shared" ref="UXU55" si="23781">UXS55*UXQ55</f>
        <v>#NUM!</v>
      </c>
      <c r="UXW55" s="1818" t="e">
        <f t="shared" ref="UXW55" si="23782">UXU55*UXS55</f>
        <v>#NUM!</v>
      </c>
      <c r="UXY55" s="1818" t="e">
        <f t="shared" ref="UXY55" si="23783">UXW55*UXU55</f>
        <v>#NUM!</v>
      </c>
      <c r="UYA55" s="1818" t="e">
        <f t="shared" ref="UYA55" si="23784">UXY55*UXW55</f>
        <v>#NUM!</v>
      </c>
      <c r="UYC55" s="1818" t="e">
        <f t="shared" ref="UYC55" si="23785">UYA55*UXY55</f>
        <v>#NUM!</v>
      </c>
      <c r="UYE55" s="1818" t="e">
        <f t="shared" ref="UYE55" si="23786">UYC55*UYA55</f>
        <v>#NUM!</v>
      </c>
      <c r="UYG55" s="1818" t="e">
        <f t="shared" ref="UYG55" si="23787">UYE55*UYC55</f>
        <v>#NUM!</v>
      </c>
      <c r="UYI55" s="1818" t="e">
        <f t="shared" ref="UYI55" si="23788">UYG55*UYE55</f>
        <v>#NUM!</v>
      </c>
      <c r="UYK55" s="1818" t="e">
        <f t="shared" ref="UYK55" si="23789">UYI55*UYG55</f>
        <v>#NUM!</v>
      </c>
      <c r="UYM55" s="1818" t="e">
        <f t="shared" ref="UYM55" si="23790">UYK55*UYI55</f>
        <v>#NUM!</v>
      </c>
      <c r="UYO55" s="1818" t="e">
        <f t="shared" ref="UYO55" si="23791">UYM55*UYK55</f>
        <v>#NUM!</v>
      </c>
      <c r="UYQ55" s="1818" t="e">
        <f t="shared" ref="UYQ55" si="23792">UYO55*UYM55</f>
        <v>#NUM!</v>
      </c>
      <c r="UYS55" s="1818" t="e">
        <f t="shared" ref="UYS55" si="23793">UYQ55*UYO55</f>
        <v>#NUM!</v>
      </c>
      <c r="UYU55" s="1818" t="e">
        <f t="shared" ref="UYU55" si="23794">UYS55*UYQ55</f>
        <v>#NUM!</v>
      </c>
      <c r="UYW55" s="1818" t="e">
        <f t="shared" ref="UYW55" si="23795">UYU55*UYS55</f>
        <v>#NUM!</v>
      </c>
      <c r="UYY55" s="1818" t="e">
        <f t="shared" ref="UYY55" si="23796">UYW55*UYU55</f>
        <v>#NUM!</v>
      </c>
      <c r="UZA55" s="1818" t="e">
        <f t="shared" ref="UZA55" si="23797">UYY55*UYW55</f>
        <v>#NUM!</v>
      </c>
      <c r="UZC55" s="1818" t="e">
        <f t="shared" ref="UZC55" si="23798">UZA55*UYY55</f>
        <v>#NUM!</v>
      </c>
      <c r="UZE55" s="1818" t="e">
        <f t="shared" ref="UZE55" si="23799">UZC55*UZA55</f>
        <v>#NUM!</v>
      </c>
      <c r="UZG55" s="1818" t="e">
        <f t="shared" ref="UZG55" si="23800">UZE55*UZC55</f>
        <v>#NUM!</v>
      </c>
      <c r="UZI55" s="1818" t="e">
        <f t="shared" ref="UZI55" si="23801">UZG55*UZE55</f>
        <v>#NUM!</v>
      </c>
      <c r="UZK55" s="1818" t="e">
        <f t="shared" ref="UZK55" si="23802">UZI55*UZG55</f>
        <v>#NUM!</v>
      </c>
      <c r="UZM55" s="1818" t="e">
        <f t="shared" ref="UZM55" si="23803">UZK55*UZI55</f>
        <v>#NUM!</v>
      </c>
      <c r="UZO55" s="1818" t="e">
        <f t="shared" ref="UZO55" si="23804">UZM55*UZK55</f>
        <v>#NUM!</v>
      </c>
      <c r="UZQ55" s="1818" t="e">
        <f t="shared" ref="UZQ55" si="23805">UZO55*UZM55</f>
        <v>#NUM!</v>
      </c>
      <c r="UZS55" s="1818" t="e">
        <f t="shared" ref="UZS55" si="23806">UZQ55*UZO55</f>
        <v>#NUM!</v>
      </c>
      <c r="UZU55" s="1818" t="e">
        <f t="shared" ref="UZU55" si="23807">UZS55*UZQ55</f>
        <v>#NUM!</v>
      </c>
      <c r="UZW55" s="1818" t="e">
        <f t="shared" ref="UZW55" si="23808">UZU55*UZS55</f>
        <v>#NUM!</v>
      </c>
      <c r="UZY55" s="1818" t="e">
        <f t="shared" ref="UZY55" si="23809">UZW55*UZU55</f>
        <v>#NUM!</v>
      </c>
      <c r="VAA55" s="1818" t="e">
        <f t="shared" ref="VAA55" si="23810">UZY55*UZW55</f>
        <v>#NUM!</v>
      </c>
      <c r="VAC55" s="1818" t="e">
        <f t="shared" ref="VAC55" si="23811">VAA55*UZY55</f>
        <v>#NUM!</v>
      </c>
      <c r="VAE55" s="1818" t="e">
        <f t="shared" ref="VAE55" si="23812">VAC55*VAA55</f>
        <v>#NUM!</v>
      </c>
      <c r="VAG55" s="1818" t="e">
        <f t="shared" ref="VAG55" si="23813">VAE55*VAC55</f>
        <v>#NUM!</v>
      </c>
      <c r="VAI55" s="1818" t="e">
        <f t="shared" ref="VAI55" si="23814">VAG55*VAE55</f>
        <v>#NUM!</v>
      </c>
      <c r="VAK55" s="1818" t="e">
        <f t="shared" ref="VAK55" si="23815">VAI55*VAG55</f>
        <v>#NUM!</v>
      </c>
      <c r="VAM55" s="1818" t="e">
        <f t="shared" ref="VAM55" si="23816">VAK55*VAI55</f>
        <v>#NUM!</v>
      </c>
      <c r="VAO55" s="1818" t="e">
        <f t="shared" ref="VAO55" si="23817">VAM55*VAK55</f>
        <v>#NUM!</v>
      </c>
      <c r="VAQ55" s="1818" t="e">
        <f t="shared" ref="VAQ55" si="23818">VAO55*VAM55</f>
        <v>#NUM!</v>
      </c>
      <c r="VAS55" s="1818" t="e">
        <f t="shared" ref="VAS55" si="23819">VAQ55*VAO55</f>
        <v>#NUM!</v>
      </c>
      <c r="VAU55" s="1818" t="e">
        <f t="shared" ref="VAU55" si="23820">VAS55*VAQ55</f>
        <v>#NUM!</v>
      </c>
      <c r="VAW55" s="1818" t="e">
        <f t="shared" ref="VAW55" si="23821">VAU55*VAS55</f>
        <v>#NUM!</v>
      </c>
      <c r="VAY55" s="1818" t="e">
        <f t="shared" ref="VAY55" si="23822">VAW55*VAU55</f>
        <v>#NUM!</v>
      </c>
      <c r="VBA55" s="1818" t="e">
        <f t="shared" ref="VBA55" si="23823">VAY55*VAW55</f>
        <v>#NUM!</v>
      </c>
      <c r="VBC55" s="1818" t="e">
        <f t="shared" ref="VBC55" si="23824">VBA55*VAY55</f>
        <v>#NUM!</v>
      </c>
      <c r="VBE55" s="1818" t="e">
        <f t="shared" ref="VBE55" si="23825">VBC55*VBA55</f>
        <v>#NUM!</v>
      </c>
      <c r="VBG55" s="1818" t="e">
        <f t="shared" ref="VBG55" si="23826">VBE55*VBC55</f>
        <v>#NUM!</v>
      </c>
      <c r="VBI55" s="1818" t="e">
        <f t="shared" ref="VBI55" si="23827">VBG55*VBE55</f>
        <v>#NUM!</v>
      </c>
      <c r="VBK55" s="1818" t="e">
        <f t="shared" ref="VBK55" si="23828">VBI55*VBG55</f>
        <v>#NUM!</v>
      </c>
      <c r="VBM55" s="1818" t="e">
        <f t="shared" ref="VBM55" si="23829">VBK55*VBI55</f>
        <v>#NUM!</v>
      </c>
      <c r="VBO55" s="1818" t="e">
        <f t="shared" ref="VBO55" si="23830">VBM55*VBK55</f>
        <v>#NUM!</v>
      </c>
      <c r="VBQ55" s="1818" t="e">
        <f t="shared" ref="VBQ55" si="23831">VBO55*VBM55</f>
        <v>#NUM!</v>
      </c>
      <c r="VBS55" s="1818" t="e">
        <f t="shared" ref="VBS55" si="23832">VBQ55*VBO55</f>
        <v>#NUM!</v>
      </c>
      <c r="VBU55" s="1818" t="e">
        <f t="shared" ref="VBU55" si="23833">VBS55*VBQ55</f>
        <v>#NUM!</v>
      </c>
      <c r="VBW55" s="1818" t="e">
        <f t="shared" ref="VBW55" si="23834">VBU55*VBS55</f>
        <v>#NUM!</v>
      </c>
      <c r="VBY55" s="1818" t="e">
        <f t="shared" ref="VBY55" si="23835">VBW55*VBU55</f>
        <v>#NUM!</v>
      </c>
      <c r="VCA55" s="1818" t="e">
        <f t="shared" ref="VCA55" si="23836">VBY55*VBW55</f>
        <v>#NUM!</v>
      </c>
      <c r="VCC55" s="1818" t="e">
        <f t="shared" ref="VCC55" si="23837">VCA55*VBY55</f>
        <v>#NUM!</v>
      </c>
      <c r="VCE55" s="1818" t="e">
        <f t="shared" ref="VCE55" si="23838">VCC55*VCA55</f>
        <v>#NUM!</v>
      </c>
      <c r="VCG55" s="1818" t="e">
        <f t="shared" ref="VCG55" si="23839">VCE55*VCC55</f>
        <v>#NUM!</v>
      </c>
      <c r="VCI55" s="1818" t="e">
        <f t="shared" ref="VCI55" si="23840">VCG55*VCE55</f>
        <v>#NUM!</v>
      </c>
      <c r="VCK55" s="1818" t="e">
        <f t="shared" ref="VCK55" si="23841">VCI55*VCG55</f>
        <v>#NUM!</v>
      </c>
      <c r="VCM55" s="1818" t="e">
        <f t="shared" ref="VCM55" si="23842">VCK55*VCI55</f>
        <v>#NUM!</v>
      </c>
      <c r="VCO55" s="1818" t="e">
        <f t="shared" ref="VCO55" si="23843">VCM55*VCK55</f>
        <v>#NUM!</v>
      </c>
      <c r="VCQ55" s="1818" t="e">
        <f t="shared" ref="VCQ55" si="23844">VCO55*VCM55</f>
        <v>#NUM!</v>
      </c>
      <c r="VCS55" s="1818" t="e">
        <f t="shared" ref="VCS55" si="23845">VCQ55*VCO55</f>
        <v>#NUM!</v>
      </c>
      <c r="VCU55" s="1818" t="e">
        <f t="shared" ref="VCU55" si="23846">VCS55*VCQ55</f>
        <v>#NUM!</v>
      </c>
      <c r="VCW55" s="1818" t="e">
        <f t="shared" ref="VCW55" si="23847">VCU55*VCS55</f>
        <v>#NUM!</v>
      </c>
      <c r="VCY55" s="1818" t="e">
        <f t="shared" ref="VCY55" si="23848">VCW55*VCU55</f>
        <v>#NUM!</v>
      </c>
      <c r="VDA55" s="1818" t="e">
        <f t="shared" ref="VDA55" si="23849">VCY55*VCW55</f>
        <v>#NUM!</v>
      </c>
      <c r="VDC55" s="1818" t="e">
        <f t="shared" ref="VDC55" si="23850">VDA55*VCY55</f>
        <v>#NUM!</v>
      </c>
      <c r="VDE55" s="1818" t="e">
        <f t="shared" ref="VDE55" si="23851">VDC55*VDA55</f>
        <v>#NUM!</v>
      </c>
      <c r="VDG55" s="1818" t="e">
        <f t="shared" ref="VDG55" si="23852">VDE55*VDC55</f>
        <v>#NUM!</v>
      </c>
      <c r="VDI55" s="1818" t="e">
        <f t="shared" ref="VDI55" si="23853">VDG55*VDE55</f>
        <v>#NUM!</v>
      </c>
      <c r="VDK55" s="1818" t="e">
        <f t="shared" ref="VDK55" si="23854">VDI55*VDG55</f>
        <v>#NUM!</v>
      </c>
      <c r="VDM55" s="1818" t="e">
        <f t="shared" ref="VDM55" si="23855">VDK55*VDI55</f>
        <v>#NUM!</v>
      </c>
      <c r="VDO55" s="1818" t="e">
        <f t="shared" ref="VDO55" si="23856">VDM55*VDK55</f>
        <v>#NUM!</v>
      </c>
      <c r="VDQ55" s="1818" t="e">
        <f t="shared" ref="VDQ55" si="23857">VDO55*VDM55</f>
        <v>#NUM!</v>
      </c>
      <c r="VDS55" s="1818" t="e">
        <f t="shared" ref="VDS55" si="23858">VDQ55*VDO55</f>
        <v>#NUM!</v>
      </c>
      <c r="VDU55" s="1818" t="e">
        <f t="shared" ref="VDU55" si="23859">VDS55*VDQ55</f>
        <v>#NUM!</v>
      </c>
      <c r="VDW55" s="1818" t="e">
        <f t="shared" ref="VDW55" si="23860">VDU55*VDS55</f>
        <v>#NUM!</v>
      </c>
      <c r="VDY55" s="1818" t="e">
        <f t="shared" ref="VDY55" si="23861">VDW55*VDU55</f>
        <v>#NUM!</v>
      </c>
      <c r="VEA55" s="1818" t="e">
        <f t="shared" ref="VEA55" si="23862">VDY55*VDW55</f>
        <v>#NUM!</v>
      </c>
      <c r="VEC55" s="1818" t="e">
        <f t="shared" ref="VEC55" si="23863">VEA55*VDY55</f>
        <v>#NUM!</v>
      </c>
      <c r="VEE55" s="1818" t="e">
        <f t="shared" ref="VEE55" si="23864">VEC55*VEA55</f>
        <v>#NUM!</v>
      </c>
      <c r="VEG55" s="1818" t="e">
        <f t="shared" ref="VEG55" si="23865">VEE55*VEC55</f>
        <v>#NUM!</v>
      </c>
      <c r="VEI55" s="1818" t="e">
        <f t="shared" ref="VEI55" si="23866">VEG55*VEE55</f>
        <v>#NUM!</v>
      </c>
      <c r="VEK55" s="1818" t="e">
        <f t="shared" ref="VEK55" si="23867">VEI55*VEG55</f>
        <v>#NUM!</v>
      </c>
      <c r="VEM55" s="1818" t="e">
        <f t="shared" ref="VEM55" si="23868">VEK55*VEI55</f>
        <v>#NUM!</v>
      </c>
      <c r="VEO55" s="1818" t="e">
        <f t="shared" ref="VEO55" si="23869">VEM55*VEK55</f>
        <v>#NUM!</v>
      </c>
      <c r="VEQ55" s="1818" t="e">
        <f t="shared" ref="VEQ55" si="23870">VEO55*VEM55</f>
        <v>#NUM!</v>
      </c>
      <c r="VES55" s="1818" t="e">
        <f t="shared" ref="VES55" si="23871">VEQ55*VEO55</f>
        <v>#NUM!</v>
      </c>
      <c r="VEU55" s="1818" t="e">
        <f t="shared" ref="VEU55" si="23872">VES55*VEQ55</f>
        <v>#NUM!</v>
      </c>
      <c r="VEW55" s="1818" t="e">
        <f t="shared" ref="VEW55" si="23873">VEU55*VES55</f>
        <v>#NUM!</v>
      </c>
      <c r="VEY55" s="1818" t="e">
        <f t="shared" ref="VEY55" si="23874">VEW55*VEU55</f>
        <v>#NUM!</v>
      </c>
      <c r="VFA55" s="1818" t="e">
        <f t="shared" ref="VFA55" si="23875">VEY55*VEW55</f>
        <v>#NUM!</v>
      </c>
      <c r="VFC55" s="1818" t="e">
        <f t="shared" ref="VFC55" si="23876">VFA55*VEY55</f>
        <v>#NUM!</v>
      </c>
      <c r="VFE55" s="1818" t="e">
        <f t="shared" ref="VFE55" si="23877">VFC55*VFA55</f>
        <v>#NUM!</v>
      </c>
      <c r="VFG55" s="1818" t="e">
        <f t="shared" ref="VFG55" si="23878">VFE55*VFC55</f>
        <v>#NUM!</v>
      </c>
      <c r="VFI55" s="1818" t="e">
        <f t="shared" ref="VFI55" si="23879">VFG55*VFE55</f>
        <v>#NUM!</v>
      </c>
      <c r="VFK55" s="1818" t="e">
        <f t="shared" ref="VFK55" si="23880">VFI55*VFG55</f>
        <v>#NUM!</v>
      </c>
      <c r="VFM55" s="1818" t="e">
        <f t="shared" ref="VFM55" si="23881">VFK55*VFI55</f>
        <v>#NUM!</v>
      </c>
      <c r="VFO55" s="1818" t="e">
        <f t="shared" ref="VFO55" si="23882">VFM55*VFK55</f>
        <v>#NUM!</v>
      </c>
      <c r="VFQ55" s="1818" t="e">
        <f t="shared" ref="VFQ55" si="23883">VFO55*VFM55</f>
        <v>#NUM!</v>
      </c>
      <c r="VFS55" s="1818" t="e">
        <f t="shared" ref="VFS55" si="23884">VFQ55*VFO55</f>
        <v>#NUM!</v>
      </c>
      <c r="VFU55" s="1818" t="e">
        <f t="shared" ref="VFU55" si="23885">VFS55*VFQ55</f>
        <v>#NUM!</v>
      </c>
      <c r="VFW55" s="1818" t="e">
        <f t="shared" ref="VFW55" si="23886">VFU55*VFS55</f>
        <v>#NUM!</v>
      </c>
      <c r="VFY55" s="1818" t="e">
        <f t="shared" ref="VFY55" si="23887">VFW55*VFU55</f>
        <v>#NUM!</v>
      </c>
      <c r="VGA55" s="1818" t="e">
        <f t="shared" ref="VGA55" si="23888">VFY55*VFW55</f>
        <v>#NUM!</v>
      </c>
      <c r="VGC55" s="1818" t="e">
        <f t="shared" ref="VGC55" si="23889">VGA55*VFY55</f>
        <v>#NUM!</v>
      </c>
      <c r="VGE55" s="1818" t="e">
        <f t="shared" ref="VGE55" si="23890">VGC55*VGA55</f>
        <v>#NUM!</v>
      </c>
      <c r="VGG55" s="1818" t="e">
        <f t="shared" ref="VGG55" si="23891">VGE55*VGC55</f>
        <v>#NUM!</v>
      </c>
      <c r="VGI55" s="1818" t="e">
        <f t="shared" ref="VGI55" si="23892">VGG55*VGE55</f>
        <v>#NUM!</v>
      </c>
      <c r="VGK55" s="1818" t="e">
        <f t="shared" ref="VGK55" si="23893">VGI55*VGG55</f>
        <v>#NUM!</v>
      </c>
      <c r="VGM55" s="1818" t="e">
        <f t="shared" ref="VGM55" si="23894">VGK55*VGI55</f>
        <v>#NUM!</v>
      </c>
      <c r="VGO55" s="1818" t="e">
        <f t="shared" ref="VGO55" si="23895">VGM55*VGK55</f>
        <v>#NUM!</v>
      </c>
      <c r="VGQ55" s="1818" t="e">
        <f t="shared" ref="VGQ55" si="23896">VGO55*VGM55</f>
        <v>#NUM!</v>
      </c>
      <c r="VGS55" s="1818" t="e">
        <f t="shared" ref="VGS55" si="23897">VGQ55*VGO55</f>
        <v>#NUM!</v>
      </c>
      <c r="VGU55" s="1818" t="e">
        <f t="shared" ref="VGU55" si="23898">VGS55*VGQ55</f>
        <v>#NUM!</v>
      </c>
      <c r="VGW55" s="1818" t="e">
        <f t="shared" ref="VGW55" si="23899">VGU55*VGS55</f>
        <v>#NUM!</v>
      </c>
      <c r="VGY55" s="1818" t="e">
        <f t="shared" ref="VGY55" si="23900">VGW55*VGU55</f>
        <v>#NUM!</v>
      </c>
      <c r="VHA55" s="1818" t="e">
        <f t="shared" ref="VHA55" si="23901">VGY55*VGW55</f>
        <v>#NUM!</v>
      </c>
      <c r="VHC55" s="1818" t="e">
        <f t="shared" ref="VHC55" si="23902">VHA55*VGY55</f>
        <v>#NUM!</v>
      </c>
      <c r="VHE55" s="1818" t="e">
        <f t="shared" ref="VHE55" si="23903">VHC55*VHA55</f>
        <v>#NUM!</v>
      </c>
      <c r="VHG55" s="1818" t="e">
        <f t="shared" ref="VHG55" si="23904">VHE55*VHC55</f>
        <v>#NUM!</v>
      </c>
      <c r="VHI55" s="1818" t="e">
        <f t="shared" ref="VHI55" si="23905">VHG55*VHE55</f>
        <v>#NUM!</v>
      </c>
      <c r="VHK55" s="1818" t="e">
        <f t="shared" ref="VHK55" si="23906">VHI55*VHG55</f>
        <v>#NUM!</v>
      </c>
      <c r="VHM55" s="1818" t="e">
        <f t="shared" ref="VHM55" si="23907">VHK55*VHI55</f>
        <v>#NUM!</v>
      </c>
      <c r="VHO55" s="1818" t="e">
        <f t="shared" ref="VHO55" si="23908">VHM55*VHK55</f>
        <v>#NUM!</v>
      </c>
      <c r="VHQ55" s="1818" t="e">
        <f t="shared" ref="VHQ55" si="23909">VHO55*VHM55</f>
        <v>#NUM!</v>
      </c>
      <c r="VHS55" s="1818" t="e">
        <f t="shared" ref="VHS55" si="23910">VHQ55*VHO55</f>
        <v>#NUM!</v>
      </c>
      <c r="VHU55" s="1818" t="e">
        <f t="shared" ref="VHU55" si="23911">VHS55*VHQ55</f>
        <v>#NUM!</v>
      </c>
      <c r="VHW55" s="1818" t="e">
        <f t="shared" ref="VHW55" si="23912">VHU55*VHS55</f>
        <v>#NUM!</v>
      </c>
      <c r="VHY55" s="1818" t="e">
        <f t="shared" ref="VHY55" si="23913">VHW55*VHU55</f>
        <v>#NUM!</v>
      </c>
      <c r="VIA55" s="1818" t="e">
        <f t="shared" ref="VIA55" si="23914">VHY55*VHW55</f>
        <v>#NUM!</v>
      </c>
      <c r="VIC55" s="1818" t="e">
        <f t="shared" ref="VIC55" si="23915">VIA55*VHY55</f>
        <v>#NUM!</v>
      </c>
      <c r="VIE55" s="1818" t="e">
        <f t="shared" ref="VIE55" si="23916">VIC55*VIA55</f>
        <v>#NUM!</v>
      </c>
      <c r="VIG55" s="1818" t="e">
        <f t="shared" ref="VIG55" si="23917">VIE55*VIC55</f>
        <v>#NUM!</v>
      </c>
      <c r="VII55" s="1818" t="e">
        <f t="shared" ref="VII55" si="23918">VIG55*VIE55</f>
        <v>#NUM!</v>
      </c>
      <c r="VIK55" s="1818" t="e">
        <f t="shared" ref="VIK55" si="23919">VII55*VIG55</f>
        <v>#NUM!</v>
      </c>
      <c r="VIM55" s="1818" t="e">
        <f t="shared" ref="VIM55" si="23920">VIK55*VII55</f>
        <v>#NUM!</v>
      </c>
      <c r="VIO55" s="1818" t="e">
        <f t="shared" ref="VIO55" si="23921">VIM55*VIK55</f>
        <v>#NUM!</v>
      </c>
      <c r="VIQ55" s="1818" t="e">
        <f t="shared" ref="VIQ55" si="23922">VIO55*VIM55</f>
        <v>#NUM!</v>
      </c>
      <c r="VIS55" s="1818" t="e">
        <f t="shared" ref="VIS55" si="23923">VIQ55*VIO55</f>
        <v>#NUM!</v>
      </c>
      <c r="VIU55" s="1818" t="e">
        <f t="shared" ref="VIU55" si="23924">VIS55*VIQ55</f>
        <v>#NUM!</v>
      </c>
      <c r="VIW55" s="1818" t="e">
        <f t="shared" ref="VIW55" si="23925">VIU55*VIS55</f>
        <v>#NUM!</v>
      </c>
      <c r="VIY55" s="1818" t="e">
        <f t="shared" ref="VIY55" si="23926">VIW55*VIU55</f>
        <v>#NUM!</v>
      </c>
      <c r="VJA55" s="1818" t="e">
        <f t="shared" ref="VJA55" si="23927">VIY55*VIW55</f>
        <v>#NUM!</v>
      </c>
      <c r="VJC55" s="1818" t="e">
        <f t="shared" ref="VJC55" si="23928">VJA55*VIY55</f>
        <v>#NUM!</v>
      </c>
      <c r="VJE55" s="1818" t="e">
        <f t="shared" ref="VJE55" si="23929">VJC55*VJA55</f>
        <v>#NUM!</v>
      </c>
      <c r="VJG55" s="1818" t="e">
        <f t="shared" ref="VJG55" si="23930">VJE55*VJC55</f>
        <v>#NUM!</v>
      </c>
      <c r="VJI55" s="1818" t="e">
        <f t="shared" ref="VJI55" si="23931">VJG55*VJE55</f>
        <v>#NUM!</v>
      </c>
      <c r="VJK55" s="1818" t="e">
        <f t="shared" ref="VJK55" si="23932">VJI55*VJG55</f>
        <v>#NUM!</v>
      </c>
      <c r="VJM55" s="1818" t="e">
        <f t="shared" ref="VJM55" si="23933">VJK55*VJI55</f>
        <v>#NUM!</v>
      </c>
      <c r="VJO55" s="1818" t="e">
        <f t="shared" ref="VJO55" si="23934">VJM55*VJK55</f>
        <v>#NUM!</v>
      </c>
      <c r="VJQ55" s="1818" t="e">
        <f t="shared" ref="VJQ55" si="23935">VJO55*VJM55</f>
        <v>#NUM!</v>
      </c>
      <c r="VJS55" s="1818" t="e">
        <f t="shared" ref="VJS55" si="23936">VJQ55*VJO55</f>
        <v>#NUM!</v>
      </c>
      <c r="VJU55" s="1818" t="e">
        <f t="shared" ref="VJU55" si="23937">VJS55*VJQ55</f>
        <v>#NUM!</v>
      </c>
      <c r="VJW55" s="1818" t="e">
        <f t="shared" ref="VJW55" si="23938">VJU55*VJS55</f>
        <v>#NUM!</v>
      </c>
      <c r="VJY55" s="1818" t="e">
        <f t="shared" ref="VJY55" si="23939">VJW55*VJU55</f>
        <v>#NUM!</v>
      </c>
      <c r="VKA55" s="1818" t="e">
        <f t="shared" ref="VKA55" si="23940">VJY55*VJW55</f>
        <v>#NUM!</v>
      </c>
      <c r="VKC55" s="1818" t="e">
        <f t="shared" ref="VKC55" si="23941">VKA55*VJY55</f>
        <v>#NUM!</v>
      </c>
      <c r="VKE55" s="1818" t="e">
        <f t="shared" ref="VKE55" si="23942">VKC55*VKA55</f>
        <v>#NUM!</v>
      </c>
      <c r="VKG55" s="1818" t="e">
        <f t="shared" ref="VKG55" si="23943">VKE55*VKC55</f>
        <v>#NUM!</v>
      </c>
      <c r="VKI55" s="1818" t="e">
        <f t="shared" ref="VKI55" si="23944">VKG55*VKE55</f>
        <v>#NUM!</v>
      </c>
      <c r="VKK55" s="1818" t="e">
        <f t="shared" ref="VKK55" si="23945">VKI55*VKG55</f>
        <v>#NUM!</v>
      </c>
      <c r="VKM55" s="1818" t="e">
        <f t="shared" ref="VKM55" si="23946">VKK55*VKI55</f>
        <v>#NUM!</v>
      </c>
      <c r="VKO55" s="1818" t="e">
        <f t="shared" ref="VKO55" si="23947">VKM55*VKK55</f>
        <v>#NUM!</v>
      </c>
      <c r="VKQ55" s="1818" t="e">
        <f t="shared" ref="VKQ55" si="23948">VKO55*VKM55</f>
        <v>#NUM!</v>
      </c>
      <c r="VKS55" s="1818" t="e">
        <f t="shared" ref="VKS55" si="23949">VKQ55*VKO55</f>
        <v>#NUM!</v>
      </c>
      <c r="VKU55" s="1818" t="e">
        <f t="shared" ref="VKU55" si="23950">VKS55*VKQ55</f>
        <v>#NUM!</v>
      </c>
      <c r="VKW55" s="1818" t="e">
        <f t="shared" ref="VKW55" si="23951">VKU55*VKS55</f>
        <v>#NUM!</v>
      </c>
      <c r="VKY55" s="1818" t="e">
        <f t="shared" ref="VKY55" si="23952">VKW55*VKU55</f>
        <v>#NUM!</v>
      </c>
      <c r="VLA55" s="1818" t="e">
        <f t="shared" ref="VLA55" si="23953">VKY55*VKW55</f>
        <v>#NUM!</v>
      </c>
      <c r="VLC55" s="1818" t="e">
        <f t="shared" ref="VLC55" si="23954">VLA55*VKY55</f>
        <v>#NUM!</v>
      </c>
      <c r="VLE55" s="1818" t="e">
        <f t="shared" ref="VLE55" si="23955">VLC55*VLA55</f>
        <v>#NUM!</v>
      </c>
      <c r="VLG55" s="1818" t="e">
        <f t="shared" ref="VLG55" si="23956">VLE55*VLC55</f>
        <v>#NUM!</v>
      </c>
      <c r="VLI55" s="1818" t="e">
        <f t="shared" ref="VLI55" si="23957">VLG55*VLE55</f>
        <v>#NUM!</v>
      </c>
      <c r="VLK55" s="1818" t="e">
        <f t="shared" ref="VLK55" si="23958">VLI55*VLG55</f>
        <v>#NUM!</v>
      </c>
      <c r="VLM55" s="1818" t="e">
        <f t="shared" ref="VLM55" si="23959">VLK55*VLI55</f>
        <v>#NUM!</v>
      </c>
      <c r="VLO55" s="1818" t="e">
        <f t="shared" ref="VLO55" si="23960">VLM55*VLK55</f>
        <v>#NUM!</v>
      </c>
      <c r="VLQ55" s="1818" t="e">
        <f t="shared" ref="VLQ55" si="23961">VLO55*VLM55</f>
        <v>#NUM!</v>
      </c>
      <c r="VLS55" s="1818" t="e">
        <f t="shared" ref="VLS55" si="23962">VLQ55*VLO55</f>
        <v>#NUM!</v>
      </c>
      <c r="VLU55" s="1818" t="e">
        <f t="shared" ref="VLU55" si="23963">VLS55*VLQ55</f>
        <v>#NUM!</v>
      </c>
      <c r="VLW55" s="1818" t="e">
        <f t="shared" ref="VLW55" si="23964">VLU55*VLS55</f>
        <v>#NUM!</v>
      </c>
      <c r="VLY55" s="1818" t="e">
        <f t="shared" ref="VLY55" si="23965">VLW55*VLU55</f>
        <v>#NUM!</v>
      </c>
      <c r="VMA55" s="1818" t="e">
        <f t="shared" ref="VMA55" si="23966">VLY55*VLW55</f>
        <v>#NUM!</v>
      </c>
      <c r="VMC55" s="1818" t="e">
        <f t="shared" ref="VMC55" si="23967">VMA55*VLY55</f>
        <v>#NUM!</v>
      </c>
      <c r="VME55" s="1818" t="e">
        <f t="shared" ref="VME55" si="23968">VMC55*VMA55</f>
        <v>#NUM!</v>
      </c>
      <c r="VMG55" s="1818" t="e">
        <f t="shared" ref="VMG55" si="23969">VME55*VMC55</f>
        <v>#NUM!</v>
      </c>
      <c r="VMI55" s="1818" t="e">
        <f t="shared" ref="VMI55" si="23970">VMG55*VME55</f>
        <v>#NUM!</v>
      </c>
      <c r="VMK55" s="1818" t="e">
        <f t="shared" ref="VMK55" si="23971">VMI55*VMG55</f>
        <v>#NUM!</v>
      </c>
      <c r="VMM55" s="1818" t="e">
        <f t="shared" ref="VMM55" si="23972">VMK55*VMI55</f>
        <v>#NUM!</v>
      </c>
      <c r="VMO55" s="1818" t="e">
        <f t="shared" ref="VMO55" si="23973">VMM55*VMK55</f>
        <v>#NUM!</v>
      </c>
      <c r="VMQ55" s="1818" t="e">
        <f t="shared" ref="VMQ55" si="23974">VMO55*VMM55</f>
        <v>#NUM!</v>
      </c>
      <c r="VMS55" s="1818" t="e">
        <f t="shared" ref="VMS55" si="23975">VMQ55*VMO55</f>
        <v>#NUM!</v>
      </c>
      <c r="VMU55" s="1818" t="e">
        <f t="shared" ref="VMU55" si="23976">VMS55*VMQ55</f>
        <v>#NUM!</v>
      </c>
      <c r="VMW55" s="1818" t="e">
        <f t="shared" ref="VMW55" si="23977">VMU55*VMS55</f>
        <v>#NUM!</v>
      </c>
      <c r="VMY55" s="1818" t="e">
        <f t="shared" ref="VMY55" si="23978">VMW55*VMU55</f>
        <v>#NUM!</v>
      </c>
      <c r="VNA55" s="1818" t="e">
        <f t="shared" ref="VNA55" si="23979">VMY55*VMW55</f>
        <v>#NUM!</v>
      </c>
      <c r="VNC55" s="1818" t="e">
        <f t="shared" ref="VNC55" si="23980">VNA55*VMY55</f>
        <v>#NUM!</v>
      </c>
      <c r="VNE55" s="1818" t="e">
        <f t="shared" ref="VNE55" si="23981">VNC55*VNA55</f>
        <v>#NUM!</v>
      </c>
      <c r="VNG55" s="1818" t="e">
        <f t="shared" ref="VNG55" si="23982">VNE55*VNC55</f>
        <v>#NUM!</v>
      </c>
      <c r="VNI55" s="1818" t="e">
        <f t="shared" ref="VNI55" si="23983">VNG55*VNE55</f>
        <v>#NUM!</v>
      </c>
      <c r="VNK55" s="1818" t="e">
        <f t="shared" ref="VNK55" si="23984">VNI55*VNG55</f>
        <v>#NUM!</v>
      </c>
      <c r="VNM55" s="1818" t="e">
        <f t="shared" ref="VNM55" si="23985">VNK55*VNI55</f>
        <v>#NUM!</v>
      </c>
      <c r="VNO55" s="1818" t="e">
        <f t="shared" ref="VNO55" si="23986">VNM55*VNK55</f>
        <v>#NUM!</v>
      </c>
      <c r="VNQ55" s="1818" t="e">
        <f t="shared" ref="VNQ55" si="23987">VNO55*VNM55</f>
        <v>#NUM!</v>
      </c>
      <c r="VNS55" s="1818" t="e">
        <f t="shared" ref="VNS55" si="23988">VNQ55*VNO55</f>
        <v>#NUM!</v>
      </c>
      <c r="VNU55" s="1818" t="e">
        <f t="shared" ref="VNU55" si="23989">VNS55*VNQ55</f>
        <v>#NUM!</v>
      </c>
      <c r="VNW55" s="1818" t="e">
        <f t="shared" ref="VNW55" si="23990">VNU55*VNS55</f>
        <v>#NUM!</v>
      </c>
      <c r="VNY55" s="1818" t="e">
        <f t="shared" ref="VNY55" si="23991">VNW55*VNU55</f>
        <v>#NUM!</v>
      </c>
      <c r="VOA55" s="1818" t="e">
        <f t="shared" ref="VOA55" si="23992">VNY55*VNW55</f>
        <v>#NUM!</v>
      </c>
      <c r="VOC55" s="1818" t="e">
        <f t="shared" ref="VOC55" si="23993">VOA55*VNY55</f>
        <v>#NUM!</v>
      </c>
      <c r="VOE55" s="1818" t="e">
        <f t="shared" ref="VOE55" si="23994">VOC55*VOA55</f>
        <v>#NUM!</v>
      </c>
      <c r="VOG55" s="1818" t="e">
        <f t="shared" ref="VOG55" si="23995">VOE55*VOC55</f>
        <v>#NUM!</v>
      </c>
      <c r="VOI55" s="1818" t="e">
        <f t="shared" ref="VOI55" si="23996">VOG55*VOE55</f>
        <v>#NUM!</v>
      </c>
      <c r="VOK55" s="1818" t="e">
        <f t="shared" ref="VOK55" si="23997">VOI55*VOG55</f>
        <v>#NUM!</v>
      </c>
      <c r="VOM55" s="1818" t="e">
        <f t="shared" ref="VOM55" si="23998">VOK55*VOI55</f>
        <v>#NUM!</v>
      </c>
      <c r="VOO55" s="1818" t="e">
        <f t="shared" ref="VOO55" si="23999">VOM55*VOK55</f>
        <v>#NUM!</v>
      </c>
      <c r="VOQ55" s="1818" t="e">
        <f t="shared" ref="VOQ55" si="24000">VOO55*VOM55</f>
        <v>#NUM!</v>
      </c>
      <c r="VOS55" s="1818" t="e">
        <f t="shared" ref="VOS55" si="24001">VOQ55*VOO55</f>
        <v>#NUM!</v>
      </c>
      <c r="VOU55" s="1818" t="e">
        <f t="shared" ref="VOU55" si="24002">VOS55*VOQ55</f>
        <v>#NUM!</v>
      </c>
      <c r="VOW55" s="1818" t="e">
        <f t="shared" ref="VOW55" si="24003">VOU55*VOS55</f>
        <v>#NUM!</v>
      </c>
      <c r="VOY55" s="1818" t="e">
        <f t="shared" ref="VOY55" si="24004">VOW55*VOU55</f>
        <v>#NUM!</v>
      </c>
      <c r="VPA55" s="1818" t="e">
        <f t="shared" ref="VPA55" si="24005">VOY55*VOW55</f>
        <v>#NUM!</v>
      </c>
      <c r="VPC55" s="1818" t="e">
        <f t="shared" ref="VPC55" si="24006">VPA55*VOY55</f>
        <v>#NUM!</v>
      </c>
      <c r="VPE55" s="1818" t="e">
        <f t="shared" ref="VPE55" si="24007">VPC55*VPA55</f>
        <v>#NUM!</v>
      </c>
      <c r="VPG55" s="1818" t="e">
        <f t="shared" ref="VPG55" si="24008">VPE55*VPC55</f>
        <v>#NUM!</v>
      </c>
      <c r="VPI55" s="1818" t="e">
        <f t="shared" ref="VPI55" si="24009">VPG55*VPE55</f>
        <v>#NUM!</v>
      </c>
      <c r="VPK55" s="1818" t="e">
        <f t="shared" ref="VPK55" si="24010">VPI55*VPG55</f>
        <v>#NUM!</v>
      </c>
      <c r="VPM55" s="1818" t="e">
        <f t="shared" ref="VPM55" si="24011">VPK55*VPI55</f>
        <v>#NUM!</v>
      </c>
      <c r="VPO55" s="1818" t="e">
        <f t="shared" ref="VPO55" si="24012">VPM55*VPK55</f>
        <v>#NUM!</v>
      </c>
      <c r="VPQ55" s="1818" t="e">
        <f t="shared" ref="VPQ55" si="24013">VPO55*VPM55</f>
        <v>#NUM!</v>
      </c>
      <c r="VPS55" s="1818" t="e">
        <f t="shared" ref="VPS55" si="24014">VPQ55*VPO55</f>
        <v>#NUM!</v>
      </c>
      <c r="VPU55" s="1818" t="e">
        <f t="shared" ref="VPU55" si="24015">VPS55*VPQ55</f>
        <v>#NUM!</v>
      </c>
      <c r="VPW55" s="1818" t="e">
        <f t="shared" ref="VPW55" si="24016">VPU55*VPS55</f>
        <v>#NUM!</v>
      </c>
      <c r="VPY55" s="1818" t="e">
        <f t="shared" ref="VPY55" si="24017">VPW55*VPU55</f>
        <v>#NUM!</v>
      </c>
      <c r="VQA55" s="1818" t="e">
        <f t="shared" ref="VQA55" si="24018">VPY55*VPW55</f>
        <v>#NUM!</v>
      </c>
      <c r="VQC55" s="1818" t="e">
        <f t="shared" ref="VQC55" si="24019">VQA55*VPY55</f>
        <v>#NUM!</v>
      </c>
      <c r="VQE55" s="1818" t="e">
        <f t="shared" ref="VQE55" si="24020">VQC55*VQA55</f>
        <v>#NUM!</v>
      </c>
      <c r="VQG55" s="1818" t="e">
        <f t="shared" ref="VQG55" si="24021">VQE55*VQC55</f>
        <v>#NUM!</v>
      </c>
      <c r="VQI55" s="1818" t="e">
        <f t="shared" ref="VQI55" si="24022">VQG55*VQE55</f>
        <v>#NUM!</v>
      </c>
      <c r="VQK55" s="1818" t="e">
        <f t="shared" ref="VQK55" si="24023">VQI55*VQG55</f>
        <v>#NUM!</v>
      </c>
      <c r="VQM55" s="1818" t="e">
        <f t="shared" ref="VQM55" si="24024">VQK55*VQI55</f>
        <v>#NUM!</v>
      </c>
      <c r="VQO55" s="1818" t="e">
        <f t="shared" ref="VQO55" si="24025">VQM55*VQK55</f>
        <v>#NUM!</v>
      </c>
      <c r="VQQ55" s="1818" t="e">
        <f t="shared" ref="VQQ55" si="24026">VQO55*VQM55</f>
        <v>#NUM!</v>
      </c>
      <c r="VQS55" s="1818" t="e">
        <f t="shared" ref="VQS55" si="24027">VQQ55*VQO55</f>
        <v>#NUM!</v>
      </c>
      <c r="VQU55" s="1818" t="e">
        <f t="shared" ref="VQU55" si="24028">VQS55*VQQ55</f>
        <v>#NUM!</v>
      </c>
      <c r="VQW55" s="1818" t="e">
        <f t="shared" ref="VQW55" si="24029">VQU55*VQS55</f>
        <v>#NUM!</v>
      </c>
      <c r="VQY55" s="1818" t="e">
        <f t="shared" ref="VQY55" si="24030">VQW55*VQU55</f>
        <v>#NUM!</v>
      </c>
      <c r="VRA55" s="1818" t="e">
        <f t="shared" ref="VRA55" si="24031">VQY55*VQW55</f>
        <v>#NUM!</v>
      </c>
      <c r="VRC55" s="1818" t="e">
        <f t="shared" ref="VRC55" si="24032">VRA55*VQY55</f>
        <v>#NUM!</v>
      </c>
      <c r="VRE55" s="1818" t="e">
        <f t="shared" ref="VRE55" si="24033">VRC55*VRA55</f>
        <v>#NUM!</v>
      </c>
      <c r="VRG55" s="1818" t="e">
        <f t="shared" ref="VRG55" si="24034">VRE55*VRC55</f>
        <v>#NUM!</v>
      </c>
      <c r="VRI55" s="1818" t="e">
        <f t="shared" ref="VRI55" si="24035">VRG55*VRE55</f>
        <v>#NUM!</v>
      </c>
      <c r="VRK55" s="1818" t="e">
        <f t="shared" ref="VRK55" si="24036">VRI55*VRG55</f>
        <v>#NUM!</v>
      </c>
      <c r="VRM55" s="1818" t="e">
        <f t="shared" ref="VRM55" si="24037">VRK55*VRI55</f>
        <v>#NUM!</v>
      </c>
      <c r="VRO55" s="1818" t="e">
        <f t="shared" ref="VRO55" si="24038">VRM55*VRK55</f>
        <v>#NUM!</v>
      </c>
      <c r="VRQ55" s="1818" t="e">
        <f t="shared" ref="VRQ55" si="24039">VRO55*VRM55</f>
        <v>#NUM!</v>
      </c>
      <c r="VRS55" s="1818" t="e">
        <f t="shared" ref="VRS55" si="24040">VRQ55*VRO55</f>
        <v>#NUM!</v>
      </c>
      <c r="VRU55" s="1818" t="e">
        <f t="shared" ref="VRU55" si="24041">VRS55*VRQ55</f>
        <v>#NUM!</v>
      </c>
      <c r="VRW55" s="1818" t="e">
        <f t="shared" ref="VRW55" si="24042">VRU55*VRS55</f>
        <v>#NUM!</v>
      </c>
      <c r="VRY55" s="1818" t="e">
        <f t="shared" ref="VRY55" si="24043">VRW55*VRU55</f>
        <v>#NUM!</v>
      </c>
      <c r="VSA55" s="1818" t="e">
        <f t="shared" ref="VSA55" si="24044">VRY55*VRW55</f>
        <v>#NUM!</v>
      </c>
      <c r="VSC55" s="1818" t="e">
        <f t="shared" ref="VSC55" si="24045">VSA55*VRY55</f>
        <v>#NUM!</v>
      </c>
      <c r="VSE55" s="1818" t="e">
        <f t="shared" ref="VSE55" si="24046">VSC55*VSA55</f>
        <v>#NUM!</v>
      </c>
      <c r="VSG55" s="1818" t="e">
        <f t="shared" ref="VSG55" si="24047">VSE55*VSC55</f>
        <v>#NUM!</v>
      </c>
      <c r="VSI55" s="1818" t="e">
        <f t="shared" ref="VSI55" si="24048">VSG55*VSE55</f>
        <v>#NUM!</v>
      </c>
      <c r="VSK55" s="1818" t="e">
        <f t="shared" ref="VSK55" si="24049">VSI55*VSG55</f>
        <v>#NUM!</v>
      </c>
      <c r="VSM55" s="1818" t="e">
        <f t="shared" ref="VSM55" si="24050">VSK55*VSI55</f>
        <v>#NUM!</v>
      </c>
      <c r="VSO55" s="1818" t="e">
        <f t="shared" ref="VSO55" si="24051">VSM55*VSK55</f>
        <v>#NUM!</v>
      </c>
      <c r="VSQ55" s="1818" t="e">
        <f t="shared" ref="VSQ55" si="24052">VSO55*VSM55</f>
        <v>#NUM!</v>
      </c>
      <c r="VSS55" s="1818" t="e">
        <f t="shared" ref="VSS55" si="24053">VSQ55*VSO55</f>
        <v>#NUM!</v>
      </c>
      <c r="VSU55" s="1818" t="e">
        <f t="shared" ref="VSU55" si="24054">VSS55*VSQ55</f>
        <v>#NUM!</v>
      </c>
      <c r="VSW55" s="1818" t="e">
        <f t="shared" ref="VSW55" si="24055">VSU55*VSS55</f>
        <v>#NUM!</v>
      </c>
      <c r="VSY55" s="1818" t="e">
        <f t="shared" ref="VSY55" si="24056">VSW55*VSU55</f>
        <v>#NUM!</v>
      </c>
      <c r="VTA55" s="1818" t="e">
        <f t="shared" ref="VTA55" si="24057">VSY55*VSW55</f>
        <v>#NUM!</v>
      </c>
      <c r="VTC55" s="1818" t="e">
        <f t="shared" ref="VTC55" si="24058">VTA55*VSY55</f>
        <v>#NUM!</v>
      </c>
      <c r="VTE55" s="1818" t="e">
        <f t="shared" ref="VTE55" si="24059">VTC55*VTA55</f>
        <v>#NUM!</v>
      </c>
      <c r="VTG55" s="1818" t="e">
        <f t="shared" ref="VTG55" si="24060">VTE55*VTC55</f>
        <v>#NUM!</v>
      </c>
      <c r="VTI55" s="1818" t="e">
        <f t="shared" ref="VTI55" si="24061">VTG55*VTE55</f>
        <v>#NUM!</v>
      </c>
      <c r="VTK55" s="1818" t="e">
        <f t="shared" ref="VTK55" si="24062">VTI55*VTG55</f>
        <v>#NUM!</v>
      </c>
      <c r="VTM55" s="1818" t="e">
        <f t="shared" ref="VTM55" si="24063">VTK55*VTI55</f>
        <v>#NUM!</v>
      </c>
      <c r="VTO55" s="1818" t="e">
        <f t="shared" ref="VTO55" si="24064">VTM55*VTK55</f>
        <v>#NUM!</v>
      </c>
      <c r="VTQ55" s="1818" t="e">
        <f t="shared" ref="VTQ55" si="24065">VTO55*VTM55</f>
        <v>#NUM!</v>
      </c>
      <c r="VTS55" s="1818" t="e">
        <f t="shared" ref="VTS55" si="24066">VTQ55*VTO55</f>
        <v>#NUM!</v>
      </c>
      <c r="VTU55" s="1818" t="e">
        <f t="shared" ref="VTU55" si="24067">VTS55*VTQ55</f>
        <v>#NUM!</v>
      </c>
      <c r="VTW55" s="1818" t="e">
        <f t="shared" ref="VTW55" si="24068">VTU55*VTS55</f>
        <v>#NUM!</v>
      </c>
      <c r="VTY55" s="1818" t="e">
        <f t="shared" ref="VTY55" si="24069">VTW55*VTU55</f>
        <v>#NUM!</v>
      </c>
      <c r="VUA55" s="1818" t="e">
        <f t="shared" ref="VUA55" si="24070">VTY55*VTW55</f>
        <v>#NUM!</v>
      </c>
      <c r="VUC55" s="1818" t="e">
        <f t="shared" ref="VUC55" si="24071">VUA55*VTY55</f>
        <v>#NUM!</v>
      </c>
      <c r="VUE55" s="1818" t="e">
        <f t="shared" ref="VUE55" si="24072">VUC55*VUA55</f>
        <v>#NUM!</v>
      </c>
      <c r="VUG55" s="1818" t="e">
        <f t="shared" ref="VUG55" si="24073">VUE55*VUC55</f>
        <v>#NUM!</v>
      </c>
      <c r="VUI55" s="1818" t="e">
        <f t="shared" ref="VUI55" si="24074">VUG55*VUE55</f>
        <v>#NUM!</v>
      </c>
      <c r="VUK55" s="1818" t="e">
        <f t="shared" ref="VUK55" si="24075">VUI55*VUG55</f>
        <v>#NUM!</v>
      </c>
      <c r="VUM55" s="1818" t="e">
        <f t="shared" ref="VUM55" si="24076">VUK55*VUI55</f>
        <v>#NUM!</v>
      </c>
      <c r="VUO55" s="1818" t="e">
        <f t="shared" ref="VUO55" si="24077">VUM55*VUK55</f>
        <v>#NUM!</v>
      </c>
      <c r="VUQ55" s="1818" t="e">
        <f t="shared" ref="VUQ55" si="24078">VUO55*VUM55</f>
        <v>#NUM!</v>
      </c>
      <c r="VUS55" s="1818" t="e">
        <f t="shared" ref="VUS55" si="24079">VUQ55*VUO55</f>
        <v>#NUM!</v>
      </c>
      <c r="VUU55" s="1818" t="e">
        <f t="shared" ref="VUU55" si="24080">VUS55*VUQ55</f>
        <v>#NUM!</v>
      </c>
      <c r="VUW55" s="1818" t="e">
        <f t="shared" ref="VUW55" si="24081">VUU55*VUS55</f>
        <v>#NUM!</v>
      </c>
      <c r="VUY55" s="1818" t="e">
        <f t="shared" ref="VUY55" si="24082">VUW55*VUU55</f>
        <v>#NUM!</v>
      </c>
      <c r="VVA55" s="1818" t="e">
        <f t="shared" ref="VVA55" si="24083">VUY55*VUW55</f>
        <v>#NUM!</v>
      </c>
      <c r="VVC55" s="1818" t="e">
        <f t="shared" ref="VVC55" si="24084">VVA55*VUY55</f>
        <v>#NUM!</v>
      </c>
      <c r="VVE55" s="1818" t="e">
        <f t="shared" ref="VVE55" si="24085">VVC55*VVA55</f>
        <v>#NUM!</v>
      </c>
      <c r="VVG55" s="1818" t="e">
        <f t="shared" ref="VVG55" si="24086">VVE55*VVC55</f>
        <v>#NUM!</v>
      </c>
      <c r="VVI55" s="1818" t="e">
        <f t="shared" ref="VVI55" si="24087">VVG55*VVE55</f>
        <v>#NUM!</v>
      </c>
      <c r="VVK55" s="1818" t="e">
        <f t="shared" ref="VVK55" si="24088">VVI55*VVG55</f>
        <v>#NUM!</v>
      </c>
      <c r="VVM55" s="1818" t="e">
        <f t="shared" ref="VVM55" si="24089">VVK55*VVI55</f>
        <v>#NUM!</v>
      </c>
      <c r="VVO55" s="1818" t="e">
        <f t="shared" ref="VVO55" si="24090">VVM55*VVK55</f>
        <v>#NUM!</v>
      </c>
      <c r="VVQ55" s="1818" t="e">
        <f t="shared" ref="VVQ55" si="24091">VVO55*VVM55</f>
        <v>#NUM!</v>
      </c>
      <c r="VVS55" s="1818" t="e">
        <f t="shared" ref="VVS55" si="24092">VVQ55*VVO55</f>
        <v>#NUM!</v>
      </c>
      <c r="VVU55" s="1818" t="e">
        <f t="shared" ref="VVU55" si="24093">VVS55*VVQ55</f>
        <v>#NUM!</v>
      </c>
      <c r="VVW55" s="1818" t="e">
        <f t="shared" ref="VVW55" si="24094">VVU55*VVS55</f>
        <v>#NUM!</v>
      </c>
      <c r="VVY55" s="1818" t="e">
        <f t="shared" ref="VVY55" si="24095">VVW55*VVU55</f>
        <v>#NUM!</v>
      </c>
      <c r="VWA55" s="1818" t="e">
        <f t="shared" ref="VWA55" si="24096">VVY55*VVW55</f>
        <v>#NUM!</v>
      </c>
      <c r="VWC55" s="1818" t="e">
        <f t="shared" ref="VWC55" si="24097">VWA55*VVY55</f>
        <v>#NUM!</v>
      </c>
      <c r="VWE55" s="1818" t="e">
        <f t="shared" ref="VWE55" si="24098">VWC55*VWA55</f>
        <v>#NUM!</v>
      </c>
      <c r="VWG55" s="1818" t="e">
        <f t="shared" ref="VWG55" si="24099">VWE55*VWC55</f>
        <v>#NUM!</v>
      </c>
      <c r="VWI55" s="1818" t="e">
        <f t="shared" ref="VWI55" si="24100">VWG55*VWE55</f>
        <v>#NUM!</v>
      </c>
      <c r="VWK55" s="1818" t="e">
        <f t="shared" ref="VWK55" si="24101">VWI55*VWG55</f>
        <v>#NUM!</v>
      </c>
      <c r="VWM55" s="1818" t="e">
        <f t="shared" ref="VWM55" si="24102">VWK55*VWI55</f>
        <v>#NUM!</v>
      </c>
      <c r="VWO55" s="1818" t="e">
        <f t="shared" ref="VWO55" si="24103">VWM55*VWK55</f>
        <v>#NUM!</v>
      </c>
      <c r="VWQ55" s="1818" t="e">
        <f t="shared" ref="VWQ55" si="24104">VWO55*VWM55</f>
        <v>#NUM!</v>
      </c>
      <c r="VWS55" s="1818" t="e">
        <f t="shared" ref="VWS55" si="24105">VWQ55*VWO55</f>
        <v>#NUM!</v>
      </c>
      <c r="VWU55" s="1818" t="e">
        <f t="shared" ref="VWU55" si="24106">VWS55*VWQ55</f>
        <v>#NUM!</v>
      </c>
      <c r="VWW55" s="1818" t="e">
        <f t="shared" ref="VWW55" si="24107">VWU55*VWS55</f>
        <v>#NUM!</v>
      </c>
      <c r="VWY55" s="1818" t="e">
        <f t="shared" ref="VWY55" si="24108">VWW55*VWU55</f>
        <v>#NUM!</v>
      </c>
      <c r="VXA55" s="1818" t="e">
        <f t="shared" ref="VXA55" si="24109">VWY55*VWW55</f>
        <v>#NUM!</v>
      </c>
      <c r="VXC55" s="1818" t="e">
        <f t="shared" ref="VXC55" si="24110">VXA55*VWY55</f>
        <v>#NUM!</v>
      </c>
      <c r="VXE55" s="1818" t="e">
        <f t="shared" ref="VXE55" si="24111">VXC55*VXA55</f>
        <v>#NUM!</v>
      </c>
      <c r="VXG55" s="1818" t="e">
        <f t="shared" ref="VXG55" si="24112">VXE55*VXC55</f>
        <v>#NUM!</v>
      </c>
      <c r="VXI55" s="1818" t="e">
        <f t="shared" ref="VXI55" si="24113">VXG55*VXE55</f>
        <v>#NUM!</v>
      </c>
      <c r="VXK55" s="1818" t="e">
        <f t="shared" ref="VXK55" si="24114">VXI55*VXG55</f>
        <v>#NUM!</v>
      </c>
      <c r="VXM55" s="1818" t="e">
        <f t="shared" ref="VXM55" si="24115">VXK55*VXI55</f>
        <v>#NUM!</v>
      </c>
      <c r="VXO55" s="1818" t="e">
        <f t="shared" ref="VXO55" si="24116">VXM55*VXK55</f>
        <v>#NUM!</v>
      </c>
      <c r="VXQ55" s="1818" t="e">
        <f t="shared" ref="VXQ55" si="24117">VXO55*VXM55</f>
        <v>#NUM!</v>
      </c>
      <c r="VXS55" s="1818" t="e">
        <f t="shared" ref="VXS55" si="24118">VXQ55*VXO55</f>
        <v>#NUM!</v>
      </c>
      <c r="VXU55" s="1818" t="e">
        <f t="shared" ref="VXU55" si="24119">VXS55*VXQ55</f>
        <v>#NUM!</v>
      </c>
      <c r="VXW55" s="1818" t="e">
        <f t="shared" ref="VXW55" si="24120">VXU55*VXS55</f>
        <v>#NUM!</v>
      </c>
      <c r="VXY55" s="1818" t="e">
        <f t="shared" ref="VXY55" si="24121">VXW55*VXU55</f>
        <v>#NUM!</v>
      </c>
      <c r="VYA55" s="1818" t="e">
        <f t="shared" ref="VYA55" si="24122">VXY55*VXW55</f>
        <v>#NUM!</v>
      </c>
      <c r="VYC55" s="1818" t="e">
        <f t="shared" ref="VYC55" si="24123">VYA55*VXY55</f>
        <v>#NUM!</v>
      </c>
      <c r="VYE55" s="1818" t="e">
        <f t="shared" ref="VYE55" si="24124">VYC55*VYA55</f>
        <v>#NUM!</v>
      </c>
      <c r="VYG55" s="1818" t="e">
        <f t="shared" ref="VYG55" si="24125">VYE55*VYC55</f>
        <v>#NUM!</v>
      </c>
      <c r="VYI55" s="1818" t="e">
        <f t="shared" ref="VYI55" si="24126">VYG55*VYE55</f>
        <v>#NUM!</v>
      </c>
      <c r="VYK55" s="1818" t="e">
        <f t="shared" ref="VYK55" si="24127">VYI55*VYG55</f>
        <v>#NUM!</v>
      </c>
      <c r="VYM55" s="1818" t="e">
        <f t="shared" ref="VYM55" si="24128">VYK55*VYI55</f>
        <v>#NUM!</v>
      </c>
      <c r="VYO55" s="1818" t="e">
        <f t="shared" ref="VYO55" si="24129">VYM55*VYK55</f>
        <v>#NUM!</v>
      </c>
      <c r="VYQ55" s="1818" t="e">
        <f t="shared" ref="VYQ55" si="24130">VYO55*VYM55</f>
        <v>#NUM!</v>
      </c>
      <c r="VYS55" s="1818" t="e">
        <f t="shared" ref="VYS55" si="24131">VYQ55*VYO55</f>
        <v>#NUM!</v>
      </c>
      <c r="VYU55" s="1818" t="e">
        <f t="shared" ref="VYU55" si="24132">VYS55*VYQ55</f>
        <v>#NUM!</v>
      </c>
      <c r="VYW55" s="1818" t="e">
        <f t="shared" ref="VYW55" si="24133">VYU55*VYS55</f>
        <v>#NUM!</v>
      </c>
      <c r="VYY55" s="1818" t="e">
        <f t="shared" ref="VYY55" si="24134">VYW55*VYU55</f>
        <v>#NUM!</v>
      </c>
      <c r="VZA55" s="1818" t="e">
        <f t="shared" ref="VZA55" si="24135">VYY55*VYW55</f>
        <v>#NUM!</v>
      </c>
      <c r="VZC55" s="1818" t="e">
        <f t="shared" ref="VZC55" si="24136">VZA55*VYY55</f>
        <v>#NUM!</v>
      </c>
      <c r="VZE55" s="1818" t="e">
        <f t="shared" ref="VZE55" si="24137">VZC55*VZA55</f>
        <v>#NUM!</v>
      </c>
      <c r="VZG55" s="1818" t="e">
        <f t="shared" ref="VZG55" si="24138">VZE55*VZC55</f>
        <v>#NUM!</v>
      </c>
      <c r="VZI55" s="1818" t="e">
        <f t="shared" ref="VZI55" si="24139">VZG55*VZE55</f>
        <v>#NUM!</v>
      </c>
      <c r="VZK55" s="1818" t="e">
        <f t="shared" ref="VZK55" si="24140">VZI55*VZG55</f>
        <v>#NUM!</v>
      </c>
      <c r="VZM55" s="1818" t="e">
        <f t="shared" ref="VZM55" si="24141">VZK55*VZI55</f>
        <v>#NUM!</v>
      </c>
      <c r="VZO55" s="1818" t="e">
        <f t="shared" ref="VZO55" si="24142">VZM55*VZK55</f>
        <v>#NUM!</v>
      </c>
      <c r="VZQ55" s="1818" t="e">
        <f t="shared" ref="VZQ55" si="24143">VZO55*VZM55</f>
        <v>#NUM!</v>
      </c>
      <c r="VZS55" s="1818" t="e">
        <f t="shared" ref="VZS55" si="24144">VZQ55*VZO55</f>
        <v>#NUM!</v>
      </c>
      <c r="VZU55" s="1818" t="e">
        <f t="shared" ref="VZU55" si="24145">VZS55*VZQ55</f>
        <v>#NUM!</v>
      </c>
      <c r="VZW55" s="1818" t="e">
        <f t="shared" ref="VZW55" si="24146">VZU55*VZS55</f>
        <v>#NUM!</v>
      </c>
      <c r="VZY55" s="1818" t="e">
        <f t="shared" ref="VZY55" si="24147">VZW55*VZU55</f>
        <v>#NUM!</v>
      </c>
      <c r="WAA55" s="1818" t="e">
        <f t="shared" ref="WAA55" si="24148">VZY55*VZW55</f>
        <v>#NUM!</v>
      </c>
      <c r="WAC55" s="1818" t="e">
        <f t="shared" ref="WAC55" si="24149">WAA55*VZY55</f>
        <v>#NUM!</v>
      </c>
      <c r="WAE55" s="1818" t="e">
        <f t="shared" ref="WAE55" si="24150">WAC55*WAA55</f>
        <v>#NUM!</v>
      </c>
      <c r="WAG55" s="1818" t="e">
        <f t="shared" ref="WAG55" si="24151">WAE55*WAC55</f>
        <v>#NUM!</v>
      </c>
      <c r="WAI55" s="1818" t="e">
        <f t="shared" ref="WAI55" si="24152">WAG55*WAE55</f>
        <v>#NUM!</v>
      </c>
      <c r="WAK55" s="1818" t="e">
        <f t="shared" ref="WAK55" si="24153">WAI55*WAG55</f>
        <v>#NUM!</v>
      </c>
      <c r="WAM55" s="1818" t="e">
        <f t="shared" ref="WAM55" si="24154">WAK55*WAI55</f>
        <v>#NUM!</v>
      </c>
      <c r="WAO55" s="1818" t="e">
        <f t="shared" ref="WAO55" si="24155">WAM55*WAK55</f>
        <v>#NUM!</v>
      </c>
      <c r="WAQ55" s="1818" t="e">
        <f t="shared" ref="WAQ55" si="24156">WAO55*WAM55</f>
        <v>#NUM!</v>
      </c>
      <c r="WAS55" s="1818" t="e">
        <f t="shared" ref="WAS55" si="24157">WAQ55*WAO55</f>
        <v>#NUM!</v>
      </c>
      <c r="WAU55" s="1818" t="e">
        <f t="shared" ref="WAU55" si="24158">WAS55*WAQ55</f>
        <v>#NUM!</v>
      </c>
      <c r="WAW55" s="1818" t="e">
        <f t="shared" ref="WAW55" si="24159">WAU55*WAS55</f>
        <v>#NUM!</v>
      </c>
      <c r="WAY55" s="1818" t="e">
        <f t="shared" ref="WAY55" si="24160">WAW55*WAU55</f>
        <v>#NUM!</v>
      </c>
      <c r="WBA55" s="1818" t="e">
        <f t="shared" ref="WBA55" si="24161">WAY55*WAW55</f>
        <v>#NUM!</v>
      </c>
      <c r="WBC55" s="1818" t="e">
        <f t="shared" ref="WBC55" si="24162">WBA55*WAY55</f>
        <v>#NUM!</v>
      </c>
      <c r="WBE55" s="1818" t="e">
        <f t="shared" ref="WBE55" si="24163">WBC55*WBA55</f>
        <v>#NUM!</v>
      </c>
      <c r="WBG55" s="1818" t="e">
        <f t="shared" ref="WBG55" si="24164">WBE55*WBC55</f>
        <v>#NUM!</v>
      </c>
      <c r="WBI55" s="1818" t="e">
        <f t="shared" ref="WBI55" si="24165">WBG55*WBE55</f>
        <v>#NUM!</v>
      </c>
      <c r="WBK55" s="1818" t="e">
        <f t="shared" ref="WBK55" si="24166">WBI55*WBG55</f>
        <v>#NUM!</v>
      </c>
      <c r="WBM55" s="1818" t="e">
        <f t="shared" ref="WBM55" si="24167">WBK55*WBI55</f>
        <v>#NUM!</v>
      </c>
      <c r="WBO55" s="1818" t="e">
        <f t="shared" ref="WBO55" si="24168">WBM55*WBK55</f>
        <v>#NUM!</v>
      </c>
      <c r="WBQ55" s="1818" t="e">
        <f t="shared" ref="WBQ55" si="24169">WBO55*WBM55</f>
        <v>#NUM!</v>
      </c>
      <c r="WBS55" s="1818" t="e">
        <f t="shared" ref="WBS55" si="24170">WBQ55*WBO55</f>
        <v>#NUM!</v>
      </c>
      <c r="WBU55" s="1818" t="e">
        <f t="shared" ref="WBU55" si="24171">WBS55*WBQ55</f>
        <v>#NUM!</v>
      </c>
      <c r="WBW55" s="1818" t="e">
        <f t="shared" ref="WBW55" si="24172">WBU55*WBS55</f>
        <v>#NUM!</v>
      </c>
      <c r="WBY55" s="1818" t="e">
        <f t="shared" ref="WBY55" si="24173">WBW55*WBU55</f>
        <v>#NUM!</v>
      </c>
      <c r="WCA55" s="1818" t="e">
        <f t="shared" ref="WCA55" si="24174">WBY55*WBW55</f>
        <v>#NUM!</v>
      </c>
      <c r="WCC55" s="1818" t="e">
        <f t="shared" ref="WCC55" si="24175">WCA55*WBY55</f>
        <v>#NUM!</v>
      </c>
      <c r="WCE55" s="1818" t="e">
        <f t="shared" ref="WCE55" si="24176">WCC55*WCA55</f>
        <v>#NUM!</v>
      </c>
      <c r="WCG55" s="1818" t="e">
        <f t="shared" ref="WCG55" si="24177">WCE55*WCC55</f>
        <v>#NUM!</v>
      </c>
      <c r="WCI55" s="1818" t="e">
        <f t="shared" ref="WCI55" si="24178">WCG55*WCE55</f>
        <v>#NUM!</v>
      </c>
      <c r="WCK55" s="1818" t="e">
        <f t="shared" ref="WCK55" si="24179">WCI55*WCG55</f>
        <v>#NUM!</v>
      </c>
      <c r="WCM55" s="1818" t="e">
        <f t="shared" ref="WCM55" si="24180">WCK55*WCI55</f>
        <v>#NUM!</v>
      </c>
      <c r="WCO55" s="1818" t="e">
        <f t="shared" ref="WCO55" si="24181">WCM55*WCK55</f>
        <v>#NUM!</v>
      </c>
      <c r="WCQ55" s="1818" t="e">
        <f t="shared" ref="WCQ55" si="24182">WCO55*WCM55</f>
        <v>#NUM!</v>
      </c>
      <c r="WCS55" s="1818" t="e">
        <f t="shared" ref="WCS55" si="24183">WCQ55*WCO55</f>
        <v>#NUM!</v>
      </c>
      <c r="WCU55" s="1818" t="e">
        <f t="shared" ref="WCU55" si="24184">WCS55*WCQ55</f>
        <v>#NUM!</v>
      </c>
      <c r="WCW55" s="1818" t="e">
        <f t="shared" ref="WCW55" si="24185">WCU55*WCS55</f>
        <v>#NUM!</v>
      </c>
      <c r="WCY55" s="1818" t="e">
        <f t="shared" ref="WCY55" si="24186">WCW55*WCU55</f>
        <v>#NUM!</v>
      </c>
      <c r="WDA55" s="1818" t="e">
        <f t="shared" ref="WDA55" si="24187">WCY55*WCW55</f>
        <v>#NUM!</v>
      </c>
      <c r="WDC55" s="1818" t="e">
        <f t="shared" ref="WDC55" si="24188">WDA55*WCY55</f>
        <v>#NUM!</v>
      </c>
      <c r="WDE55" s="1818" t="e">
        <f t="shared" ref="WDE55" si="24189">WDC55*WDA55</f>
        <v>#NUM!</v>
      </c>
      <c r="WDG55" s="1818" t="e">
        <f t="shared" ref="WDG55" si="24190">WDE55*WDC55</f>
        <v>#NUM!</v>
      </c>
      <c r="WDI55" s="1818" t="e">
        <f t="shared" ref="WDI55" si="24191">WDG55*WDE55</f>
        <v>#NUM!</v>
      </c>
      <c r="WDK55" s="1818" t="e">
        <f t="shared" ref="WDK55" si="24192">WDI55*WDG55</f>
        <v>#NUM!</v>
      </c>
      <c r="WDM55" s="1818" t="e">
        <f t="shared" ref="WDM55" si="24193">WDK55*WDI55</f>
        <v>#NUM!</v>
      </c>
      <c r="WDO55" s="1818" t="e">
        <f t="shared" ref="WDO55" si="24194">WDM55*WDK55</f>
        <v>#NUM!</v>
      </c>
      <c r="WDQ55" s="1818" t="e">
        <f t="shared" ref="WDQ55" si="24195">WDO55*WDM55</f>
        <v>#NUM!</v>
      </c>
      <c r="WDS55" s="1818" t="e">
        <f t="shared" ref="WDS55" si="24196">WDQ55*WDO55</f>
        <v>#NUM!</v>
      </c>
      <c r="WDU55" s="1818" t="e">
        <f t="shared" ref="WDU55" si="24197">WDS55*WDQ55</f>
        <v>#NUM!</v>
      </c>
      <c r="WDW55" s="1818" t="e">
        <f t="shared" ref="WDW55" si="24198">WDU55*WDS55</f>
        <v>#NUM!</v>
      </c>
      <c r="WDY55" s="1818" t="e">
        <f t="shared" ref="WDY55" si="24199">WDW55*WDU55</f>
        <v>#NUM!</v>
      </c>
      <c r="WEA55" s="1818" t="e">
        <f t="shared" ref="WEA55" si="24200">WDY55*WDW55</f>
        <v>#NUM!</v>
      </c>
      <c r="WEC55" s="1818" t="e">
        <f t="shared" ref="WEC55" si="24201">WEA55*WDY55</f>
        <v>#NUM!</v>
      </c>
      <c r="WEE55" s="1818" t="e">
        <f t="shared" ref="WEE55" si="24202">WEC55*WEA55</f>
        <v>#NUM!</v>
      </c>
      <c r="WEG55" s="1818" t="e">
        <f t="shared" ref="WEG55" si="24203">WEE55*WEC55</f>
        <v>#NUM!</v>
      </c>
      <c r="WEI55" s="1818" t="e">
        <f t="shared" ref="WEI55" si="24204">WEG55*WEE55</f>
        <v>#NUM!</v>
      </c>
      <c r="WEK55" s="1818" t="e">
        <f t="shared" ref="WEK55" si="24205">WEI55*WEG55</f>
        <v>#NUM!</v>
      </c>
      <c r="WEM55" s="1818" t="e">
        <f t="shared" ref="WEM55" si="24206">WEK55*WEI55</f>
        <v>#NUM!</v>
      </c>
      <c r="WEO55" s="1818" t="e">
        <f t="shared" ref="WEO55" si="24207">WEM55*WEK55</f>
        <v>#NUM!</v>
      </c>
      <c r="WEQ55" s="1818" t="e">
        <f t="shared" ref="WEQ55" si="24208">WEO55*WEM55</f>
        <v>#NUM!</v>
      </c>
      <c r="WES55" s="1818" t="e">
        <f t="shared" ref="WES55" si="24209">WEQ55*WEO55</f>
        <v>#NUM!</v>
      </c>
      <c r="WEU55" s="1818" t="e">
        <f t="shared" ref="WEU55" si="24210">WES55*WEQ55</f>
        <v>#NUM!</v>
      </c>
      <c r="WEW55" s="1818" t="e">
        <f t="shared" ref="WEW55" si="24211">WEU55*WES55</f>
        <v>#NUM!</v>
      </c>
      <c r="WEY55" s="1818" t="e">
        <f t="shared" ref="WEY55" si="24212">WEW55*WEU55</f>
        <v>#NUM!</v>
      </c>
      <c r="WFA55" s="1818" t="e">
        <f t="shared" ref="WFA55" si="24213">WEY55*WEW55</f>
        <v>#NUM!</v>
      </c>
      <c r="WFC55" s="1818" t="e">
        <f t="shared" ref="WFC55" si="24214">WFA55*WEY55</f>
        <v>#NUM!</v>
      </c>
      <c r="WFE55" s="1818" t="e">
        <f t="shared" ref="WFE55" si="24215">WFC55*WFA55</f>
        <v>#NUM!</v>
      </c>
      <c r="WFG55" s="1818" t="e">
        <f t="shared" ref="WFG55" si="24216">WFE55*WFC55</f>
        <v>#NUM!</v>
      </c>
      <c r="WFI55" s="1818" t="e">
        <f t="shared" ref="WFI55" si="24217">WFG55*WFE55</f>
        <v>#NUM!</v>
      </c>
      <c r="WFK55" s="1818" t="e">
        <f t="shared" ref="WFK55" si="24218">WFI55*WFG55</f>
        <v>#NUM!</v>
      </c>
      <c r="WFM55" s="1818" t="e">
        <f t="shared" ref="WFM55" si="24219">WFK55*WFI55</f>
        <v>#NUM!</v>
      </c>
      <c r="WFO55" s="1818" t="e">
        <f t="shared" ref="WFO55" si="24220">WFM55*WFK55</f>
        <v>#NUM!</v>
      </c>
      <c r="WFQ55" s="1818" t="e">
        <f t="shared" ref="WFQ55" si="24221">WFO55*WFM55</f>
        <v>#NUM!</v>
      </c>
      <c r="WFS55" s="1818" t="e">
        <f t="shared" ref="WFS55" si="24222">WFQ55*WFO55</f>
        <v>#NUM!</v>
      </c>
      <c r="WFU55" s="1818" t="e">
        <f t="shared" ref="WFU55" si="24223">WFS55*WFQ55</f>
        <v>#NUM!</v>
      </c>
      <c r="WFW55" s="1818" t="e">
        <f t="shared" ref="WFW55" si="24224">WFU55*WFS55</f>
        <v>#NUM!</v>
      </c>
      <c r="WFY55" s="1818" t="e">
        <f t="shared" ref="WFY55" si="24225">WFW55*WFU55</f>
        <v>#NUM!</v>
      </c>
      <c r="WGA55" s="1818" t="e">
        <f t="shared" ref="WGA55" si="24226">WFY55*WFW55</f>
        <v>#NUM!</v>
      </c>
      <c r="WGC55" s="1818" t="e">
        <f t="shared" ref="WGC55" si="24227">WGA55*WFY55</f>
        <v>#NUM!</v>
      </c>
      <c r="WGE55" s="1818" t="e">
        <f t="shared" ref="WGE55" si="24228">WGC55*WGA55</f>
        <v>#NUM!</v>
      </c>
      <c r="WGG55" s="1818" t="e">
        <f t="shared" ref="WGG55" si="24229">WGE55*WGC55</f>
        <v>#NUM!</v>
      </c>
      <c r="WGI55" s="1818" t="e">
        <f t="shared" ref="WGI55" si="24230">WGG55*WGE55</f>
        <v>#NUM!</v>
      </c>
      <c r="WGK55" s="1818" t="e">
        <f t="shared" ref="WGK55" si="24231">WGI55*WGG55</f>
        <v>#NUM!</v>
      </c>
      <c r="WGM55" s="1818" t="e">
        <f t="shared" ref="WGM55" si="24232">WGK55*WGI55</f>
        <v>#NUM!</v>
      </c>
      <c r="WGO55" s="1818" t="e">
        <f t="shared" ref="WGO55" si="24233">WGM55*WGK55</f>
        <v>#NUM!</v>
      </c>
      <c r="WGQ55" s="1818" t="e">
        <f t="shared" ref="WGQ55" si="24234">WGO55*WGM55</f>
        <v>#NUM!</v>
      </c>
      <c r="WGS55" s="1818" t="e">
        <f t="shared" ref="WGS55" si="24235">WGQ55*WGO55</f>
        <v>#NUM!</v>
      </c>
      <c r="WGU55" s="1818" t="e">
        <f t="shared" ref="WGU55" si="24236">WGS55*WGQ55</f>
        <v>#NUM!</v>
      </c>
      <c r="WGW55" s="1818" t="e">
        <f t="shared" ref="WGW55" si="24237">WGU55*WGS55</f>
        <v>#NUM!</v>
      </c>
      <c r="WGY55" s="1818" t="e">
        <f t="shared" ref="WGY55" si="24238">WGW55*WGU55</f>
        <v>#NUM!</v>
      </c>
      <c r="WHA55" s="1818" t="e">
        <f t="shared" ref="WHA55" si="24239">WGY55*WGW55</f>
        <v>#NUM!</v>
      </c>
      <c r="WHC55" s="1818" t="e">
        <f t="shared" ref="WHC55" si="24240">WHA55*WGY55</f>
        <v>#NUM!</v>
      </c>
      <c r="WHE55" s="1818" t="e">
        <f t="shared" ref="WHE55" si="24241">WHC55*WHA55</f>
        <v>#NUM!</v>
      </c>
      <c r="WHG55" s="1818" t="e">
        <f t="shared" ref="WHG55" si="24242">WHE55*WHC55</f>
        <v>#NUM!</v>
      </c>
      <c r="WHI55" s="1818" t="e">
        <f t="shared" ref="WHI55" si="24243">WHG55*WHE55</f>
        <v>#NUM!</v>
      </c>
      <c r="WHK55" s="1818" t="e">
        <f t="shared" ref="WHK55" si="24244">WHI55*WHG55</f>
        <v>#NUM!</v>
      </c>
      <c r="WHM55" s="1818" t="e">
        <f t="shared" ref="WHM55" si="24245">WHK55*WHI55</f>
        <v>#NUM!</v>
      </c>
      <c r="WHO55" s="1818" t="e">
        <f t="shared" ref="WHO55" si="24246">WHM55*WHK55</f>
        <v>#NUM!</v>
      </c>
      <c r="WHQ55" s="1818" t="e">
        <f t="shared" ref="WHQ55" si="24247">WHO55*WHM55</f>
        <v>#NUM!</v>
      </c>
      <c r="WHS55" s="1818" t="e">
        <f t="shared" ref="WHS55" si="24248">WHQ55*WHO55</f>
        <v>#NUM!</v>
      </c>
      <c r="WHU55" s="1818" t="e">
        <f t="shared" ref="WHU55" si="24249">WHS55*WHQ55</f>
        <v>#NUM!</v>
      </c>
      <c r="WHW55" s="1818" t="e">
        <f t="shared" ref="WHW55" si="24250">WHU55*WHS55</f>
        <v>#NUM!</v>
      </c>
      <c r="WHY55" s="1818" t="e">
        <f t="shared" ref="WHY55" si="24251">WHW55*WHU55</f>
        <v>#NUM!</v>
      </c>
      <c r="WIA55" s="1818" t="e">
        <f t="shared" ref="WIA55" si="24252">WHY55*WHW55</f>
        <v>#NUM!</v>
      </c>
      <c r="WIC55" s="1818" t="e">
        <f t="shared" ref="WIC55" si="24253">WIA55*WHY55</f>
        <v>#NUM!</v>
      </c>
      <c r="WIE55" s="1818" t="e">
        <f t="shared" ref="WIE55" si="24254">WIC55*WIA55</f>
        <v>#NUM!</v>
      </c>
      <c r="WIG55" s="1818" t="e">
        <f t="shared" ref="WIG55" si="24255">WIE55*WIC55</f>
        <v>#NUM!</v>
      </c>
      <c r="WII55" s="1818" t="e">
        <f t="shared" ref="WII55" si="24256">WIG55*WIE55</f>
        <v>#NUM!</v>
      </c>
      <c r="WIK55" s="1818" t="e">
        <f t="shared" ref="WIK55" si="24257">WII55*WIG55</f>
        <v>#NUM!</v>
      </c>
      <c r="WIM55" s="1818" t="e">
        <f t="shared" ref="WIM55" si="24258">WIK55*WII55</f>
        <v>#NUM!</v>
      </c>
      <c r="WIO55" s="1818" t="e">
        <f t="shared" ref="WIO55" si="24259">WIM55*WIK55</f>
        <v>#NUM!</v>
      </c>
      <c r="WIQ55" s="1818" t="e">
        <f t="shared" ref="WIQ55" si="24260">WIO55*WIM55</f>
        <v>#NUM!</v>
      </c>
      <c r="WIS55" s="1818" t="e">
        <f t="shared" ref="WIS55" si="24261">WIQ55*WIO55</f>
        <v>#NUM!</v>
      </c>
      <c r="WIU55" s="1818" t="e">
        <f t="shared" ref="WIU55" si="24262">WIS55*WIQ55</f>
        <v>#NUM!</v>
      </c>
      <c r="WIW55" s="1818" t="e">
        <f t="shared" ref="WIW55" si="24263">WIU55*WIS55</f>
        <v>#NUM!</v>
      </c>
      <c r="WIY55" s="1818" t="e">
        <f t="shared" ref="WIY55" si="24264">WIW55*WIU55</f>
        <v>#NUM!</v>
      </c>
      <c r="WJA55" s="1818" t="e">
        <f t="shared" ref="WJA55" si="24265">WIY55*WIW55</f>
        <v>#NUM!</v>
      </c>
      <c r="WJC55" s="1818" t="e">
        <f t="shared" ref="WJC55" si="24266">WJA55*WIY55</f>
        <v>#NUM!</v>
      </c>
      <c r="WJE55" s="1818" t="e">
        <f t="shared" ref="WJE55" si="24267">WJC55*WJA55</f>
        <v>#NUM!</v>
      </c>
      <c r="WJG55" s="1818" t="e">
        <f t="shared" ref="WJG55" si="24268">WJE55*WJC55</f>
        <v>#NUM!</v>
      </c>
      <c r="WJI55" s="1818" t="e">
        <f t="shared" ref="WJI55" si="24269">WJG55*WJE55</f>
        <v>#NUM!</v>
      </c>
      <c r="WJK55" s="1818" t="e">
        <f t="shared" ref="WJK55" si="24270">WJI55*WJG55</f>
        <v>#NUM!</v>
      </c>
      <c r="WJM55" s="1818" t="e">
        <f t="shared" ref="WJM55" si="24271">WJK55*WJI55</f>
        <v>#NUM!</v>
      </c>
      <c r="WJO55" s="1818" t="e">
        <f t="shared" ref="WJO55" si="24272">WJM55*WJK55</f>
        <v>#NUM!</v>
      </c>
      <c r="WJQ55" s="1818" t="e">
        <f t="shared" ref="WJQ55" si="24273">WJO55*WJM55</f>
        <v>#NUM!</v>
      </c>
      <c r="WJS55" s="1818" t="e">
        <f t="shared" ref="WJS55" si="24274">WJQ55*WJO55</f>
        <v>#NUM!</v>
      </c>
      <c r="WJU55" s="1818" t="e">
        <f t="shared" ref="WJU55" si="24275">WJS55*WJQ55</f>
        <v>#NUM!</v>
      </c>
      <c r="WJW55" s="1818" t="e">
        <f t="shared" ref="WJW55" si="24276">WJU55*WJS55</f>
        <v>#NUM!</v>
      </c>
      <c r="WJY55" s="1818" t="e">
        <f t="shared" ref="WJY55" si="24277">WJW55*WJU55</f>
        <v>#NUM!</v>
      </c>
      <c r="WKA55" s="1818" t="e">
        <f t="shared" ref="WKA55" si="24278">WJY55*WJW55</f>
        <v>#NUM!</v>
      </c>
      <c r="WKC55" s="1818" t="e">
        <f t="shared" ref="WKC55" si="24279">WKA55*WJY55</f>
        <v>#NUM!</v>
      </c>
      <c r="WKE55" s="1818" t="e">
        <f t="shared" ref="WKE55" si="24280">WKC55*WKA55</f>
        <v>#NUM!</v>
      </c>
      <c r="WKG55" s="1818" t="e">
        <f t="shared" ref="WKG55" si="24281">WKE55*WKC55</f>
        <v>#NUM!</v>
      </c>
      <c r="WKI55" s="1818" t="e">
        <f t="shared" ref="WKI55" si="24282">WKG55*WKE55</f>
        <v>#NUM!</v>
      </c>
      <c r="WKK55" s="1818" t="e">
        <f t="shared" ref="WKK55" si="24283">WKI55*WKG55</f>
        <v>#NUM!</v>
      </c>
      <c r="WKM55" s="1818" t="e">
        <f t="shared" ref="WKM55" si="24284">WKK55*WKI55</f>
        <v>#NUM!</v>
      </c>
      <c r="WKO55" s="1818" t="e">
        <f t="shared" ref="WKO55" si="24285">WKM55*WKK55</f>
        <v>#NUM!</v>
      </c>
      <c r="WKQ55" s="1818" t="e">
        <f t="shared" ref="WKQ55" si="24286">WKO55*WKM55</f>
        <v>#NUM!</v>
      </c>
      <c r="WKS55" s="1818" t="e">
        <f t="shared" ref="WKS55" si="24287">WKQ55*WKO55</f>
        <v>#NUM!</v>
      </c>
      <c r="WKU55" s="1818" t="e">
        <f t="shared" ref="WKU55" si="24288">WKS55*WKQ55</f>
        <v>#NUM!</v>
      </c>
      <c r="WKW55" s="1818" t="e">
        <f t="shared" ref="WKW55" si="24289">WKU55*WKS55</f>
        <v>#NUM!</v>
      </c>
      <c r="WKY55" s="1818" t="e">
        <f t="shared" ref="WKY55" si="24290">WKW55*WKU55</f>
        <v>#NUM!</v>
      </c>
      <c r="WLA55" s="1818" t="e">
        <f t="shared" ref="WLA55" si="24291">WKY55*WKW55</f>
        <v>#NUM!</v>
      </c>
      <c r="WLC55" s="1818" t="e">
        <f t="shared" ref="WLC55" si="24292">WLA55*WKY55</f>
        <v>#NUM!</v>
      </c>
      <c r="WLE55" s="1818" t="e">
        <f t="shared" ref="WLE55" si="24293">WLC55*WLA55</f>
        <v>#NUM!</v>
      </c>
      <c r="WLG55" s="1818" t="e">
        <f t="shared" ref="WLG55" si="24294">WLE55*WLC55</f>
        <v>#NUM!</v>
      </c>
      <c r="WLI55" s="1818" t="e">
        <f t="shared" ref="WLI55" si="24295">WLG55*WLE55</f>
        <v>#NUM!</v>
      </c>
      <c r="WLK55" s="1818" t="e">
        <f t="shared" ref="WLK55" si="24296">WLI55*WLG55</f>
        <v>#NUM!</v>
      </c>
      <c r="WLM55" s="1818" t="e">
        <f t="shared" ref="WLM55" si="24297">WLK55*WLI55</f>
        <v>#NUM!</v>
      </c>
      <c r="WLO55" s="1818" t="e">
        <f t="shared" ref="WLO55" si="24298">WLM55*WLK55</f>
        <v>#NUM!</v>
      </c>
      <c r="WLQ55" s="1818" t="e">
        <f t="shared" ref="WLQ55" si="24299">WLO55*WLM55</f>
        <v>#NUM!</v>
      </c>
      <c r="WLS55" s="1818" t="e">
        <f t="shared" ref="WLS55" si="24300">WLQ55*WLO55</f>
        <v>#NUM!</v>
      </c>
      <c r="WLU55" s="1818" t="e">
        <f t="shared" ref="WLU55" si="24301">WLS55*WLQ55</f>
        <v>#NUM!</v>
      </c>
      <c r="WLW55" s="1818" t="e">
        <f t="shared" ref="WLW55" si="24302">WLU55*WLS55</f>
        <v>#NUM!</v>
      </c>
      <c r="WLY55" s="1818" t="e">
        <f t="shared" ref="WLY55" si="24303">WLW55*WLU55</f>
        <v>#NUM!</v>
      </c>
      <c r="WMA55" s="1818" t="e">
        <f t="shared" ref="WMA55" si="24304">WLY55*WLW55</f>
        <v>#NUM!</v>
      </c>
      <c r="WMC55" s="1818" t="e">
        <f t="shared" ref="WMC55" si="24305">WMA55*WLY55</f>
        <v>#NUM!</v>
      </c>
      <c r="WME55" s="1818" t="e">
        <f t="shared" ref="WME55" si="24306">WMC55*WMA55</f>
        <v>#NUM!</v>
      </c>
      <c r="WMG55" s="1818" t="e">
        <f t="shared" ref="WMG55" si="24307">WME55*WMC55</f>
        <v>#NUM!</v>
      </c>
      <c r="WMI55" s="1818" t="e">
        <f t="shared" ref="WMI55" si="24308">WMG55*WME55</f>
        <v>#NUM!</v>
      </c>
      <c r="WMK55" s="1818" t="e">
        <f t="shared" ref="WMK55" si="24309">WMI55*WMG55</f>
        <v>#NUM!</v>
      </c>
      <c r="WMM55" s="1818" t="e">
        <f t="shared" ref="WMM55" si="24310">WMK55*WMI55</f>
        <v>#NUM!</v>
      </c>
      <c r="WMO55" s="1818" t="e">
        <f t="shared" ref="WMO55" si="24311">WMM55*WMK55</f>
        <v>#NUM!</v>
      </c>
      <c r="WMQ55" s="1818" t="e">
        <f t="shared" ref="WMQ55" si="24312">WMO55*WMM55</f>
        <v>#NUM!</v>
      </c>
      <c r="WMS55" s="1818" t="e">
        <f t="shared" ref="WMS55" si="24313">WMQ55*WMO55</f>
        <v>#NUM!</v>
      </c>
      <c r="WMU55" s="1818" t="e">
        <f t="shared" ref="WMU55" si="24314">WMS55*WMQ55</f>
        <v>#NUM!</v>
      </c>
      <c r="WMW55" s="1818" t="e">
        <f t="shared" ref="WMW55" si="24315">WMU55*WMS55</f>
        <v>#NUM!</v>
      </c>
      <c r="WMY55" s="1818" t="e">
        <f t="shared" ref="WMY55" si="24316">WMW55*WMU55</f>
        <v>#NUM!</v>
      </c>
      <c r="WNA55" s="1818" t="e">
        <f t="shared" ref="WNA55" si="24317">WMY55*WMW55</f>
        <v>#NUM!</v>
      </c>
      <c r="WNC55" s="1818" t="e">
        <f t="shared" ref="WNC55" si="24318">WNA55*WMY55</f>
        <v>#NUM!</v>
      </c>
      <c r="WNE55" s="1818" t="e">
        <f t="shared" ref="WNE55" si="24319">WNC55*WNA55</f>
        <v>#NUM!</v>
      </c>
      <c r="WNG55" s="1818" t="e">
        <f t="shared" ref="WNG55" si="24320">WNE55*WNC55</f>
        <v>#NUM!</v>
      </c>
      <c r="WNI55" s="1818" t="e">
        <f t="shared" ref="WNI55" si="24321">WNG55*WNE55</f>
        <v>#NUM!</v>
      </c>
      <c r="WNK55" s="1818" t="e">
        <f t="shared" ref="WNK55" si="24322">WNI55*WNG55</f>
        <v>#NUM!</v>
      </c>
      <c r="WNM55" s="1818" t="e">
        <f t="shared" ref="WNM55" si="24323">WNK55*WNI55</f>
        <v>#NUM!</v>
      </c>
      <c r="WNO55" s="1818" t="e">
        <f t="shared" ref="WNO55" si="24324">WNM55*WNK55</f>
        <v>#NUM!</v>
      </c>
      <c r="WNQ55" s="1818" t="e">
        <f t="shared" ref="WNQ55" si="24325">WNO55*WNM55</f>
        <v>#NUM!</v>
      </c>
      <c r="WNS55" s="1818" t="e">
        <f t="shared" ref="WNS55" si="24326">WNQ55*WNO55</f>
        <v>#NUM!</v>
      </c>
      <c r="WNU55" s="1818" t="e">
        <f t="shared" ref="WNU55" si="24327">WNS55*WNQ55</f>
        <v>#NUM!</v>
      </c>
      <c r="WNW55" s="1818" t="e">
        <f t="shared" ref="WNW55" si="24328">WNU55*WNS55</f>
        <v>#NUM!</v>
      </c>
      <c r="WNY55" s="1818" t="e">
        <f t="shared" ref="WNY55" si="24329">WNW55*WNU55</f>
        <v>#NUM!</v>
      </c>
      <c r="WOA55" s="1818" t="e">
        <f t="shared" ref="WOA55" si="24330">WNY55*WNW55</f>
        <v>#NUM!</v>
      </c>
      <c r="WOC55" s="1818" t="e">
        <f t="shared" ref="WOC55" si="24331">WOA55*WNY55</f>
        <v>#NUM!</v>
      </c>
      <c r="WOE55" s="1818" t="e">
        <f t="shared" ref="WOE55" si="24332">WOC55*WOA55</f>
        <v>#NUM!</v>
      </c>
      <c r="WOG55" s="1818" t="e">
        <f t="shared" ref="WOG55" si="24333">WOE55*WOC55</f>
        <v>#NUM!</v>
      </c>
      <c r="WOI55" s="1818" t="e">
        <f t="shared" ref="WOI55" si="24334">WOG55*WOE55</f>
        <v>#NUM!</v>
      </c>
      <c r="WOK55" s="1818" t="e">
        <f t="shared" ref="WOK55" si="24335">WOI55*WOG55</f>
        <v>#NUM!</v>
      </c>
      <c r="WOM55" s="1818" t="e">
        <f t="shared" ref="WOM55" si="24336">WOK55*WOI55</f>
        <v>#NUM!</v>
      </c>
      <c r="WOO55" s="1818" t="e">
        <f t="shared" ref="WOO55" si="24337">WOM55*WOK55</f>
        <v>#NUM!</v>
      </c>
      <c r="WOQ55" s="1818" t="e">
        <f t="shared" ref="WOQ55" si="24338">WOO55*WOM55</f>
        <v>#NUM!</v>
      </c>
      <c r="WOS55" s="1818" t="e">
        <f t="shared" ref="WOS55" si="24339">WOQ55*WOO55</f>
        <v>#NUM!</v>
      </c>
      <c r="WOU55" s="1818" t="e">
        <f t="shared" ref="WOU55" si="24340">WOS55*WOQ55</f>
        <v>#NUM!</v>
      </c>
      <c r="WOW55" s="1818" t="e">
        <f t="shared" ref="WOW55" si="24341">WOU55*WOS55</f>
        <v>#NUM!</v>
      </c>
      <c r="WOY55" s="1818" t="e">
        <f t="shared" ref="WOY55" si="24342">WOW55*WOU55</f>
        <v>#NUM!</v>
      </c>
      <c r="WPA55" s="1818" t="e">
        <f t="shared" ref="WPA55" si="24343">WOY55*WOW55</f>
        <v>#NUM!</v>
      </c>
      <c r="WPC55" s="1818" t="e">
        <f t="shared" ref="WPC55" si="24344">WPA55*WOY55</f>
        <v>#NUM!</v>
      </c>
      <c r="WPE55" s="1818" t="e">
        <f t="shared" ref="WPE55" si="24345">WPC55*WPA55</f>
        <v>#NUM!</v>
      </c>
      <c r="WPG55" s="1818" t="e">
        <f t="shared" ref="WPG55" si="24346">WPE55*WPC55</f>
        <v>#NUM!</v>
      </c>
      <c r="WPI55" s="1818" t="e">
        <f t="shared" ref="WPI55" si="24347">WPG55*WPE55</f>
        <v>#NUM!</v>
      </c>
      <c r="WPK55" s="1818" t="e">
        <f t="shared" ref="WPK55" si="24348">WPI55*WPG55</f>
        <v>#NUM!</v>
      </c>
      <c r="WPM55" s="1818" t="e">
        <f t="shared" ref="WPM55" si="24349">WPK55*WPI55</f>
        <v>#NUM!</v>
      </c>
      <c r="WPO55" s="1818" t="e">
        <f t="shared" ref="WPO55" si="24350">WPM55*WPK55</f>
        <v>#NUM!</v>
      </c>
      <c r="WPQ55" s="1818" t="e">
        <f t="shared" ref="WPQ55" si="24351">WPO55*WPM55</f>
        <v>#NUM!</v>
      </c>
      <c r="WPS55" s="1818" t="e">
        <f t="shared" ref="WPS55" si="24352">WPQ55*WPO55</f>
        <v>#NUM!</v>
      </c>
      <c r="WPU55" s="1818" t="e">
        <f t="shared" ref="WPU55" si="24353">WPS55*WPQ55</f>
        <v>#NUM!</v>
      </c>
      <c r="WPW55" s="1818" t="e">
        <f t="shared" ref="WPW55" si="24354">WPU55*WPS55</f>
        <v>#NUM!</v>
      </c>
      <c r="WPY55" s="1818" t="e">
        <f t="shared" ref="WPY55" si="24355">WPW55*WPU55</f>
        <v>#NUM!</v>
      </c>
      <c r="WQA55" s="1818" t="e">
        <f t="shared" ref="WQA55" si="24356">WPY55*WPW55</f>
        <v>#NUM!</v>
      </c>
      <c r="WQC55" s="1818" t="e">
        <f t="shared" ref="WQC55" si="24357">WQA55*WPY55</f>
        <v>#NUM!</v>
      </c>
      <c r="WQE55" s="1818" t="e">
        <f t="shared" ref="WQE55" si="24358">WQC55*WQA55</f>
        <v>#NUM!</v>
      </c>
      <c r="WQG55" s="1818" t="e">
        <f t="shared" ref="WQG55" si="24359">WQE55*WQC55</f>
        <v>#NUM!</v>
      </c>
      <c r="WQI55" s="1818" t="e">
        <f t="shared" ref="WQI55" si="24360">WQG55*WQE55</f>
        <v>#NUM!</v>
      </c>
      <c r="WQK55" s="1818" t="e">
        <f t="shared" ref="WQK55" si="24361">WQI55*WQG55</f>
        <v>#NUM!</v>
      </c>
      <c r="WQM55" s="1818" t="e">
        <f t="shared" ref="WQM55" si="24362">WQK55*WQI55</f>
        <v>#NUM!</v>
      </c>
      <c r="WQO55" s="1818" t="e">
        <f t="shared" ref="WQO55" si="24363">WQM55*WQK55</f>
        <v>#NUM!</v>
      </c>
      <c r="WQQ55" s="1818" t="e">
        <f t="shared" ref="WQQ55" si="24364">WQO55*WQM55</f>
        <v>#NUM!</v>
      </c>
      <c r="WQS55" s="1818" t="e">
        <f t="shared" ref="WQS55" si="24365">WQQ55*WQO55</f>
        <v>#NUM!</v>
      </c>
      <c r="WQU55" s="1818" t="e">
        <f t="shared" ref="WQU55" si="24366">WQS55*WQQ55</f>
        <v>#NUM!</v>
      </c>
      <c r="WQW55" s="1818" t="e">
        <f t="shared" ref="WQW55" si="24367">WQU55*WQS55</f>
        <v>#NUM!</v>
      </c>
      <c r="WQY55" s="1818" t="e">
        <f t="shared" ref="WQY55" si="24368">WQW55*WQU55</f>
        <v>#NUM!</v>
      </c>
      <c r="WRA55" s="1818" t="e">
        <f t="shared" ref="WRA55" si="24369">WQY55*WQW55</f>
        <v>#NUM!</v>
      </c>
      <c r="WRC55" s="1818" t="e">
        <f t="shared" ref="WRC55" si="24370">WRA55*WQY55</f>
        <v>#NUM!</v>
      </c>
      <c r="WRE55" s="1818" t="e">
        <f t="shared" ref="WRE55" si="24371">WRC55*WRA55</f>
        <v>#NUM!</v>
      </c>
      <c r="WRG55" s="1818" t="e">
        <f t="shared" ref="WRG55" si="24372">WRE55*WRC55</f>
        <v>#NUM!</v>
      </c>
      <c r="WRI55" s="1818" t="e">
        <f t="shared" ref="WRI55" si="24373">WRG55*WRE55</f>
        <v>#NUM!</v>
      </c>
      <c r="WRK55" s="1818" t="e">
        <f t="shared" ref="WRK55" si="24374">WRI55*WRG55</f>
        <v>#NUM!</v>
      </c>
      <c r="WRM55" s="1818" t="e">
        <f t="shared" ref="WRM55" si="24375">WRK55*WRI55</f>
        <v>#NUM!</v>
      </c>
      <c r="WRO55" s="1818" t="e">
        <f t="shared" ref="WRO55" si="24376">WRM55*WRK55</f>
        <v>#NUM!</v>
      </c>
      <c r="WRQ55" s="1818" t="e">
        <f t="shared" ref="WRQ55" si="24377">WRO55*WRM55</f>
        <v>#NUM!</v>
      </c>
      <c r="WRS55" s="1818" t="e">
        <f t="shared" ref="WRS55" si="24378">WRQ55*WRO55</f>
        <v>#NUM!</v>
      </c>
      <c r="WRU55" s="1818" t="e">
        <f t="shared" ref="WRU55" si="24379">WRS55*WRQ55</f>
        <v>#NUM!</v>
      </c>
      <c r="WRW55" s="1818" t="e">
        <f t="shared" ref="WRW55" si="24380">WRU55*WRS55</f>
        <v>#NUM!</v>
      </c>
      <c r="WRY55" s="1818" t="e">
        <f t="shared" ref="WRY55" si="24381">WRW55*WRU55</f>
        <v>#NUM!</v>
      </c>
      <c r="WSA55" s="1818" t="e">
        <f t="shared" ref="WSA55" si="24382">WRY55*WRW55</f>
        <v>#NUM!</v>
      </c>
      <c r="WSC55" s="1818" t="e">
        <f t="shared" ref="WSC55" si="24383">WSA55*WRY55</f>
        <v>#NUM!</v>
      </c>
      <c r="WSE55" s="1818" t="e">
        <f t="shared" ref="WSE55" si="24384">WSC55*WSA55</f>
        <v>#NUM!</v>
      </c>
      <c r="WSG55" s="1818" t="e">
        <f t="shared" ref="WSG55" si="24385">WSE55*WSC55</f>
        <v>#NUM!</v>
      </c>
      <c r="WSI55" s="1818" t="e">
        <f t="shared" ref="WSI55" si="24386">WSG55*WSE55</f>
        <v>#NUM!</v>
      </c>
      <c r="WSK55" s="1818" t="e">
        <f t="shared" ref="WSK55" si="24387">WSI55*WSG55</f>
        <v>#NUM!</v>
      </c>
      <c r="WSM55" s="1818" t="e">
        <f t="shared" ref="WSM55" si="24388">WSK55*WSI55</f>
        <v>#NUM!</v>
      </c>
      <c r="WSO55" s="1818" t="e">
        <f t="shared" ref="WSO55" si="24389">WSM55*WSK55</f>
        <v>#NUM!</v>
      </c>
      <c r="WSQ55" s="1818" t="e">
        <f t="shared" ref="WSQ55" si="24390">WSO55*WSM55</f>
        <v>#NUM!</v>
      </c>
      <c r="WSS55" s="1818" t="e">
        <f t="shared" ref="WSS55" si="24391">WSQ55*WSO55</f>
        <v>#NUM!</v>
      </c>
      <c r="WSU55" s="1818" t="e">
        <f t="shared" ref="WSU55" si="24392">WSS55*WSQ55</f>
        <v>#NUM!</v>
      </c>
      <c r="WSW55" s="1818" t="e">
        <f t="shared" ref="WSW55" si="24393">WSU55*WSS55</f>
        <v>#NUM!</v>
      </c>
      <c r="WSY55" s="1818" t="e">
        <f t="shared" ref="WSY55" si="24394">WSW55*WSU55</f>
        <v>#NUM!</v>
      </c>
      <c r="WTA55" s="1818" t="e">
        <f t="shared" ref="WTA55" si="24395">WSY55*WSW55</f>
        <v>#NUM!</v>
      </c>
      <c r="WTC55" s="1818" t="e">
        <f t="shared" ref="WTC55" si="24396">WTA55*WSY55</f>
        <v>#NUM!</v>
      </c>
      <c r="WTE55" s="1818" t="e">
        <f t="shared" ref="WTE55" si="24397">WTC55*WTA55</f>
        <v>#NUM!</v>
      </c>
      <c r="WTG55" s="1818" t="e">
        <f t="shared" ref="WTG55" si="24398">WTE55*WTC55</f>
        <v>#NUM!</v>
      </c>
      <c r="WTI55" s="1818" t="e">
        <f t="shared" ref="WTI55" si="24399">WTG55*WTE55</f>
        <v>#NUM!</v>
      </c>
      <c r="WTK55" s="1818" t="e">
        <f t="shared" ref="WTK55" si="24400">WTI55*WTG55</f>
        <v>#NUM!</v>
      </c>
      <c r="WTM55" s="1818" t="e">
        <f t="shared" ref="WTM55" si="24401">WTK55*WTI55</f>
        <v>#NUM!</v>
      </c>
      <c r="WTO55" s="1818" t="e">
        <f t="shared" ref="WTO55" si="24402">WTM55*WTK55</f>
        <v>#NUM!</v>
      </c>
      <c r="WTQ55" s="1818" t="e">
        <f t="shared" ref="WTQ55" si="24403">WTO55*WTM55</f>
        <v>#NUM!</v>
      </c>
      <c r="WTS55" s="1818" t="e">
        <f t="shared" ref="WTS55" si="24404">WTQ55*WTO55</f>
        <v>#NUM!</v>
      </c>
      <c r="WTU55" s="1818" t="e">
        <f t="shared" ref="WTU55" si="24405">WTS55*WTQ55</f>
        <v>#NUM!</v>
      </c>
      <c r="WTW55" s="1818" t="e">
        <f t="shared" ref="WTW55" si="24406">WTU55*WTS55</f>
        <v>#NUM!</v>
      </c>
      <c r="WTY55" s="1818" t="e">
        <f t="shared" ref="WTY55" si="24407">WTW55*WTU55</f>
        <v>#NUM!</v>
      </c>
      <c r="WUA55" s="1818" t="e">
        <f t="shared" ref="WUA55" si="24408">WTY55*WTW55</f>
        <v>#NUM!</v>
      </c>
      <c r="WUC55" s="1818" t="e">
        <f t="shared" ref="WUC55" si="24409">WUA55*WTY55</f>
        <v>#NUM!</v>
      </c>
      <c r="WUE55" s="1818" t="e">
        <f t="shared" ref="WUE55" si="24410">WUC55*WUA55</f>
        <v>#NUM!</v>
      </c>
      <c r="WUG55" s="1818" t="e">
        <f t="shared" ref="WUG55" si="24411">WUE55*WUC55</f>
        <v>#NUM!</v>
      </c>
      <c r="WUI55" s="1818" t="e">
        <f t="shared" ref="WUI55" si="24412">WUG55*WUE55</f>
        <v>#NUM!</v>
      </c>
      <c r="WUK55" s="1818" t="e">
        <f t="shared" ref="WUK55" si="24413">WUI55*WUG55</f>
        <v>#NUM!</v>
      </c>
      <c r="WUM55" s="1818" t="e">
        <f t="shared" ref="WUM55" si="24414">WUK55*WUI55</f>
        <v>#NUM!</v>
      </c>
      <c r="WUO55" s="1818" t="e">
        <f t="shared" ref="WUO55" si="24415">WUM55*WUK55</f>
        <v>#NUM!</v>
      </c>
      <c r="WUQ55" s="1818" t="e">
        <f t="shared" ref="WUQ55" si="24416">WUO55*WUM55</f>
        <v>#NUM!</v>
      </c>
      <c r="WUS55" s="1818" t="e">
        <f t="shared" ref="WUS55" si="24417">WUQ55*WUO55</f>
        <v>#NUM!</v>
      </c>
      <c r="WUU55" s="1818" t="e">
        <f t="shared" ref="WUU55" si="24418">WUS55*WUQ55</f>
        <v>#NUM!</v>
      </c>
      <c r="WUW55" s="1818" t="e">
        <f t="shared" ref="WUW55" si="24419">WUU55*WUS55</f>
        <v>#NUM!</v>
      </c>
      <c r="WUY55" s="1818" t="e">
        <f t="shared" ref="WUY55" si="24420">WUW55*WUU55</f>
        <v>#NUM!</v>
      </c>
      <c r="WVA55" s="1818" t="e">
        <f t="shared" ref="WVA55" si="24421">WUY55*WUW55</f>
        <v>#NUM!</v>
      </c>
      <c r="WVC55" s="1818" t="e">
        <f t="shared" ref="WVC55" si="24422">WVA55*WUY55</f>
        <v>#NUM!</v>
      </c>
      <c r="WVE55" s="1818" t="e">
        <f t="shared" ref="WVE55" si="24423">WVC55*WVA55</f>
        <v>#NUM!</v>
      </c>
      <c r="WVG55" s="1818" t="e">
        <f t="shared" ref="WVG55" si="24424">WVE55*WVC55</f>
        <v>#NUM!</v>
      </c>
      <c r="WVI55" s="1818" t="e">
        <f t="shared" ref="WVI55" si="24425">WVG55*WVE55</f>
        <v>#NUM!</v>
      </c>
      <c r="WVK55" s="1818" t="e">
        <f t="shared" ref="WVK55" si="24426">WVI55*WVG55</f>
        <v>#NUM!</v>
      </c>
      <c r="WVM55" s="1818" t="e">
        <f t="shared" ref="WVM55" si="24427">WVK55*WVI55</f>
        <v>#NUM!</v>
      </c>
      <c r="WVO55" s="1818" t="e">
        <f t="shared" ref="WVO55" si="24428">WVM55*WVK55</f>
        <v>#NUM!</v>
      </c>
      <c r="WVQ55" s="1818" t="e">
        <f t="shared" ref="WVQ55" si="24429">WVO55*WVM55</f>
        <v>#NUM!</v>
      </c>
      <c r="WVS55" s="1818" t="e">
        <f t="shared" ref="WVS55" si="24430">WVQ55*WVO55</f>
        <v>#NUM!</v>
      </c>
      <c r="WVU55" s="1818" t="e">
        <f t="shared" ref="WVU55" si="24431">WVS55*WVQ55</f>
        <v>#NUM!</v>
      </c>
      <c r="WVW55" s="1818" t="e">
        <f t="shared" ref="WVW55" si="24432">WVU55*WVS55</f>
        <v>#NUM!</v>
      </c>
      <c r="WVY55" s="1818" t="e">
        <f t="shared" ref="WVY55" si="24433">WVW55*WVU55</f>
        <v>#NUM!</v>
      </c>
      <c r="WWA55" s="1818" t="e">
        <f t="shared" ref="WWA55" si="24434">WVY55*WVW55</f>
        <v>#NUM!</v>
      </c>
      <c r="WWC55" s="1818" t="e">
        <f t="shared" ref="WWC55" si="24435">WWA55*WVY55</f>
        <v>#NUM!</v>
      </c>
      <c r="WWE55" s="1818" t="e">
        <f t="shared" ref="WWE55" si="24436">WWC55*WWA55</f>
        <v>#NUM!</v>
      </c>
      <c r="WWG55" s="1818" t="e">
        <f t="shared" ref="WWG55" si="24437">WWE55*WWC55</f>
        <v>#NUM!</v>
      </c>
      <c r="WWI55" s="1818" t="e">
        <f t="shared" ref="WWI55" si="24438">WWG55*WWE55</f>
        <v>#NUM!</v>
      </c>
      <c r="WWK55" s="1818" t="e">
        <f t="shared" ref="WWK55" si="24439">WWI55*WWG55</f>
        <v>#NUM!</v>
      </c>
      <c r="WWM55" s="1818" t="e">
        <f t="shared" ref="WWM55" si="24440">WWK55*WWI55</f>
        <v>#NUM!</v>
      </c>
      <c r="WWO55" s="1818" t="e">
        <f t="shared" ref="WWO55" si="24441">WWM55*WWK55</f>
        <v>#NUM!</v>
      </c>
      <c r="WWQ55" s="1818" t="e">
        <f t="shared" ref="WWQ55" si="24442">WWO55*WWM55</f>
        <v>#NUM!</v>
      </c>
      <c r="WWS55" s="1818" t="e">
        <f t="shared" ref="WWS55" si="24443">WWQ55*WWO55</f>
        <v>#NUM!</v>
      </c>
      <c r="WWU55" s="1818" t="e">
        <f t="shared" ref="WWU55" si="24444">WWS55*WWQ55</f>
        <v>#NUM!</v>
      </c>
      <c r="WWW55" s="1818" t="e">
        <f t="shared" ref="WWW55" si="24445">WWU55*WWS55</f>
        <v>#NUM!</v>
      </c>
      <c r="WWY55" s="1818" t="e">
        <f t="shared" ref="WWY55" si="24446">WWW55*WWU55</f>
        <v>#NUM!</v>
      </c>
      <c r="WXA55" s="1818" t="e">
        <f t="shared" ref="WXA55" si="24447">WWY55*WWW55</f>
        <v>#NUM!</v>
      </c>
      <c r="WXC55" s="1818" t="e">
        <f t="shared" ref="WXC55" si="24448">WXA55*WWY55</f>
        <v>#NUM!</v>
      </c>
      <c r="WXE55" s="1818" t="e">
        <f t="shared" ref="WXE55" si="24449">WXC55*WXA55</f>
        <v>#NUM!</v>
      </c>
      <c r="WXG55" s="1818" t="e">
        <f t="shared" ref="WXG55" si="24450">WXE55*WXC55</f>
        <v>#NUM!</v>
      </c>
      <c r="WXI55" s="1818" t="e">
        <f t="shared" ref="WXI55" si="24451">WXG55*WXE55</f>
        <v>#NUM!</v>
      </c>
      <c r="WXK55" s="1818" t="e">
        <f t="shared" ref="WXK55" si="24452">WXI55*WXG55</f>
        <v>#NUM!</v>
      </c>
      <c r="WXM55" s="1818" t="e">
        <f t="shared" ref="WXM55" si="24453">WXK55*WXI55</f>
        <v>#NUM!</v>
      </c>
      <c r="WXO55" s="1818" t="e">
        <f t="shared" ref="WXO55" si="24454">WXM55*WXK55</f>
        <v>#NUM!</v>
      </c>
      <c r="WXQ55" s="1818" t="e">
        <f t="shared" ref="WXQ55" si="24455">WXO55*WXM55</f>
        <v>#NUM!</v>
      </c>
      <c r="WXS55" s="1818" t="e">
        <f t="shared" ref="WXS55" si="24456">WXQ55*WXO55</f>
        <v>#NUM!</v>
      </c>
      <c r="WXU55" s="1818" t="e">
        <f t="shared" ref="WXU55" si="24457">WXS55*WXQ55</f>
        <v>#NUM!</v>
      </c>
      <c r="WXW55" s="1818" t="e">
        <f t="shared" ref="WXW55" si="24458">WXU55*WXS55</f>
        <v>#NUM!</v>
      </c>
      <c r="WXY55" s="1818" t="e">
        <f t="shared" ref="WXY55" si="24459">WXW55*WXU55</f>
        <v>#NUM!</v>
      </c>
      <c r="WYA55" s="1818" t="e">
        <f t="shared" ref="WYA55" si="24460">WXY55*WXW55</f>
        <v>#NUM!</v>
      </c>
      <c r="WYC55" s="1818" t="e">
        <f t="shared" ref="WYC55" si="24461">WYA55*WXY55</f>
        <v>#NUM!</v>
      </c>
      <c r="WYE55" s="1818" t="e">
        <f t="shared" ref="WYE55" si="24462">WYC55*WYA55</f>
        <v>#NUM!</v>
      </c>
      <c r="WYG55" s="1818" t="e">
        <f t="shared" ref="WYG55" si="24463">WYE55*WYC55</f>
        <v>#NUM!</v>
      </c>
      <c r="WYI55" s="1818" t="e">
        <f t="shared" ref="WYI55" si="24464">WYG55*WYE55</f>
        <v>#NUM!</v>
      </c>
      <c r="WYK55" s="1818" t="e">
        <f t="shared" ref="WYK55" si="24465">WYI55*WYG55</f>
        <v>#NUM!</v>
      </c>
      <c r="WYM55" s="1818" t="e">
        <f t="shared" ref="WYM55" si="24466">WYK55*WYI55</f>
        <v>#NUM!</v>
      </c>
      <c r="WYO55" s="1818" t="e">
        <f t="shared" ref="WYO55" si="24467">WYM55*WYK55</f>
        <v>#NUM!</v>
      </c>
      <c r="WYQ55" s="1818" t="e">
        <f t="shared" ref="WYQ55" si="24468">WYO55*WYM55</f>
        <v>#NUM!</v>
      </c>
      <c r="WYS55" s="1818" t="e">
        <f t="shared" ref="WYS55" si="24469">WYQ55*WYO55</f>
        <v>#NUM!</v>
      </c>
      <c r="WYU55" s="1818" t="e">
        <f t="shared" ref="WYU55" si="24470">WYS55*WYQ55</f>
        <v>#NUM!</v>
      </c>
      <c r="WYW55" s="1818" t="e">
        <f t="shared" ref="WYW55" si="24471">WYU55*WYS55</f>
        <v>#NUM!</v>
      </c>
      <c r="WYY55" s="1818" t="e">
        <f t="shared" ref="WYY55" si="24472">WYW55*WYU55</f>
        <v>#NUM!</v>
      </c>
      <c r="WZA55" s="1818" t="e">
        <f t="shared" ref="WZA55" si="24473">WYY55*WYW55</f>
        <v>#NUM!</v>
      </c>
      <c r="WZC55" s="1818" t="e">
        <f t="shared" ref="WZC55" si="24474">WZA55*WYY55</f>
        <v>#NUM!</v>
      </c>
      <c r="WZE55" s="1818" t="e">
        <f t="shared" ref="WZE55" si="24475">WZC55*WZA55</f>
        <v>#NUM!</v>
      </c>
      <c r="WZG55" s="1818" t="e">
        <f t="shared" ref="WZG55" si="24476">WZE55*WZC55</f>
        <v>#NUM!</v>
      </c>
      <c r="WZI55" s="1818" t="e">
        <f t="shared" ref="WZI55" si="24477">WZG55*WZE55</f>
        <v>#NUM!</v>
      </c>
      <c r="WZK55" s="1818" t="e">
        <f t="shared" ref="WZK55" si="24478">WZI55*WZG55</f>
        <v>#NUM!</v>
      </c>
      <c r="WZM55" s="1818" t="e">
        <f t="shared" ref="WZM55" si="24479">WZK55*WZI55</f>
        <v>#NUM!</v>
      </c>
      <c r="WZO55" s="1818" t="e">
        <f t="shared" ref="WZO55" si="24480">WZM55*WZK55</f>
        <v>#NUM!</v>
      </c>
      <c r="WZQ55" s="1818" t="e">
        <f t="shared" ref="WZQ55" si="24481">WZO55*WZM55</f>
        <v>#NUM!</v>
      </c>
      <c r="WZS55" s="1818" t="e">
        <f t="shared" ref="WZS55" si="24482">WZQ55*WZO55</f>
        <v>#NUM!</v>
      </c>
      <c r="WZU55" s="1818" t="e">
        <f t="shared" ref="WZU55" si="24483">WZS55*WZQ55</f>
        <v>#NUM!</v>
      </c>
      <c r="WZW55" s="1818" t="e">
        <f t="shared" ref="WZW55" si="24484">WZU55*WZS55</f>
        <v>#NUM!</v>
      </c>
      <c r="WZY55" s="1818" t="e">
        <f t="shared" ref="WZY55" si="24485">WZW55*WZU55</f>
        <v>#NUM!</v>
      </c>
      <c r="XAA55" s="1818" t="e">
        <f t="shared" ref="XAA55" si="24486">WZY55*WZW55</f>
        <v>#NUM!</v>
      </c>
      <c r="XAC55" s="1818" t="e">
        <f t="shared" ref="XAC55" si="24487">XAA55*WZY55</f>
        <v>#NUM!</v>
      </c>
      <c r="XAE55" s="1818" t="e">
        <f t="shared" ref="XAE55" si="24488">XAC55*XAA55</f>
        <v>#NUM!</v>
      </c>
      <c r="XAG55" s="1818" t="e">
        <f t="shared" ref="XAG55" si="24489">XAE55*XAC55</f>
        <v>#NUM!</v>
      </c>
      <c r="XAI55" s="1818" t="e">
        <f t="shared" ref="XAI55" si="24490">XAG55*XAE55</f>
        <v>#NUM!</v>
      </c>
      <c r="XAK55" s="1818" t="e">
        <f t="shared" ref="XAK55" si="24491">XAI55*XAG55</f>
        <v>#NUM!</v>
      </c>
      <c r="XAM55" s="1818" t="e">
        <f t="shared" ref="XAM55" si="24492">XAK55*XAI55</f>
        <v>#NUM!</v>
      </c>
      <c r="XAO55" s="1818" t="e">
        <f t="shared" ref="XAO55" si="24493">XAM55*XAK55</f>
        <v>#NUM!</v>
      </c>
      <c r="XAQ55" s="1818" t="e">
        <f t="shared" ref="XAQ55" si="24494">XAO55*XAM55</f>
        <v>#NUM!</v>
      </c>
      <c r="XAS55" s="1818" t="e">
        <f t="shared" ref="XAS55" si="24495">XAQ55*XAO55</f>
        <v>#NUM!</v>
      </c>
      <c r="XAU55" s="1818" t="e">
        <f t="shared" ref="XAU55" si="24496">XAS55*XAQ55</f>
        <v>#NUM!</v>
      </c>
      <c r="XAW55" s="1818" t="e">
        <f t="shared" ref="XAW55" si="24497">XAU55*XAS55</f>
        <v>#NUM!</v>
      </c>
      <c r="XAY55" s="1818" t="e">
        <f t="shared" ref="XAY55" si="24498">XAW55*XAU55</f>
        <v>#NUM!</v>
      </c>
      <c r="XBA55" s="1818" t="e">
        <f t="shared" ref="XBA55" si="24499">XAY55*XAW55</f>
        <v>#NUM!</v>
      </c>
      <c r="XBC55" s="1818" t="e">
        <f t="shared" ref="XBC55" si="24500">XBA55*XAY55</f>
        <v>#NUM!</v>
      </c>
      <c r="XBE55" s="1818" t="e">
        <f t="shared" ref="XBE55" si="24501">XBC55*XBA55</f>
        <v>#NUM!</v>
      </c>
      <c r="XBG55" s="1818" t="e">
        <f t="shared" ref="XBG55" si="24502">XBE55*XBC55</f>
        <v>#NUM!</v>
      </c>
      <c r="XBI55" s="1818" t="e">
        <f t="shared" ref="XBI55" si="24503">XBG55*XBE55</f>
        <v>#NUM!</v>
      </c>
      <c r="XBK55" s="1818" t="e">
        <f t="shared" ref="XBK55" si="24504">XBI55*XBG55</f>
        <v>#NUM!</v>
      </c>
      <c r="XBM55" s="1818" t="e">
        <f t="shared" ref="XBM55" si="24505">XBK55*XBI55</f>
        <v>#NUM!</v>
      </c>
      <c r="XBO55" s="1818" t="e">
        <f t="shared" ref="XBO55" si="24506">XBM55*XBK55</f>
        <v>#NUM!</v>
      </c>
      <c r="XBQ55" s="1818" t="e">
        <f t="shared" ref="XBQ55" si="24507">XBO55*XBM55</f>
        <v>#NUM!</v>
      </c>
      <c r="XBS55" s="1818" t="e">
        <f t="shared" ref="XBS55" si="24508">XBQ55*XBO55</f>
        <v>#NUM!</v>
      </c>
      <c r="XBU55" s="1818" t="e">
        <f t="shared" ref="XBU55" si="24509">XBS55*XBQ55</f>
        <v>#NUM!</v>
      </c>
      <c r="XBW55" s="1818" t="e">
        <f t="shared" ref="XBW55" si="24510">XBU55*XBS55</f>
        <v>#NUM!</v>
      </c>
      <c r="XBY55" s="1818" t="e">
        <f t="shared" ref="XBY55" si="24511">XBW55*XBU55</f>
        <v>#NUM!</v>
      </c>
      <c r="XCA55" s="1818" t="e">
        <f t="shared" ref="XCA55" si="24512">XBY55*XBW55</f>
        <v>#NUM!</v>
      </c>
      <c r="XCC55" s="1818" t="e">
        <f t="shared" ref="XCC55" si="24513">XCA55*XBY55</f>
        <v>#NUM!</v>
      </c>
      <c r="XCE55" s="1818" t="e">
        <f t="shared" ref="XCE55" si="24514">XCC55*XCA55</f>
        <v>#NUM!</v>
      </c>
      <c r="XCG55" s="1818" t="e">
        <f t="shared" ref="XCG55" si="24515">XCE55*XCC55</f>
        <v>#NUM!</v>
      </c>
      <c r="XCI55" s="1818" t="e">
        <f t="shared" ref="XCI55" si="24516">XCG55*XCE55</f>
        <v>#NUM!</v>
      </c>
      <c r="XCK55" s="1818" t="e">
        <f t="shared" ref="XCK55" si="24517">XCI55*XCG55</f>
        <v>#NUM!</v>
      </c>
      <c r="XCM55" s="1818" t="e">
        <f t="shared" ref="XCM55" si="24518">XCK55*XCI55</f>
        <v>#NUM!</v>
      </c>
      <c r="XCO55" s="1818" t="e">
        <f t="shared" ref="XCO55" si="24519">XCM55*XCK55</f>
        <v>#NUM!</v>
      </c>
      <c r="XCQ55" s="1818" t="e">
        <f t="shared" ref="XCQ55" si="24520">XCO55*XCM55</f>
        <v>#NUM!</v>
      </c>
      <c r="XCS55" s="1818" t="e">
        <f t="shared" ref="XCS55" si="24521">XCQ55*XCO55</f>
        <v>#NUM!</v>
      </c>
      <c r="XCU55" s="1818" t="e">
        <f t="shared" ref="XCU55" si="24522">XCS55*XCQ55</f>
        <v>#NUM!</v>
      </c>
      <c r="XCW55" s="1818" t="e">
        <f t="shared" ref="XCW55" si="24523">XCU55*XCS55</f>
        <v>#NUM!</v>
      </c>
      <c r="XCY55" s="1818" t="e">
        <f t="shared" ref="XCY55" si="24524">XCW55*XCU55</f>
        <v>#NUM!</v>
      </c>
      <c r="XDA55" s="1818" t="e">
        <f t="shared" ref="XDA55" si="24525">XCY55*XCW55</f>
        <v>#NUM!</v>
      </c>
      <c r="XDC55" s="1818" t="e">
        <f t="shared" ref="XDC55" si="24526">XDA55*XCY55</f>
        <v>#NUM!</v>
      </c>
      <c r="XDE55" s="1818" t="e">
        <f t="shared" ref="XDE55" si="24527">XDC55*XDA55</f>
        <v>#NUM!</v>
      </c>
      <c r="XDG55" s="1818" t="e">
        <f t="shared" ref="XDG55" si="24528">XDE55*XDC55</f>
        <v>#NUM!</v>
      </c>
      <c r="XDI55" s="1818" t="e">
        <f t="shared" ref="XDI55" si="24529">XDG55*XDE55</f>
        <v>#NUM!</v>
      </c>
      <c r="XDK55" s="1818" t="e">
        <f t="shared" ref="XDK55" si="24530">XDI55*XDG55</f>
        <v>#NUM!</v>
      </c>
      <c r="XDM55" s="1818" t="e">
        <f t="shared" ref="XDM55" si="24531">XDK55*XDI55</f>
        <v>#NUM!</v>
      </c>
      <c r="XDO55" s="1818" t="e">
        <f t="shared" ref="XDO55" si="24532">XDM55*XDK55</f>
        <v>#NUM!</v>
      </c>
      <c r="XDQ55" s="1818" t="e">
        <f t="shared" ref="XDQ55" si="24533">XDO55*XDM55</f>
        <v>#NUM!</v>
      </c>
      <c r="XDS55" s="1818" t="e">
        <f t="shared" ref="XDS55" si="24534">XDQ55*XDO55</f>
        <v>#NUM!</v>
      </c>
      <c r="XDU55" s="1818" t="e">
        <f t="shared" ref="XDU55" si="24535">XDS55*XDQ55</f>
        <v>#NUM!</v>
      </c>
      <c r="XDW55" s="1818" t="e">
        <f t="shared" ref="XDW55" si="24536">XDU55*XDS55</f>
        <v>#NUM!</v>
      </c>
      <c r="XDY55" s="1818" t="e">
        <f t="shared" ref="XDY55" si="24537">XDW55*XDU55</f>
        <v>#NUM!</v>
      </c>
      <c r="XEA55" s="1818" t="e">
        <f t="shared" ref="XEA55" si="24538">XDY55*XDW55</f>
        <v>#NUM!</v>
      </c>
      <c r="XEC55" s="1818" t="e">
        <f t="shared" ref="XEC55" si="24539">XEA55*XDY55</f>
        <v>#NUM!</v>
      </c>
      <c r="XEE55" s="1818" t="e">
        <f t="shared" ref="XEE55" si="24540">XEC55*XEA55</f>
        <v>#NUM!</v>
      </c>
      <c r="XEG55" s="1818" t="e">
        <f t="shared" ref="XEG55" si="24541">XEE55*XEC55</f>
        <v>#NUM!</v>
      </c>
      <c r="XEI55" s="1818" t="e">
        <f t="shared" ref="XEI55" si="24542">XEG55*XEE55</f>
        <v>#NUM!</v>
      </c>
      <c r="XEK55" s="1818" t="e">
        <f t="shared" ref="XEK55" si="24543">XEI55*XEG55</f>
        <v>#NUM!</v>
      </c>
      <c r="XEM55" s="1818" t="e">
        <f t="shared" ref="XEM55" si="24544">XEK55*XEI55</f>
        <v>#NUM!</v>
      </c>
      <c r="XEO55" s="1818" t="e">
        <f t="shared" ref="XEO55" si="24545">XEM55*XEK55</f>
        <v>#NUM!</v>
      </c>
      <c r="XEQ55" s="1818" t="e">
        <f t="shared" ref="XEQ55" si="24546">XEO55*XEM55</f>
        <v>#NUM!</v>
      </c>
      <c r="XES55" s="1818" t="e">
        <f t="shared" ref="XES55" si="24547">XEQ55*XEO55</f>
        <v>#NUM!</v>
      </c>
      <c r="XEU55" s="1818" t="e">
        <f t="shared" ref="XEU55" si="24548">XES55*XEQ55</f>
        <v>#NUM!</v>
      </c>
      <c r="XEW55" s="1818" t="e">
        <f t="shared" ref="XEW55" si="24549">XEU55*XES55</f>
        <v>#NUM!</v>
      </c>
      <c r="XEY55" s="1818" t="e">
        <f t="shared" ref="XEY55" si="24550">XEW55*XEU55</f>
        <v>#NUM!</v>
      </c>
      <c r="XFA55" s="1818" t="e">
        <f t="shared" ref="XFA55" si="24551">XEY55*XEW55</f>
        <v>#NUM!</v>
      </c>
      <c r="XFC55" s="1818" t="e">
        <f t="shared" ref="XFC55" si="24552">XFA55*XEY55</f>
        <v>#NUM!</v>
      </c>
    </row>
    <row r="56" spans="1:1023 1025:2047 2049:3071 3073:4095 4097:5119 5121:6143 6145:7167 7169:8191 8193:9215 9217:10239 10241:11263 11265:12287 12289:13311 13313:14335 14337:15359 15361:16383" s="339" customFormat="1" ht="14">
      <c r="A56" s="1816"/>
      <c r="B56" s="1816"/>
      <c r="C56" s="1817"/>
      <c r="D56" s="1816"/>
      <c r="E56" s="1818"/>
      <c r="F56" s="1816"/>
      <c r="G56" s="1818"/>
      <c r="H56" s="1816"/>
      <c r="I56" s="1818"/>
      <c r="J56" s="1816"/>
      <c r="K56" s="1818"/>
      <c r="L56" s="1816"/>
      <c r="M56" s="1818"/>
      <c r="N56" s="1816"/>
      <c r="O56" s="1818"/>
      <c r="P56" s="1816"/>
      <c r="Q56" s="1818"/>
      <c r="R56" s="1816"/>
      <c r="S56" s="1818"/>
      <c r="T56" s="1816"/>
      <c r="U56" s="1818"/>
      <c r="V56" s="1816"/>
      <c r="W56" s="1818"/>
      <c r="X56" s="1816"/>
      <c r="Y56" s="1818"/>
      <c r="Z56" s="1816"/>
      <c r="AA56" s="1818"/>
      <c r="AB56" s="1816"/>
      <c r="AC56" s="1818"/>
      <c r="AD56" s="1816"/>
      <c r="AE56" s="1818"/>
      <c r="AF56" s="1816"/>
      <c r="AG56" s="1818"/>
    </row>
    <row r="57" spans="1:1023 1025:2047 2049:3071 3073:4095 4097:5119 5121:6143 6145:7167 7169:8191 8193:9215 9217:10239 10241:11263 11265:12287 12289:13311 13313:14335 14337:15359 15361:16383" s="339" customFormat="1" ht="14">
      <c r="A57" s="1816" t="s">
        <v>2149</v>
      </c>
      <c r="B57" s="1816"/>
      <c r="C57" s="1817"/>
      <c r="D57" s="1816"/>
      <c r="E57" s="1818">
        <f>E51+E52+E55</f>
        <v>3737.5</v>
      </c>
      <c r="F57" s="1816"/>
      <c r="G57" s="1818">
        <f t="shared" ref="G57" si="24553">G51+G52+G55</f>
        <v>3780.9375</v>
      </c>
      <c r="H57" s="1816"/>
      <c r="I57" s="1818">
        <f t="shared" ref="I57" si="24554">I51+I52+I55</f>
        <v>3823.7109375</v>
      </c>
      <c r="J57" s="1816"/>
      <c r="K57" s="1818">
        <f t="shared" ref="K57" si="24555">K51+K52+K55</f>
        <v>3865.7424609374993</v>
      </c>
      <c r="L57" s="1816"/>
      <c r="M57" s="1818">
        <f t="shared" ref="M57" si="24556">M51+M52+M55</f>
        <v>3906.950128710937</v>
      </c>
      <c r="N57" s="1816"/>
      <c r="O57" s="1818">
        <f t="shared" ref="O57" si="24557">O51+O52+O55</f>
        <v>3947.2477318974607</v>
      </c>
      <c r="P57" s="1816"/>
      <c r="Q57" s="1818">
        <f t="shared" ref="Q57" si="24558">Q51+Q52+Q55</f>
        <v>3986.5446099125529</v>
      </c>
      <c r="R57" s="1816"/>
      <c r="S57" s="1818">
        <f t="shared" ref="S57" si="24559">S51+S52+S55</f>
        <v>4024.745458843141</v>
      </c>
      <c r="T57" s="1816"/>
      <c r="U57" s="1818">
        <f t="shared" ref="U57" si="24560">U51+U52+U55</f>
        <v>4061.7501321758909</v>
      </c>
      <c r="V57" s="1816"/>
      <c r="W57" s="1818">
        <f t="shared" ref="W57" si="24561">W51+W52+W55</f>
        <v>4097.4534336321176</v>
      </c>
      <c r="X57" s="1816"/>
      <c r="Y57" s="1818">
        <f t="shared" ref="Y57" si="24562">Y51+Y52+Y55</f>
        <v>4131.7449018100633</v>
      </c>
      <c r="Z57" s="1816"/>
      <c r="AA57" s="1818">
        <f t="shared" ref="AA57" si="24563">AA51+AA52+AA55</f>
        <v>4164.5085863242593</v>
      </c>
      <c r="AB57" s="1816"/>
      <c r="AC57" s="1818">
        <f t="shared" ref="AC57" si="24564">AC51+AC52+AC55</f>
        <v>4195.6228151202222</v>
      </c>
      <c r="AD57" s="1816"/>
      <c r="AE57" s="1818">
        <f t="shared" ref="AE57" si="24565">AE51+AE52+AE55</f>
        <v>4224.9599526309084</v>
      </c>
      <c r="AF57" s="1816"/>
      <c r="AG57" s="1818">
        <f t="shared" ref="AG57" si="24566">AG51+AG52+AG55</f>
        <v>4252.3861484290064</v>
      </c>
    </row>
    <row r="58" spans="1:1023 1025:2047 2049:3071 3073:4095 4097:5119 5121:6143 6145:7167 7169:8191 8193:9215 9217:10239 10241:11263 11265:12287 12289:13311 13313:14335 14337:15359 15361:16383" s="6" customFormat="1" ht="14">
      <c r="A58" s="365"/>
      <c r="B58" s="365"/>
      <c r="C58" s="366"/>
      <c r="D58" s="365"/>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row>
    <row r="59" spans="1:1023 1025:2047 2049:3071 3073:4095 4097:5119 5121:6143 6145:7167 7169:8191 8193:9215 9217:10239 10241:11263 11265:12287 12289:13311 13313:14335 14337:15359 15361:16383" s="6" customFormat="1">
      <c r="A59" s="6" t="s">
        <v>923</v>
      </c>
      <c r="C59" s="1578"/>
      <c r="E59" s="1577"/>
      <c r="F59" s="1577"/>
      <c r="G59" s="1577"/>
      <c r="H59" s="1577"/>
      <c r="I59" s="1577"/>
      <c r="J59" s="1577"/>
      <c r="K59" s="1577"/>
      <c r="L59" s="157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row>
    <row r="60" spans="1:1023 1025:2047 2049:3071 3073:4095 4097:5119 5121:6143 6145:7167 7169:8191 8193:9215 9217:10239 10241:11263 11265:12287 12289:13311 13313:14335 14337:15359 15361:16383" s="6" customFormat="1">
      <c r="A60" s="3361" t="s">
        <v>1379</v>
      </c>
      <c r="B60" s="3361"/>
      <c r="C60" s="3361"/>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row>
    <row r="61" spans="1:1023 1025:2047 2049:3071 3073:4095 4097:5119 5121:6143 6145:7167 7169:8191 8193:9215 9217:10239 10241:11263 11265:12287 12289:13311 13313:14335 14337:15359 15361:16383" s="1579" customFormat="1">
      <c r="A61" s="1579" t="s">
        <v>915</v>
      </c>
      <c r="C61" s="1580"/>
      <c r="E61" s="1581"/>
      <c r="G61" s="1577">
        <f>E61*$C$61</f>
        <v>0</v>
      </c>
      <c r="I61" s="1577">
        <f>G61*$C$61</f>
        <v>0</v>
      </c>
      <c r="K61" s="1577">
        <f>I61*$C$61</f>
        <v>0</v>
      </c>
      <c r="M61" s="1577">
        <f>K61*$C$61</f>
        <v>0</v>
      </c>
      <c r="O61" s="1577">
        <f>M61*$C$61</f>
        <v>0</v>
      </c>
      <c r="Q61" s="1577">
        <f>O61*$C$61</f>
        <v>0</v>
      </c>
      <c r="S61" s="1577">
        <f>Q61*$C$61</f>
        <v>0</v>
      </c>
      <c r="U61" s="1577">
        <f>S61*$C$61</f>
        <v>0</v>
      </c>
      <c r="W61" s="1577">
        <f>U61*$C$61</f>
        <v>0</v>
      </c>
      <c r="Y61" s="1577">
        <f>W61*$C$61</f>
        <v>0</v>
      </c>
      <c r="AA61" s="1577">
        <f>Y61*$C$61</f>
        <v>0</v>
      </c>
      <c r="AC61" s="1577">
        <f>AA61*$C$61</f>
        <v>0</v>
      </c>
      <c r="AE61" s="1577">
        <f>AC61*$C$61</f>
        <v>0</v>
      </c>
      <c r="AG61" s="1577">
        <f>AE61*$C$61</f>
        <v>0</v>
      </c>
    </row>
    <row r="62" spans="1:1023 1025:2047 2049:3071 3073:4095 4097:5119 5121:6143 6145:7167 7169:8191 8193:9215 9217:10239 10241:11263 11265:12287 12289:13311 13313:14335 14337:15359 15361:16383" s="6" customFormat="1">
      <c r="A62" s="6" t="s">
        <v>916</v>
      </c>
      <c r="C62" s="1575"/>
      <c r="E62" s="1582"/>
      <c r="F62" s="1577"/>
      <c r="G62" s="1577">
        <f t="shared" ref="G62:AG65" si="24567">E62*$C$61</f>
        <v>0</v>
      </c>
      <c r="H62" s="1577"/>
      <c r="I62" s="1577">
        <f t="shared" si="24567"/>
        <v>0</v>
      </c>
      <c r="J62" s="1577"/>
      <c r="K62" s="1577">
        <f t="shared" si="24567"/>
        <v>0</v>
      </c>
      <c r="L62" s="1577"/>
      <c r="M62" s="1577">
        <f t="shared" si="24567"/>
        <v>0</v>
      </c>
      <c r="N62" s="1577"/>
      <c r="O62" s="1577">
        <f t="shared" si="24567"/>
        <v>0</v>
      </c>
      <c r="P62" s="1577"/>
      <c r="Q62" s="1577">
        <f t="shared" si="24567"/>
        <v>0</v>
      </c>
      <c r="R62" s="1577"/>
      <c r="S62" s="1577">
        <f t="shared" si="24567"/>
        <v>0</v>
      </c>
      <c r="T62" s="1577"/>
      <c r="U62" s="1577">
        <f t="shared" si="24567"/>
        <v>0</v>
      </c>
      <c r="V62" s="1577"/>
      <c r="W62" s="1577">
        <f t="shared" si="24567"/>
        <v>0</v>
      </c>
      <c r="X62" s="1577"/>
      <c r="Y62" s="1577">
        <f t="shared" si="24567"/>
        <v>0</v>
      </c>
      <c r="Z62" s="1577"/>
      <c r="AA62" s="1577">
        <f t="shared" si="24567"/>
        <v>0</v>
      </c>
      <c r="AB62" s="1577"/>
      <c r="AC62" s="1577">
        <f t="shared" si="24567"/>
        <v>0</v>
      </c>
      <c r="AD62" s="1577"/>
      <c r="AE62" s="1577">
        <f t="shared" si="24567"/>
        <v>0</v>
      </c>
      <c r="AF62" s="1577"/>
      <c r="AG62" s="1577">
        <f t="shared" si="24567"/>
        <v>0</v>
      </c>
      <c r="AH62" s="1577"/>
      <c r="AI62" s="1577"/>
    </row>
    <row r="63" spans="1:1023 1025:2047 2049:3071 3073:4095 4097:5119 5121:6143 6145:7167 7169:8191 8193:9215 9217:10239 10241:11263 11265:12287 12289:13311 13313:14335 14337:15359 15361:16383" s="6" customFormat="1">
      <c r="A63" s="6" t="s">
        <v>917</v>
      </c>
      <c r="C63" s="1575"/>
      <c r="E63" s="1582"/>
      <c r="F63" s="1577"/>
      <c r="G63" s="1577">
        <f t="shared" si="24567"/>
        <v>0</v>
      </c>
      <c r="H63" s="1577"/>
      <c r="I63" s="1577">
        <f t="shared" si="24567"/>
        <v>0</v>
      </c>
      <c r="J63" s="1577"/>
      <c r="K63" s="1577">
        <f t="shared" si="24567"/>
        <v>0</v>
      </c>
      <c r="L63" s="1577"/>
      <c r="M63" s="1577">
        <f t="shared" si="24567"/>
        <v>0</v>
      </c>
      <c r="N63" s="1577"/>
      <c r="O63" s="1577">
        <f t="shared" si="24567"/>
        <v>0</v>
      </c>
      <c r="P63" s="1577"/>
      <c r="Q63" s="1577">
        <f t="shared" si="24567"/>
        <v>0</v>
      </c>
      <c r="R63" s="1577"/>
      <c r="S63" s="1577">
        <f t="shared" si="24567"/>
        <v>0</v>
      </c>
      <c r="T63" s="1577"/>
      <c r="U63" s="1577">
        <f t="shared" si="24567"/>
        <v>0</v>
      </c>
      <c r="V63" s="1577"/>
      <c r="W63" s="1577">
        <f t="shared" si="24567"/>
        <v>0</v>
      </c>
      <c r="X63" s="1577"/>
      <c r="Y63" s="1577">
        <f t="shared" si="24567"/>
        <v>0</v>
      </c>
      <c r="Z63" s="1577"/>
      <c r="AA63" s="1577">
        <f t="shared" si="24567"/>
        <v>0</v>
      </c>
      <c r="AB63" s="1577"/>
      <c r="AC63" s="1577">
        <f t="shared" si="24567"/>
        <v>0</v>
      </c>
      <c r="AD63" s="1577"/>
      <c r="AE63" s="1577">
        <f t="shared" si="24567"/>
        <v>0</v>
      </c>
      <c r="AF63" s="1577"/>
      <c r="AG63" s="1577">
        <f t="shared" si="24567"/>
        <v>0</v>
      </c>
      <c r="AH63" s="1577"/>
      <c r="AI63" s="1577"/>
    </row>
    <row r="64" spans="1:1023 1025:2047 2049:3071 3073:4095 4097:5119 5121:6143 6145:7167 7169:8191 8193:9215 9217:10239 10241:11263 11265:12287 12289:13311 13313:14335 14337:15359 15361:16383" s="6" customFormat="1">
      <c r="A64" s="1583"/>
      <c r="B64" s="1583"/>
      <c r="C64" s="1575"/>
      <c r="E64" s="1582"/>
      <c r="F64" s="1577"/>
      <c r="G64" s="1577">
        <f t="shared" si="24567"/>
        <v>0</v>
      </c>
      <c r="H64" s="1577"/>
      <c r="I64" s="1577">
        <f t="shared" si="24567"/>
        <v>0</v>
      </c>
      <c r="J64" s="1577"/>
      <c r="K64" s="1577">
        <f t="shared" si="24567"/>
        <v>0</v>
      </c>
      <c r="L64" s="1577"/>
      <c r="M64" s="1577">
        <f t="shared" si="24567"/>
        <v>0</v>
      </c>
      <c r="N64" s="1577"/>
      <c r="O64" s="1577">
        <f t="shared" si="24567"/>
        <v>0</v>
      </c>
      <c r="P64" s="1577"/>
      <c r="Q64" s="1577">
        <f t="shared" si="24567"/>
        <v>0</v>
      </c>
      <c r="R64" s="1577"/>
      <c r="S64" s="1577">
        <f t="shared" si="24567"/>
        <v>0</v>
      </c>
      <c r="T64" s="1577"/>
      <c r="U64" s="1577">
        <f t="shared" si="24567"/>
        <v>0</v>
      </c>
      <c r="V64" s="1577"/>
      <c r="W64" s="1577">
        <f t="shared" si="24567"/>
        <v>0</v>
      </c>
      <c r="X64" s="1577"/>
      <c r="Y64" s="1577">
        <f t="shared" si="24567"/>
        <v>0</v>
      </c>
      <c r="Z64" s="1577"/>
      <c r="AA64" s="1577">
        <f t="shared" si="24567"/>
        <v>0</v>
      </c>
      <c r="AB64" s="1577"/>
      <c r="AC64" s="1577">
        <f t="shared" si="24567"/>
        <v>0</v>
      </c>
      <c r="AD64" s="1577"/>
      <c r="AE64" s="1577">
        <f t="shared" si="24567"/>
        <v>0</v>
      </c>
      <c r="AF64" s="1577"/>
      <c r="AG64" s="1577">
        <f t="shared" si="24567"/>
        <v>0</v>
      </c>
      <c r="AH64" s="1577"/>
      <c r="AI64" s="1577"/>
    </row>
    <row r="65" spans="1:35" s="6" customFormat="1">
      <c r="A65" s="1583"/>
      <c r="B65" s="1583"/>
      <c r="C65" s="1575"/>
      <c r="E65" s="1584"/>
      <c r="F65" s="1577"/>
      <c r="G65" s="1585">
        <f t="shared" si="24567"/>
        <v>0</v>
      </c>
      <c r="H65" s="1577"/>
      <c r="I65" s="1585">
        <f t="shared" si="24567"/>
        <v>0</v>
      </c>
      <c r="J65" s="1577"/>
      <c r="K65" s="1585">
        <f t="shared" si="24567"/>
        <v>0</v>
      </c>
      <c r="L65" s="1577"/>
      <c r="M65" s="1585">
        <f t="shared" si="24567"/>
        <v>0</v>
      </c>
      <c r="N65" s="1577"/>
      <c r="O65" s="1585">
        <f t="shared" si="24567"/>
        <v>0</v>
      </c>
      <c r="P65" s="1577"/>
      <c r="Q65" s="1585">
        <f t="shared" si="24567"/>
        <v>0</v>
      </c>
      <c r="R65" s="1577"/>
      <c r="S65" s="1585">
        <f t="shared" si="24567"/>
        <v>0</v>
      </c>
      <c r="T65" s="1577"/>
      <c r="U65" s="1585">
        <f t="shared" si="24567"/>
        <v>0</v>
      </c>
      <c r="V65" s="1577"/>
      <c r="W65" s="1585">
        <f t="shared" si="24567"/>
        <v>0</v>
      </c>
      <c r="X65" s="1577"/>
      <c r="Y65" s="1585">
        <f t="shared" si="24567"/>
        <v>0</v>
      </c>
      <c r="Z65" s="1577"/>
      <c r="AA65" s="1585">
        <f t="shared" si="24567"/>
        <v>0</v>
      </c>
      <c r="AB65" s="1577"/>
      <c r="AC65" s="1585">
        <f t="shared" si="24567"/>
        <v>0</v>
      </c>
      <c r="AD65" s="1577"/>
      <c r="AE65" s="1585">
        <f t="shared" si="24567"/>
        <v>0</v>
      </c>
      <c r="AF65" s="1577"/>
      <c r="AG65" s="1585">
        <f t="shared" si="24567"/>
        <v>0</v>
      </c>
      <c r="AH65" s="1577"/>
      <c r="AI65" s="1577"/>
    </row>
    <row r="66" spans="1:35" s="6" customFormat="1">
      <c r="A66" s="1579" t="s">
        <v>914</v>
      </c>
      <c r="C66" s="1578"/>
      <c r="E66" s="1577">
        <f>SUM(E61:E65)</f>
        <v>0</v>
      </c>
      <c r="F66" s="1577"/>
      <c r="G66" s="1577">
        <f>SUM(G61:G65)</f>
        <v>0</v>
      </c>
      <c r="H66" s="1577"/>
      <c r="I66" s="1577">
        <f>SUM(I61:I65)</f>
        <v>0</v>
      </c>
      <c r="J66" s="1577"/>
      <c r="K66" s="1577">
        <f>SUM(K61:K65)</f>
        <v>0</v>
      </c>
      <c r="L66" s="1577"/>
      <c r="M66" s="1577">
        <f>SUM(M61:M65)</f>
        <v>0</v>
      </c>
      <c r="N66" s="1577"/>
      <c r="O66" s="1577">
        <f>SUM(O61:O65)</f>
        <v>0</v>
      </c>
      <c r="P66" s="1577"/>
      <c r="Q66" s="1577">
        <f>SUM(Q61:Q65)</f>
        <v>0</v>
      </c>
      <c r="R66" s="1577"/>
      <c r="S66" s="1577">
        <f>SUM(S61:S65)</f>
        <v>0</v>
      </c>
      <c r="T66" s="1577"/>
      <c r="U66" s="1577">
        <f>SUM(U61:U65)</f>
        <v>0</v>
      </c>
      <c r="V66" s="1577"/>
      <c r="W66" s="1577">
        <f>SUM(W61:W65)</f>
        <v>0</v>
      </c>
      <c r="X66" s="1577"/>
      <c r="Y66" s="1577">
        <f>SUM(Y61:Y65)</f>
        <v>0</v>
      </c>
      <c r="Z66" s="1577"/>
      <c r="AA66" s="1577">
        <f>SUM(AA61:AA65)</f>
        <v>0</v>
      </c>
      <c r="AB66" s="1577"/>
      <c r="AC66" s="1577">
        <f>SUM(AC61:AC65)</f>
        <v>0</v>
      </c>
      <c r="AD66" s="1577"/>
      <c r="AE66" s="1577">
        <f>SUM(AE61:AE65)</f>
        <v>0</v>
      </c>
      <c r="AF66" s="1577"/>
      <c r="AG66" s="1577">
        <f>SUM(AG61:AG65)</f>
        <v>0</v>
      </c>
      <c r="AH66" s="1577"/>
      <c r="AI66" s="1577"/>
    </row>
    <row r="67" spans="1:35" s="6" customFormat="1" ht="12.75" customHeight="1">
      <c r="A67" s="1579"/>
      <c r="C67" s="1578"/>
      <c r="E67" s="1577"/>
      <c r="F67" s="1577"/>
      <c r="G67" s="1577"/>
      <c r="H67" s="1577"/>
      <c r="I67" s="1577"/>
      <c r="J67" s="1577"/>
      <c r="K67" s="1577"/>
      <c r="L67" s="1577"/>
      <c r="M67" s="1577"/>
      <c r="N67" s="1577"/>
      <c r="O67" s="1577"/>
      <c r="P67" s="1577"/>
      <c r="Q67" s="1577"/>
      <c r="R67" s="1577"/>
      <c r="S67" s="1577"/>
      <c r="T67" s="1577"/>
      <c r="U67" s="1577"/>
      <c r="V67" s="1577"/>
      <c r="W67" s="1577"/>
      <c r="X67" s="1577"/>
      <c r="Y67" s="1577"/>
      <c r="Z67" s="1577"/>
      <c r="AA67" s="1577"/>
      <c r="AB67" s="1577"/>
      <c r="AC67" s="1577"/>
      <c r="AD67" s="1577"/>
      <c r="AE67" s="1577"/>
      <c r="AF67" s="1577"/>
      <c r="AG67" s="1577"/>
      <c r="AH67" s="1577"/>
      <c r="AI67" s="1577"/>
    </row>
    <row r="68" spans="1:35" s="1579" customFormat="1">
      <c r="A68" s="1579" t="s">
        <v>919</v>
      </c>
      <c r="C68" s="1586"/>
      <c r="E68" s="1579">
        <f>E44-E66</f>
        <v>373622.72134891152</v>
      </c>
      <c r="G68" s="1579">
        <f>G44-G66</f>
        <v>427833.30684891017</v>
      </c>
      <c r="I68" s="1579">
        <f>I44-I66</f>
        <v>482705.4080289104</v>
      </c>
      <c r="K68" s="1579">
        <f>K44-K66</f>
        <v>538231.27406739723</v>
      </c>
      <c r="M68" s="1579">
        <f>M44-M66</f>
        <v>594402.11011734931</v>
      </c>
      <c r="O68" s="1579">
        <f>O44-O66</f>
        <v>651208.02144366829</v>
      </c>
      <c r="Q68" s="1579">
        <f>Q44-Q66</f>
        <v>708637.95512233442</v>
      </c>
      <c r="S68" s="1579">
        <f>S44-S66</f>
        <v>766679.63920383668</v>
      </c>
      <c r="U68" s="1579">
        <f>U44-U66</f>
        <v>825319.51923977118</v>
      </c>
      <c r="W68" s="1579">
        <f>W44-W66</f>
        <v>884542.69206761336</v>
      </c>
      <c r="Y68" s="1579">
        <f>Y44-Y66</f>
        <v>944332.83674470289</v>
      </c>
      <c r="AA68" s="1579">
        <f>AA44-AA66</f>
        <v>1004672.1425183248</v>
      </c>
      <c r="AC68" s="1579">
        <f>AC44-AC66</f>
        <v>1065541.2337144883</v>
      </c>
      <c r="AE68" s="1579">
        <f>AE44-AE66</f>
        <v>1126919.0914235278</v>
      </c>
      <c r="AG68" s="1579">
        <f>AG44-AG66</f>
        <v>1188782.971856121</v>
      </c>
    </row>
    <row r="69" spans="1:35" s="6" customFormat="1" ht="8.25" customHeight="1">
      <c r="C69" s="1578"/>
      <c r="E69" s="1577"/>
      <c r="F69" s="1577"/>
      <c r="G69" s="1577"/>
      <c r="H69" s="1577"/>
      <c r="I69" s="1577"/>
      <c r="J69" s="1577"/>
      <c r="K69" s="1577"/>
      <c r="L69" s="1577"/>
      <c r="M69" s="1577"/>
      <c r="N69" s="1577"/>
      <c r="O69" s="1577"/>
      <c r="P69" s="1577"/>
      <c r="Q69" s="1577"/>
      <c r="R69" s="1577"/>
      <c r="S69" s="1577"/>
      <c r="T69" s="1577"/>
      <c r="U69" s="1577"/>
      <c r="V69" s="1577"/>
      <c r="W69" s="1577"/>
      <c r="X69" s="1577"/>
      <c r="Y69" s="1577"/>
      <c r="Z69" s="1577"/>
      <c r="AA69" s="1577"/>
      <c r="AB69" s="1577"/>
      <c r="AC69" s="1577"/>
      <c r="AD69" s="1577"/>
      <c r="AE69" s="1577"/>
      <c r="AF69" s="1577"/>
      <c r="AG69" s="1577"/>
      <c r="AH69" s="1577"/>
      <c r="AI69" s="1577"/>
    </row>
    <row r="70" spans="1:35" s="1579" customFormat="1">
      <c r="A70" s="1579" t="s">
        <v>918</v>
      </c>
      <c r="C70" s="1576">
        <v>0.5</v>
      </c>
      <c r="E70" s="1581">
        <f>E68*$C$70</f>
        <v>186811.36067445576</v>
      </c>
      <c r="G70" s="1587">
        <f>G68*$C$70</f>
        <v>213916.65342445509</v>
      </c>
      <c r="H70" s="1587"/>
      <c r="I70" s="1587">
        <f>I68*$C$70</f>
        <v>241352.7040144552</v>
      </c>
      <c r="J70" s="1587"/>
      <c r="K70" s="1587">
        <f>K68*$C$70</f>
        <v>269115.63703369861</v>
      </c>
      <c r="L70" s="1587"/>
      <c r="M70" s="1587">
        <f>M68*$C$70</f>
        <v>297201.05505867465</v>
      </c>
      <c r="N70" s="1587"/>
      <c r="O70" s="1587">
        <f>O68*$C$70</f>
        <v>325604.01072183414</v>
      </c>
      <c r="P70" s="1587"/>
      <c r="Q70" s="1587">
        <f>Q68*$C$70</f>
        <v>354318.97756116721</v>
      </c>
      <c r="R70" s="1587"/>
      <c r="S70" s="1587">
        <f>S68*$C$70</f>
        <v>383339.81960191834</v>
      </c>
      <c r="T70" s="1587"/>
      <c r="U70" s="1587">
        <f>U68*$C$70</f>
        <v>412659.75961988559</v>
      </c>
      <c r="V70" s="1587"/>
      <c r="W70" s="1587">
        <f>W68*$C$70</f>
        <v>442271.34603380668</v>
      </c>
      <c r="Y70" s="1587">
        <f>Y68*$C$70</f>
        <v>472166.41837235144</v>
      </c>
      <c r="AA70" s="1587">
        <f>AA68*$C$70</f>
        <v>502336.07125916239</v>
      </c>
      <c r="AC70" s="1587">
        <f>AC68*$C$70</f>
        <v>532770.61685724417</v>
      </c>
      <c r="AE70" s="1587">
        <f>AE68*$C$70</f>
        <v>563459.5457117639</v>
      </c>
      <c r="AG70" s="1587">
        <f>AG68*$C$70</f>
        <v>594391.48592806049</v>
      </c>
    </row>
    <row r="71" spans="1:35" s="1587" customFormat="1">
      <c r="A71" s="3361" t="s">
        <v>1379</v>
      </c>
      <c r="B71" s="3361"/>
      <c r="C71" s="3361"/>
    </row>
    <row r="72" spans="1:35" s="6" customFormat="1" ht="8.25" customHeight="1">
      <c r="C72" s="1578"/>
      <c r="E72" s="1577"/>
      <c r="F72" s="1577"/>
      <c r="G72" s="1577"/>
      <c r="H72" s="1577"/>
      <c r="I72" s="1577"/>
      <c r="J72" s="1577"/>
      <c r="K72" s="1577"/>
      <c r="L72" s="1577"/>
      <c r="M72" s="1577"/>
      <c r="N72" s="1577"/>
      <c r="O72" s="1577"/>
      <c r="P72" s="1577"/>
      <c r="Q72" s="1577"/>
      <c r="R72" s="1577"/>
      <c r="S72" s="1577"/>
      <c r="T72" s="1577"/>
      <c r="U72" s="1577"/>
      <c r="V72" s="1577"/>
      <c r="W72" s="1577"/>
      <c r="X72" s="1577"/>
      <c r="Y72" s="1577"/>
      <c r="Z72" s="1577"/>
      <c r="AA72" s="1577"/>
      <c r="AB72" s="1577"/>
      <c r="AC72" s="1577"/>
      <c r="AD72" s="1577"/>
      <c r="AE72" s="1577"/>
      <c r="AF72" s="1577"/>
      <c r="AG72" s="1577"/>
      <c r="AH72" s="1577"/>
      <c r="AI72" s="1577"/>
    </row>
    <row r="73" spans="1:35" s="6" customFormat="1">
      <c r="A73" s="6" t="s">
        <v>922</v>
      </c>
      <c r="C73" s="1576">
        <v>0.25</v>
      </c>
      <c r="E73" s="1577"/>
      <c r="F73" s="1577"/>
      <c r="G73" s="1577"/>
      <c r="H73" s="1577"/>
      <c r="I73" s="1577"/>
      <c r="J73" s="1577"/>
      <c r="K73" s="1577"/>
      <c r="L73" s="1577"/>
      <c r="M73" s="1577"/>
      <c r="N73" s="1577"/>
      <c r="O73" s="1577"/>
      <c r="P73" s="1577"/>
      <c r="Q73" s="1577"/>
      <c r="R73" s="1577"/>
      <c r="S73" s="1577"/>
      <c r="T73" s="1577"/>
      <c r="U73" s="1577"/>
      <c r="V73" s="1577"/>
      <c r="W73" s="1577"/>
      <c r="X73" s="1577"/>
      <c r="Y73" s="1577"/>
      <c r="Z73" s="1577"/>
      <c r="AA73" s="1577"/>
      <c r="AB73" s="1577"/>
      <c r="AC73" s="1577"/>
      <c r="AD73" s="1577"/>
      <c r="AE73" s="1577"/>
      <c r="AF73" s="1577"/>
      <c r="AG73" s="1577"/>
      <c r="AH73" s="1577"/>
      <c r="AI73" s="1577"/>
    </row>
    <row r="74" spans="1:35" s="1579" customFormat="1">
      <c r="A74" s="1581"/>
      <c r="B74" s="1581"/>
      <c r="C74" s="1580"/>
      <c r="E74" s="1581">
        <f>$E68*$C$73</f>
        <v>93405.680337227881</v>
      </c>
      <c r="G74" s="1577">
        <f>G68*$C$73</f>
        <v>106958.32671222754</v>
      </c>
      <c r="I74" s="1577">
        <f>I68*$C$73</f>
        <v>120676.3520072276</v>
      </c>
      <c r="K74" s="1577">
        <f>K68*$C$73</f>
        <v>134557.81851684931</v>
      </c>
      <c r="M74" s="1577">
        <f>M68*$C$73</f>
        <v>148600.52752933733</v>
      </c>
      <c r="O74" s="1577">
        <f>O68*$C$73</f>
        <v>162802.00536091707</v>
      </c>
      <c r="Q74" s="1577">
        <f>Q68*$C$73</f>
        <v>177159.4887805836</v>
      </c>
      <c r="S74" s="1577">
        <f>S68*$C$73</f>
        <v>191669.90980095917</v>
      </c>
      <c r="U74" s="1577">
        <f>U68*$C$73</f>
        <v>206329.87980994279</v>
      </c>
      <c r="W74" s="1577">
        <f>W68*$C$73</f>
        <v>221135.67301690334</v>
      </c>
      <c r="Y74" s="1577">
        <f>Y68*$C$73</f>
        <v>236083.20918617572</v>
      </c>
      <c r="AA74" s="1577">
        <f>AA68*$C$73</f>
        <v>251168.03562958119</v>
      </c>
      <c r="AC74" s="1577">
        <f>AC68*$C$73</f>
        <v>266385.30842862208</v>
      </c>
      <c r="AE74" s="1577">
        <f>AE68*$C$73</f>
        <v>281729.77285588195</v>
      </c>
      <c r="AG74" s="1577">
        <f>AG68*$C$73</f>
        <v>297195.74296403024</v>
      </c>
    </row>
    <row r="75" spans="1:35" s="1577" customFormat="1">
      <c r="A75" s="1582"/>
      <c r="B75" s="1582"/>
      <c r="C75" s="1588"/>
      <c r="E75" s="1581">
        <f>$E68*$C$73</f>
        <v>93405.680337227881</v>
      </c>
      <c r="G75" s="1577">
        <f>G68*$C$73</f>
        <v>106958.32671222754</v>
      </c>
      <c r="I75" s="1577">
        <f>I68*$C$73</f>
        <v>120676.3520072276</v>
      </c>
      <c r="K75" s="1577">
        <f>K68*$C$73</f>
        <v>134557.81851684931</v>
      </c>
      <c r="M75" s="1577">
        <f>M68*$C$73</f>
        <v>148600.52752933733</v>
      </c>
      <c r="O75" s="1577">
        <f>O68*$C$73</f>
        <v>162802.00536091707</v>
      </c>
      <c r="Q75" s="1577">
        <f>Q68*$C$73</f>
        <v>177159.4887805836</v>
      </c>
      <c r="S75" s="1577">
        <f>S68*$C$73</f>
        <v>191669.90980095917</v>
      </c>
      <c r="U75" s="1577">
        <f>U68*$C$73</f>
        <v>206329.87980994279</v>
      </c>
      <c r="W75" s="1577">
        <f>W68*$C$73</f>
        <v>221135.67301690334</v>
      </c>
      <c r="Y75" s="1577">
        <f>Y68*$C$73</f>
        <v>236083.20918617572</v>
      </c>
      <c r="AA75" s="1577">
        <f>AA68*$C$73</f>
        <v>251168.03562958119</v>
      </c>
      <c r="AC75" s="1577">
        <f>AC68*$C$73</f>
        <v>266385.30842862208</v>
      </c>
      <c r="AE75" s="1577">
        <f>AE68*$C$73</f>
        <v>281729.77285588195</v>
      </c>
      <c r="AG75" s="1577">
        <f>AG68*$C$73</f>
        <v>297195.74296403024</v>
      </c>
    </row>
    <row r="76" spans="1:35" s="1577" customFormat="1">
      <c r="A76" s="1582"/>
      <c r="B76" s="1582"/>
      <c r="C76" s="1588"/>
      <c r="E76" s="1582"/>
      <c r="G76" s="1577">
        <f t="shared" ref="G76:AG77" si="24568">E76*$C$74</f>
        <v>0</v>
      </c>
      <c r="I76" s="1577">
        <f t="shared" si="24568"/>
        <v>0</v>
      </c>
      <c r="K76" s="1577">
        <f t="shared" si="24568"/>
        <v>0</v>
      </c>
      <c r="M76" s="1577">
        <f t="shared" si="24568"/>
        <v>0</v>
      </c>
      <c r="O76" s="1577">
        <f t="shared" si="24568"/>
        <v>0</v>
      </c>
      <c r="Q76" s="1577">
        <f t="shared" si="24568"/>
        <v>0</v>
      </c>
      <c r="S76" s="1577">
        <f t="shared" si="24568"/>
        <v>0</v>
      </c>
      <c r="U76" s="1577">
        <f t="shared" si="24568"/>
        <v>0</v>
      </c>
      <c r="W76" s="1577">
        <f t="shared" si="24568"/>
        <v>0</v>
      </c>
      <c r="Y76" s="1577">
        <f t="shared" si="24568"/>
        <v>0</v>
      </c>
      <c r="AA76" s="1577">
        <f t="shared" si="24568"/>
        <v>0</v>
      </c>
      <c r="AC76" s="1577">
        <f t="shared" si="24568"/>
        <v>0</v>
      </c>
      <c r="AE76" s="1577">
        <f t="shared" si="24568"/>
        <v>0</v>
      </c>
      <c r="AG76" s="1577">
        <f t="shared" si="24568"/>
        <v>0</v>
      </c>
    </row>
    <row r="77" spans="1:35" s="1577" customFormat="1">
      <c r="A77" s="1582"/>
      <c r="B77" s="1582"/>
      <c r="C77" s="1588"/>
      <c r="E77" s="1584"/>
      <c r="G77" s="1585">
        <f t="shared" si="24568"/>
        <v>0</v>
      </c>
      <c r="I77" s="1585">
        <f t="shared" si="24568"/>
        <v>0</v>
      </c>
      <c r="K77" s="1585">
        <f t="shared" si="24568"/>
        <v>0</v>
      </c>
      <c r="M77" s="1585">
        <f t="shared" si="24568"/>
        <v>0</v>
      </c>
      <c r="O77" s="1585">
        <f t="shared" si="24568"/>
        <v>0</v>
      </c>
      <c r="Q77" s="1585">
        <f t="shared" si="24568"/>
        <v>0</v>
      </c>
      <c r="S77" s="1585">
        <f t="shared" si="24568"/>
        <v>0</v>
      </c>
      <c r="U77" s="1585">
        <f t="shared" si="24568"/>
        <v>0</v>
      </c>
      <c r="W77" s="1585">
        <f t="shared" si="24568"/>
        <v>0</v>
      </c>
      <c r="Y77" s="1585">
        <f t="shared" si="24568"/>
        <v>0</v>
      </c>
      <c r="AA77" s="1585">
        <f t="shared" si="24568"/>
        <v>0</v>
      </c>
      <c r="AC77" s="1585">
        <f t="shared" si="24568"/>
        <v>0</v>
      </c>
      <c r="AE77" s="1585">
        <f t="shared" si="24568"/>
        <v>0</v>
      </c>
      <c r="AG77" s="1585">
        <f t="shared" si="24568"/>
        <v>0</v>
      </c>
    </row>
    <row r="78" spans="1:35" s="1589" customFormat="1">
      <c r="A78" s="1579" t="s">
        <v>914</v>
      </c>
      <c r="C78" s="1588"/>
      <c r="E78" s="1589">
        <f>SUM(E74:E77)</f>
        <v>186811.36067445576</v>
      </c>
      <c r="G78" s="1589">
        <f>SUM(G74:G77)</f>
        <v>213916.65342445509</v>
      </c>
      <c r="I78" s="1589">
        <f>SUM(I74:I77)</f>
        <v>241352.7040144552</v>
      </c>
      <c r="K78" s="1589">
        <f>SUM(K74:K77)</f>
        <v>269115.63703369861</v>
      </c>
      <c r="M78" s="1589">
        <f>SUM(M74:M77)</f>
        <v>297201.05505867465</v>
      </c>
      <c r="O78" s="1589">
        <f>SUM(O74:O77)</f>
        <v>325604.01072183414</v>
      </c>
      <c r="Q78" s="1589">
        <f>SUM(Q74:Q77)</f>
        <v>354318.97756116721</v>
      </c>
      <c r="S78" s="1589">
        <f>SUM(S74:S77)</f>
        <v>383339.81960191834</v>
      </c>
      <c r="U78" s="1589">
        <f>SUM(U74:U77)</f>
        <v>412659.75961988559</v>
      </c>
      <c r="W78" s="1589">
        <f>SUM(W74:W77)</f>
        <v>442271.34603380668</v>
      </c>
      <c r="Y78" s="1589">
        <f>SUM(Y74:Y77)</f>
        <v>472166.41837235144</v>
      </c>
      <c r="AA78" s="1589">
        <f>SUM(AA74:AA77)</f>
        <v>502336.07125916239</v>
      </c>
      <c r="AC78" s="1589">
        <f>SUM(AC74:AC77)</f>
        <v>532770.61685724417</v>
      </c>
      <c r="AE78" s="1589">
        <f>SUM(AE74:AE77)</f>
        <v>563459.5457117639</v>
      </c>
      <c r="AG78" s="1589">
        <f>SUM(AG74:AG77)</f>
        <v>594391.48592806049</v>
      </c>
    </row>
    <row r="79" spans="1:35" s="1589" customFormat="1">
      <c r="A79" s="1579"/>
      <c r="C79" s="1588"/>
    </row>
    <row r="80" spans="1:35" s="1589" customFormat="1">
      <c r="A80" s="1579" t="s">
        <v>2149</v>
      </c>
      <c r="C80" s="1588"/>
      <c r="E80" s="1579">
        <f>E68-E70-E78</f>
        <v>0</v>
      </c>
      <c r="G80" s="1579">
        <f>G68-G70-G78</f>
        <v>0</v>
      </c>
      <c r="I80" s="1579">
        <f>I68-I70-I78</f>
        <v>0</v>
      </c>
      <c r="K80" s="1579">
        <f>K68-K70-K78</f>
        <v>0</v>
      </c>
      <c r="M80" s="1579">
        <f>M68-M70-M78</f>
        <v>0</v>
      </c>
      <c r="O80" s="1579">
        <f>O68-O70-O78</f>
        <v>0</v>
      </c>
      <c r="Q80" s="1579">
        <f>Q68-Q70-Q78</f>
        <v>0</v>
      </c>
      <c r="S80" s="1579">
        <f>S68-S70-S78</f>
        <v>0</v>
      </c>
      <c r="U80" s="1579">
        <f>U68-U70-U78</f>
        <v>0</v>
      </c>
      <c r="W80" s="1579">
        <f>W68-W70-W78</f>
        <v>0</v>
      </c>
      <c r="Y80" s="1579">
        <f>Y68-Y70-Y78</f>
        <v>0</v>
      </c>
      <c r="AA80" s="1579">
        <f>AA68-AA70-AA78</f>
        <v>0</v>
      </c>
      <c r="AC80" s="1579">
        <f>AC68-AC70-AC78</f>
        <v>0</v>
      </c>
      <c r="AE80" s="1579">
        <f>AE68-AE70-AE78</f>
        <v>0</v>
      </c>
      <c r="AG80" s="1579">
        <f>AG68-AG70-AG78</f>
        <v>0</v>
      </c>
    </row>
    <row r="81" spans="1:33" s="1577" customFormat="1" ht="13">
      <c r="A81" s="910"/>
      <c r="C81" s="1590"/>
    </row>
    <row r="82" spans="1:33" s="351" customFormat="1" ht="13">
      <c r="A82" s="910"/>
      <c r="C82" s="352"/>
    </row>
    <row r="83" spans="1:33" s="351" customFormat="1">
      <c r="A83" s="1577" t="s">
        <v>2148</v>
      </c>
      <c r="C83" s="352"/>
    </row>
    <row r="84" spans="1:33" s="351" customFormat="1">
      <c r="C84" s="352"/>
    </row>
    <row r="85" spans="1:33" s="370" customFormat="1" ht="30" customHeight="1">
      <c r="A85" s="3359" t="s">
        <v>2147</v>
      </c>
      <c r="B85" s="3360"/>
      <c r="C85" s="3360"/>
      <c r="D85" s="3360"/>
      <c r="E85" s="3360"/>
      <c r="F85" s="3360"/>
      <c r="G85" s="3360"/>
      <c r="H85" s="3360"/>
      <c r="I85" s="3360"/>
      <c r="J85" s="3360"/>
      <c r="K85" s="3360"/>
      <c r="L85" s="3360"/>
      <c r="M85" s="3360"/>
      <c r="N85" s="3360"/>
      <c r="O85" s="3360"/>
      <c r="P85" s="3360"/>
      <c r="Q85" s="3360"/>
      <c r="R85" s="3360"/>
      <c r="S85" s="3360"/>
      <c r="T85" s="3360"/>
      <c r="U85" s="3360"/>
      <c r="V85" s="3360"/>
      <c r="W85" s="3360"/>
      <c r="X85" s="3360"/>
      <c r="Y85" s="3360"/>
      <c r="Z85" s="3360"/>
      <c r="AA85" s="3360"/>
      <c r="AB85" s="3360"/>
      <c r="AC85" s="3360"/>
      <c r="AD85" s="3360"/>
      <c r="AE85" s="3360"/>
      <c r="AF85" s="3360"/>
      <c r="AG85" s="3360"/>
    </row>
    <row r="86" spans="1:33" s="348" customFormat="1" hidden="1">
      <c r="C86" s="350"/>
    </row>
    <row r="87" spans="1:33" s="348" customFormat="1" hidden="1">
      <c r="C87" s="350"/>
    </row>
    <row r="88" spans="1:33" s="348" customFormat="1" hidden="1">
      <c r="C88" s="350"/>
    </row>
    <row r="89" spans="1:33" s="348" customFormat="1" hidden="1">
      <c r="C89" s="350"/>
    </row>
    <row r="90" spans="1:33" s="348" customFormat="1" hidden="1">
      <c r="C90" s="350"/>
    </row>
    <row r="91" spans="1:33" s="348" customFormat="1" hidden="1">
      <c r="C91" s="350"/>
    </row>
    <row r="92" spans="1:33" s="348" customFormat="1" hidden="1">
      <c r="C92" s="350"/>
    </row>
    <row r="93" spans="1:33" s="348" customFormat="1" hidden="1">
      <c r="C93" s="350"/>
    </row>
    <row r="94" spans="1:33" s="348" customFormat="1" hidden="1">
      <c r="C94" s="350"/>
    </row>
    <row r="95" spans="1:33" s="348" customFormat="1" hidden="1">
      <c r="C95" s="350"/>
    </row>
    <row r="96" spans="1: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row r="219" spans="3:3" s="348" customFormat="1" hidden="1">
      <c r="C219" s="350"/>
    </row>
    <row r="220" spans="3:3" s="348" customFormat="1" hidden="1">
      <c r="C220" s="350"/>
    </row>
    <row r="221" spans="3:3" s="348" customFormat="1" hidden="1">
      <c r="C221" s="350"/>
    </row>
    <row r="222" spans="3:3" s="348" customFormat="1" hidden="1">
      <c r="C222" s="350"/>
    </row>
    <row r="223" spans="3:3" s="348" customFormat="1" hidden="1">
      <c r="C223" s="350"/>
    </row>
    <row r="224" spans="3:3" s="348" customFormat="1" hidden="1">
      <c r="C224" s="350"/>
    </row>
    <row r="225" spans="3:3" s="348" customFormat="1" hidden="1">
      <c r="C225"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5:AG85"/>
    <mergeCell ref="A60:C60"/>
    <mergeCell ref="A71:C71"/>
  </mergeCells>
  <dataValidations count="1">
    <dataValidation type="list" allowBlank="1" showInputMessage="1" showErrorMessage="1" sqref="A60:C60 A71:C71"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3"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XFC34"/>
  <sheetViews>
    <sheetView zoomScaleNormal="100" zoomScaleSheetLayoutView="100" workbookViewId="0">
      <selection activeCell="B14" sqref="B14"/>
    </sheetView>
  </sheetViews>
  <sheetFormatPr defaultColWidth="0" defaultRowHeight="14" zeroHeight="1"/>
  <cols>
    <col min="1" max="3" width="15.7265625" style="471" customWidth="1"/>
    <col min="4" max="4" width="3.7265625" style="471" customWidth="1"/>
    <col min="5" max="6" width="15.7265625" style="471" customWidth="1"/>
    <col min="7" max="7" width="3.7265625" style="471" customWidth="1"/>
    <col min="8" max="9" width="15.7265625" style="471" customWidth="1"/>
    <col min="10" max="16" width="15.7265625" style="471" hidden="1" customWidth="1"/>
    <col min="17" max="16383" width="9.1796875" style="471" hidden="1"/>
    <col min="16384" max="16384" width="0.26953125" style="471" customWidth="1"/>
  </cols>
  <sheetData>
    <row r="1" spans="1:11">
      <c r="A1" s="3362" t="s">
        <v>977</v>
      </c>
      <c r="B1" s="3362"/>
      <c r="C1" s="3362"/>
      <c r="D1" s="3362"/>
      <c r="E1" s="3362"/>
      <c r="F1" s="3362"/>
      <c r="G1" s="3362"/>
      <c r="H1" s="3362"/>
      <c r="I1" s="3362"/>
      <c r="J1" s="325"/>
      <c r="K1" s="325"/>
    </row>
    <row r="2" spans="1:11">
      <c r="A2" s="652"/>
      <c r="B2" s="652"/>
      <c r="C2" s="652"/>
      <c r="D2" s="652"/>
      <c r="E2" s="652"/>
      <c r="F2" s="652"/>
      <c r="G2" s="652"/>
      <c r="H2" s="652"/>
      <c r="I2" s="652"/>
    </row>
    <row r="3" spans="1:11" ht="84">
      <c r="A3" s="653" t="s">
        <v>978</v>
      </c>
      <c r="B3" s="653" t="s">
        <v>979</v>
      </c>
      <c r="C3" s="473" t="s">
        <v>980</v>
      </c>
      <c r="D3" s="383"/>
      <c r="E3" s="473" t="s">
        <v>981</v>
      </c>
      <c r="F3" s="653" t="s">
        <v>982</v>
      </c>
      <c r="G3" s="654"/>
      <c r="H3" s="653" t="s">
        <v>983</v>
      </c>
      <c r="I3" s="653" t="s">
        <v>984</v>
      </c>
      <c r="J3" s="325"/>
      <c r="K3" s="472"/>
    </row>
    <row r="4" spans="1:11">
      <c r="A4" s="655" t="str">
        <f>Application!B728</f>
        <v>1 Bedroom</v>
      </c>
      <c r="B4" s="664">
        <f>Application!G728</f>
        <v>8</v>
      </c>
      <c r="C4" s="655">
        <f>Application!O728</f>
        <v>439</v>
      </c>
      <c r="D4" s="656"/>
      <c r="E4" s="475">
        <f>2631-'[10]4%'!$W$13</f>
        <v>2557</v>
      </c>
      <c r="F4" s="657">
        <f>E4*B4</f>
        <v>20456</v>
      </c>
      <c r="G4" s="658"/>
      <c r="H4" s="655">
        <f>IF(E4=0," ",(E4-C4))</f>
        <v>2118</v>
      </c>
      <c r="I4" s="657">
        <f>IF(E4=0," ",(H4*B4))</f>
        <v>16944</v>
      </c>
      <c r="J4" s="325"/>
      <c r="K4" s="472"/>
    </row>
    <row r="5" spans="1:11">
      <c r="A5" s="655" t="str">
        <f>Application!B729</f>
        <v>1 Bedroom</v>
      </c>
      <c r="B5" s="664">
        <f>Application!G729</f>
        <v>12</v>
      </c>
      <c r="C5" s="655">
        <f>Application!O729</f>
        <v>611</v>
      </c>
      <c r="D5" s="656"/>
      <c r="E5" s="475">
        <f>E4</f>
        <v>2557</v>
      </c>
      <c r="F5" s="657">
        <f t="shared" ref="F5:F28" si="0">E5*B5</f>
        <v>30684</v>
      </c>
      <c r="G5" s="658"/>
      <c r="H5" s="655">
        <f t="shared" ref="H5:H28" si="1">IF(E5=0," ",(E5-C5))</f>
        <v>1946</v>
      </c>
      <c r="I5" s="657">
        <f t="shared" ref="I5:I28" si="2">IF(E5=0," ",(H5*B5))</f>
        <v>23352</v>
      </c>
      <c r="J5" s="325"/>
      <c r="K5" s="472"/>
    </row>
    <row r="6" spans="1:11">
      <c r="A6" s="655" t="str">
        <f>Application!B730</f>
        <v>1 Bedroom</v>
      </c>
      <c r="B6" s="664"/>
      <c r="C6" s="655">
        <f>Application!O730</f>
        <v>1639</v>
      </c>
      <c r="D6" s="656"/>
      <c r="E6" s="475"/>
      <c r="F6" s="657">
        <f t="shared" si="0"/>
        <v>0</v>
      </c>
      <c r="G6" s="658"/>
      <c r="H6" s="655" t="str">
        <f t="shared" si="1"/>
        <v xml:space="preserve"> </v>
      </c>
      <c r="I6" s="657" t="str">
        <f t="shared" si="2"/>
        <v xml:space="preserve"> </v>
      </c>
      <c r="J6" s="325"/>
      <c r="K6" s="472"/>
    </row>
    <row r="7" spans="1:11">
      <c r="A7" s="655" t="str">
        <f>Application!B731</f>
        <v>1 Bedroom</v>
      </c>
      <c r="B7" s="664"/>
      <c r="C7" s="655">
        <f>Application!O731</f>
        <v>1981</v>
      </c>
      <c r="D7" s="656"/>
      <c r="E7" s="475"/>
      <c r="F7" s="657">
        <f t="shared" si="0"/>
        <v>0</v>
      </c>
      <c r="G7" s="658"/>
      <c r="H7" s="655" t="str">
        <f t="shared" si="1"/>
        <v xml:space="preserve"> </v>
      </c>
      <c r="I7" s="657" t="str">
        <f t="shared" si="2"/>
        <v xml:space="preserve"> </v>
      </c>
      <c r="J7" s="325"/>
      <c r="K7" s="472"/>
    </row>
    <row r="8" spans="1:11">
      <c r="A8" s="655" t="str">
        <f>Application!B732</f>
        <v>1 Bedroom</v>
      </c>
      <c r="B8" s="664"/>
      <c r="C8" s="655">
        <f>Application!O732</f>
        <v>2667</v>
      </c>
      <c r="D8" s="656"/>
      <c r="E8" s="475"/>
      <c r="F8" s="657">
        <f t="shared" si="0"/>
        <v>0</v>
      </c>
      <c r="G8" s="658"/>
      <c r="H8" s="655" t="str">
        <f t="shared" si="1"/>
        <v xml:space="preserve"> </v>
      </c>
      <c r="I8" s="657" t="str">
        <f t="shared" si="2"/>
        <v xml:space="preserve"> </v>
      </c>
      <c r="J8" s="325"/>
      <c r="K8" s="472"/>
    </row>
    <row r="9" spans="1:11">
      <c r="A9" s="655" t="str">
        <f>Application!B733</f>
        <v>2 Bedrooms</v>
      </c>
      <c r="B9" s="664">
        <v>14</v>
      </c>
      <c r="C9" s="655">
        <f>Application!O733</f>
        <v>1133</v>
      </c>
      <c r="D9" s="656"/>
      <c r="E9" s="475">
        <f>3198-'[10]4%'!$W$19</f>
        <v>3098</v>
      </c>
      <c r="F9" s="657">
        <f t="shared" si="0"/>
        <v>43372</v>
      </c>
      <c r="G9" s="658"/>
      <c r="H9" s="655">
        <f t="shared" si="1"/>
        <v>1965</v>
      </c>
      <c r="I9" s="657">
        <f t="shared" si="2"/>
        <v>27510</v>
      </c>
      <c r="J9" s="325"/>
      <c r="K9" s="472"/>
    </row>
    <row r="10" spans="1:11">
      <c r="A10" s="655" t="str">
        <f>Application!B734</f>
        <v>2 Bedrooms</v>
      </c>
      <c r="B10" s="664"/>
      <c r="C10" s="655">
        <f>Application!O734</f>
        <v>1956</v>
      </c>
      <c r="D10" s="656"/>
      <c r="E10" s="475"/>
      <c r="F10" s="657">
        <f t="shared" si="0"/>
        <v>0</v>
      </c>
      <c r="G10" s="658"/>
      <c r="H10" s="655" t="str">
        <f t="shared" si="1"/>
        <v xml:space="preserve"> </v>
      </c>
      <c r="I10" s="657" t="str">
        <f t="shared" si="2"/>
        <v xml:space="preserve"> </v>
      </c>
      <c r="J10" s="325"/>
      <c r="K10" s="472"/>
    </row>
    <row r="11" spans="1:11">
      <c r="A11" s="655" t="str">
        <f>Application!B735</f>
        <v>2 Bedrooms</v>
      </c>
      <c r="B11" s="664"/>
      <c r="C11" s="655">
        <f>Application!O735</f>
        <v>2367</v>
      </c>
      <c r="D11" s="656"/>
      <c r="E11" s="475"/>
      <c r="F11" s="657">
        <f t="shared" si="0"/>
        <v>0</v>
      </c>
      <c r="G11" s="658"/>
      <c r="H11" s="655" t="str">
        <f t="shared" si="1"/>
        <v xml:space="preserve"> </v>
      </c>
      <c r="I11" s="657" t="str">
        <f t="shared" si="2"/>
        <v xml:space="preserve"> </v>
      </c>
      <c r="J11" s="325"/>
      <c r="K11" s="472"/>
    </row>
    <row r="12" spans="1:11">
      <c r="A12" s="655" t="str">
        <f>Application!B736</f>
        <v>2 Bedrooms</v>
      </c>
      <c r="B12" s="664"/>
      <c r="C12" s="655">
        <f>Application!O736</f>
        <v>3190</v>
      </c>
      <c r="D12" s="656"/>
      <c r="E12" s="475"/>
      <c r="F12" s="657">
        <f t="shared" si="0"/>
        <v>0</v>
      </c>
      <c r="G12" s="658"/>
      <c r="H12" s="655" t="str">
        <f t="shared" si="1"/>
        <v xml:space="preserve"> </v>
      </c>
      <c r="I12" s="657" t="str">
        <f t="shared" si="2"/>
        <v xml:space="preserve"> </v>
      </c>
      <c r="J12" s="325"/>
      <c r="K12" s="472"/>
    </row>
    <row r="13" spans="1:11">
      <c r="A13" s="655" t="str">
        <f>Application!B737</f>
        <v>3 Bedrooms</v>
      </c>
      <c r="B13" s="664">
        <v>10</v>
      </c>
      <c r="C13" s="655">
        <f>Application!O737</f>
        <v>1295</v>
      </c>
      <c r="D13" s="656"/>
      <c r="E13" s="475">
        <f>4111-'[10]4%'!$W$24</f>
        <v>3981</v>
      </c>
      <c r="F13" s="657">
        <f t="shared" si="0"/>
        <v>39810</v>
      </c>
      <c r="G13" s="658"/>
      <c r="H13" s="655">
        <f t="shared" si="1"/>
        <v>2686</v>
      </c>
      <c r="I13" s="657">
        <f t="shared" si="2"/>
        <v>26860</v>
      </c>
      <c r="J13" s="325"/>
      <c r="K13" s="472"/>
    </row>
    <row r="14" spans="1:11">
      <c r="A14" s="655" t="str">
        <f>Application!B738</f>
        <v>3 Bedrooms</v>
      </c>
      <c r="B14" s="664"/>
      <c r="C14" s="655">
        <f>Application!O738</f>
        <v>2245</v>
      </c>
      <c r="D14" s="656"/>
      <c r="E14" s="475"/>
      <c r="F14" s="657">
        <f t="shared" si="0"/>
        <v>0</v>
      </c>
      <c r="G14" s="658"/>
      <c r="H14" s="655" t="str">
        <f t="shared" si="1"/>
        <v xml:space="preserve"> </v>
      </c>
      <c r="I14" s="657" t="str">
        <f t="shared" si="2"/>
        <v xml:space="preserve"> </v>
      </c>
      <c r="J14" s="325"/>
      <c r="K14" s="472"/>
    </row>
    <row r="15" spans="1:11">
      <c r="A15" s="655" t="str">
        <f>Application!B739</f>
        <v>3 Bedrooms</v>
      </c>
      <c r="B15" s="664"/>
      <c r="C15" s="655">
        <f>Application!O739</f>
        <v>2720</v>
      </c>
      <c r="D15" s="656"/>
      <c r="E15" s="475"/>
      <c r="F15" s="657">
        <f t="shared" si="0"/>
        <v>0</v>
      </c>
      <c r="G15" s="658"/>
      <c r="H15" s="655" t="str">
        <f t="shared" si="1"/>
        <v xml:space="preserve"> </v>
      </c>
      <c r="I15" s="657" t="str">
        <f t="shared" si="2"/>
        <v xml:space="preserve"> </v>
      </c>
      <c r="J15" s="325"/>
      <c r="K15" s="472"/>
    </row>
    <row r="16" spans="1:11">
      <c r="A16" s="655" t="str">
        <f>Application!B740</f>
        <v>3 Bedrooms</v>
      </c>
      <c r="B16" s="664"/>
      <c r="C16" s="655">
        <f>Application!O740</f>
        <v>3475</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3"/>
      <c r="B29" s="383"/>
      <c r="C29" s="656"/>
      <c r="D29" s="656"/>
      <c r="E29" s="656"/>
      <c r="F29" s="656"/>
      <c r="G29" s="658"/>
      <c r="H29" s="656"/>
      <c r="I29" s="383"/>
      <c r="J29" s="325"/>
      <c r="K29" s="472"/>
    </row>
    <row r="30" spans="1:11">
      <c r="A30" s="659" t="s">
        <v>985</v>
      </c>
      <c r="B30" s="660"/>
      <c r="C30" s="661">
        <f>Application!T753</f>
        <v>337163</v>
      </c>
      <c r="D30" s="656"/>
      <c r="E30" s="656"/>
      <c r="F30" s="661">
        <f>SUM(F4:F28)*12</f>
        <v>1611864</v>
      </c>
      <c r="G30" s="662"/>
      <c r="H30" s="660"/>
      <c r="I30" s="661">
        <f>SUM(I4:I28)*12</f>
        <v>1135992</v>
      </c>
      <c r="J30" s="325"/>
      <c r="K30" s="474"/>
    </row>
    <row r="31" spans="1:11">
      <c r="A31" s="659"/>
      <c r="B31" s="660"/>
      <c r="C31" s="662"/>
      <c r="D31" s="656"/>
      <c r="E31" s="656"/>
      <c r="F31" s="662"/>
      <c r="G31" s="662"/>
      <c r="H31" s="660"/>
      <c r="I31" s="662"/>
      <c r="J31" s="325"/>
      <c r="K31" s="474"/>
    </row>
    <row r="32" spans="1:11">
      <c r="A32" s="663" t="s">
        <v>986</v>
      </c>
      <c r="B32" s="652"/>
      <c r="C32" s="652"/>
      <c r="D32" s="652"/>
      <c r="E32" s="652"/>
      <c r="F32" s="652"/>
      <c r="G32" s="652"/>
      <c r="H32" s="652"/>
      <c r="I32" s="652"/>
    </row>
    <row r="33" spans="1:9">
      <c r="A33" s="663" t="s">
        <v>987</v>
      </c>
      <c r="B33" s="652"/>
      <c r="C33" s="652"/>
      <c r="D33" s="652"/>
      <c r="E33" s="652"/>
      <c r="F33" s="652"/>
      <c r="G33" s="652"/>
      <c r="H33" s="652"/>
      <c r="I33" s="652"/>
    </row>
    <row r="34" spans="1:9">
      <c r="A34" s="652" t="s">
        <v>1139</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87" t="s">
        <v>1048</v>
      </c>
    </row>
    <row r="2" spans="1:1" ht="15.5">
      <c r="A2" s="488"/>
    </row>
    <row r="3" spans="1:1" ht="15.5">
      <c r="A3" s="489" t="s">
        <v>1043</v>
      </c>
    </row>
    <row r="4" spans="1:1" ht="15.5">
      <c r="A4" s="489" t="s">
        <v>1044</v>
      </c>
    </row>
    <row r="5" spans="1:1" ht="15.5">
      <c r="A5" s="489" t="s">
        <v>1045</v>
      </c>
    </row>
    <row r="6" spans="1:1" ht="15.5">
      <c r="A6" s="489" t="s">
        <v>1047</v>
      </c>
    </row>
    <row r="7" spans="1:1" ht="15.5">
      <c r="A7" s="489" t="s">
        <v>1046</v>
      </c>
    </row>
    <row r="8" spans="1:1" ht="15.5">
      <c r="A8" s="535" t="s">
        <v>1132</v>
      </c>
    </row>
    <row r="9" spans="1:1" ht="15.5">
      <c r="A9" s="489" t="s">
        <v>1133</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IS19920"/>
  <sheetViews>
    <sheetView zoomScaleNormal="100" zoomScaleSheetLayoutView="100" workbookViewId="0">
      <selection activeCell="B34" sqref="B34"/>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97" hidden="1" customWidth="1"/>
    <col min="254" max="16384" width="9.1796875" style="497" hidden="1"/>
  </cols>
  <sheetData>
    <row r="1" spans="1:253" s="432" customFormat="1" ht="18" customHeight="1">
      <c r="A1" s="862" t="s">
        <v>1422</v>
      </c>
      <c r="D1" s="437"/>
    </row>
    <row r="2" spans="1:253" s="432" customFormat="1" ht="13">
      <c r="A2" s="414" t="s">
        <v>955</v>
      </c>
      <c r="B2" s="416"/>
      <c r="C2" s="416"/>
      <c r="D2" s="413"/>
      <c r="E2" s="417"/>
      <c r="F2" s="416"/>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4"/>
      <c r="B3" s="418" t="s">
        <v>956</v>
      </c>
      <c r="C3" s="418" t="s">
        <v>957</v>
      </c>
      <c r="D3" s="418" t="s">
        <v>958</v>
      </c>
      <c r="E3" s="415" t="s">
        <v>959</v>
      </c>
      <c r="F3" s="415"/>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ht="13">
      <c r="A4" s="419" t="s">
        <v>27</v>
      </c>
      <c r="B4" s="419"/>
      <c r="C4" s="419"/>
      <c r="D4" s="419"/>
      <c r="E4" s="439"/>
      <c r="F4" s="419"/>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1">
        <f>'Sources and Uses Budget'!$C4</f>
        <v>0</v>
      </c>
      <c r="C5" s="421">
        <f>'Sources and Uses Budget'!$C4</f>
        <v>0</v>
      </c>
      <c r="D5" s="425">
        <f>C5-B5</f>
        <v>0</v>
      </c>
      <c r="E5" s="423"/>
      <c r="F5" s="422"/>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1">
        <f>'Sources and Uses Budget'!$C5</f>
        <v>215791.8168</v>
      </c>
      <c r="C6" s="421">
        <f>'Sources and Uses Budget'!$C5</f>
        <v>215791.8168</v>
      </c>
      <c r="D6" s="425">
        <f t="shared" ref="D6:D77" si="0">C6-B6</f>
        <v>0</v>
      </c>
      <c r="E6" s="423"/>
      <c r="F6" s="422"/>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1">
        <f>'Sources and Uses Budget'!$C6</f>
        <v>24105</v>
      </c>
      <c r="C7" s="421">
        <f>'Sources and Uses Budget'!$C6</f>
        <v>24105</v>
      </c>
      <c r="D7" s="425">
        <f t="shared" si="0"/>
        <v>0</v>
      </c>
      <c r="E7" s="423"/>
      <c r="F7" s="422"/>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1">
        <f>'Sources and Uses Budget'!$C7</f>
        <v>0</v>
      </c>
      <c r="C8" s="421">
        <f>'Sources and Uses Budget'!$C7</f>
        <v>0</v>
      </c>
      <c r="D8" s="425">
        <f t="shared" si="0"/>
        <v>0</v>
      </c>
      <c r="E8" s="423"/>
      <c r="F8" s="422"/>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626</v>
      </c>
      <c r="B9" s="425">
        <f>SUM(B5:B8)</f>
        <v>239896.8168</v>
      </c>
      <c r="C9" s="425">
        <f>SUM(C5:C8)</f>
        <v>239896.8168</v>
      </c>
      <c r="D9" s="425">
        <f t="shared" si="0"/>
        <v>0</v>
      </c>
      <c r="E9" s="423"/>
      <c r="F9" s="422"/>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627</v>
      </c>
      <c r="B10" s="421">
        <f>'Sources and Uses Budget'!$C9</f>
        <v>0</v>
      </c>
      <c r="C10" s="421">
        <f>'Sources and Uses Budget'!$C9</f>
        <v>0</v>
      </c>
      <c r="D10" s="425">
        <f t="shared" si="0"/>
        <v>0</v>
      </c>
      <c r="E10" s="423"/>
      <c r="F10" s="422"/>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628</v>
      </c>
      <c r="B11" s="421">
        <f>'Sources and Uses Budget'!$C10</f>
        <v>211100.0196</v>
      </c>
      <c r="C11" s="421">
        <f>'Sources and Uses Budget'!$C10</f>
        <v>211100.0196</v>
      </c>
      <c r="D11" s="425">
        <f t="shared" si="0"/>
        <v>0</v>
      </c>
      <c r="E11" s="423"/>
      <c r="F11" s="422"/>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629</v>
      </c>
      <c r="B12" s="425">
        <f>SUM(B10:B11)</f>
        <v>211100.0196</v>
      </c>
      <c r="C12" s="425">
        <f>SUM(C10:C11)</f>
        <v>211100.0196</v>
      </c>
      <c r="D12" s="425">
        <f t="shared" si="0"/>
        <v>0</v>
      </c>
      <c r="E12" s="423"/>
      <c r="F12" s="422"/>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5">
        <f>SUM(B9+B12)</f>
        <v>450996.83640000003</v>
      </c>
      <c r="C13" s="425">
        <f>SUM(C9+C12)</f>
        <v>450996.83640000003</v>
      </c>
      <c r="D13" s="425">
        <f t="shared" si="0"/>
        <v>0</v>
      </c>
      <c r="E13" s="423"/>
      <c r="F13" s="422"/>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969</v>
      </c>
      <c r="B14" s="421">
        <f>'Sources and Uses Budget'!$C13</f>
        <v>0</v>
      </c>
      <c r="C14" s="421">
        <f>'Sources and Uses Budget'!$C13</f>
        <v>0</v>
      </c>
      <c r="D14" s="425">
        <f t="shared" si="0"/>
        <v>0</v>
      </c>
      <c r="E14" s="423"/>
      <c r="F14" s="422"/>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3">
      <c r="A15" s="568" t="s">
        <v>970</v>
      </c>
      <c r="B15" s="421">
        <f>'Sources and Uses Budget'!$C14</f>
        <v>0</v>
      </c>
      <c r="C15" s="421">
        <f>'Sources and Uses Budget'!$C14</f>
        <v>0</v>
      </c>
      <c r="D15" s="425">
        <f t="shared" si="0"/>
        <v>0</v>
      </c>
      <c r="E15" s="423"/>
      <c r="F15" s="422"/>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1351</v>
      </c>
      <c r="B16" s="421">
        <f>'Sources and Uses Budget'!$C15</f>
        <v>0</v>
      </c>
      <c r="C16" s="421">
        <f>'Sources and Uses Budget'!$C15</f>
        <v>0</v>
      </c>
      <c r="D16" s="425">
        <f t="shared" si="0"/>
        <v>0</v>
      </c>
      <c r="E16" s="423"/>
      <c r="F16" s="422"/>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ht="13">
      <c r="A17" s="419" t="s">
        <v>630</v>
      </c>
      <c r="B17" s="419"/>
      <c r="C17" s="419"/>
      <c r="D17" s="419"/>
      <c r="E17" s="439"/>
      <c r="F17" s="419"/>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631</v>
      </c>
      <c r="B18" s="421">
        <f>'Sources and Uses Budget'!$C17</f>
        <v>0</v>
      </c>
      <c r="C18" s="421">
        <f>'Sources and Uses Budget'!$C17</f>
        <v>0</v>
      </c>
      <c r="D18" s="425">
        <f t="shared" si="0"/>
        <v>0</v>
      </c>
      <c r="E18" s="423"/>
      <c r="F18" s="422"/>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632</v>
      </c>
      <c r="B19" s="421">
        <f>'Sources and Uses Budget'!$C18</f>
        <v>0</v>
      </c>
      <c r="C19" s="421">
        <f>'Sources and Uses Budget'!$C18</f>
        <v>0</v>
      </c>
      <c r="D19" s="425">
        <f t="shared" si="0"/>
        <v>0</v>
      </c>
      <c r="E19" s="423"/>
      <c r="F19" s="422"/>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633</v>
      </c>
      <c r="B20" s="421">
        <f>'Sources and Uses Budget'!$C19</f>
        <v>0</v>
      </c>
      <c r="C20" s="421">
        <f>'Sources and Uses Budget'!$C19</f>
        <v>0</v>
      </c>
      <c r="D20" s="425">
        <f t="shared" si="0"/>
        <v>0</v>
      </c>
      <c r="E20" s="423"/>
      <c r="F20" s="422"/>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1">
        <f>'Sources and Uses Budget'!$C20</f>
        <v>0</v>
      </c>
      <c r="C21" s="421">
        <f>'Sources and Uses Budget'!$C20</f>
        <v>0</v>
      </c>
      <c r="D21" s="425">
        <f t="shared" si="0"/>
        <v>0</v>
      </c>
      <c r="E21" s="423"/>
      <c r="F21" s="422"/>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1">
        <f>'Sources and Uses Budget'!$C21</f>
        <v>0</v>
      </c>
      <c r="C22" s="421">
        <f>'Sources and Uses Budget'!$C21</f>
        <v>0</v>
      </c>
      <c r="D22" s="425">
        <f t="shared" si="0"/>
        <v>0</v>
      </c>
      <c r="E22" s="423"/>
      <c r="F22" s="422"/>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1">
        <f>'Sources and Uses Budget'!$C22</f>
        <v>0</v>
      </c>
      <c r="C23" s="421">
        <f>'Sources and Uses Budget'!$C22</f>
        <v>0</v>
      </c>
      <c r="D23" s="425">
        <f t="shared" si="0"/>
        <v>0</v>
      </c>
      <c r="E23" s="423"/>
      <c r="F23" s="422"/>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1">
        <f>'Sources and Uses Budget'!$C23</f>
        <v>0</v>
      </c>
      <c r="C24" s="421">
        <f>'Sources and Uses Budget'!$C23</f>
        <v>0</v>
      </c>
      <c r="D24" s="425">
        <f t="shared" si="0"/>
        <v>0</v>
      </c>
      <c r="E24" s="423"/>
      <c r="F24" s="422"/>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1">
        <f>'Sources and Uses Budget'!$C24</f>
        <v>0</v>
      </c>
      <c r="C25" s="421">
        <f>'Sources and Uses Budget'!$C24</f>
        <v>0</v>
      </c>
      <c r="D25" s="425">
        <f t="shared" si="0"/>
        <v>0</v>
      </c>
      <c r="E25" s="423"/>
      <c r="F25" s="422"/>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1">
        <f>'Sources and Uses Budget'!$C25</f>
        <v>0</v>
      </c>
      <c r="C26" s="421">
        <f>'Sources and Uses Budget'!$C25</f>
        <v>0</v>
      </c>
      <c r="D26" s="425">
        <f t="shared" si="0"/>
        <v>0</v>
      </c>
      <c r="E26" s="423"/>
      <c r="F26" s="422"/>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ht="13">
      <c r="A27" s="1714" t="s">
        <v>138</v>
      </c>
      <c r="B27" s="425">
        <f>SUM(B18:B26)</f>
        <v>0</v>
      </c>
      <c r="C27" s="425">
        <f>SUM(C18:C26)</f>
        <v>0</v>
      </c>
      <c r="D27" s="425">
        <f>SUM(D18:D26)</f>
        <v>0</v>
      </c>
      <c r="E27" s="423"/>
      <c r="F27" s="422"/>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ht="13">
      <c r="A28" s="426" t="s">
        <v>146</v>
      </c>
      <c r="B28" s="421">
        <f>'Sources and Uses Budget'!$C$27</f>
        <v>0</v>
      </c>
      <c r="C28" s="421">
        <f>'Sources and Uses Budget'!$C$27</f>
        <v>0</v>
      </c>
      <c r="D28" s="425">
        <f t="shared" si="0"/>
        <v>0</v>
      </c>
      <c r="E28" s="423"/>
      <c r="F28" s="422"/>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ht="13">
      <c r="A29" s="419" t="s">
        <v>147</v>
      </c>
      <c r="B29" s="419"/>
      <c r="C29" s="419"/>
      <c r="D29" s="419"/>
      <c r="E29" s="439"/>
      <c r="F29" s="419"/>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631</v>
      </c>
      <c r="B30" s="421">
        <f>'Sources and Uses Budget'!$C29</f>
        <v>4154642.3442000002</v>
      </c>
      <c r="C30" s="421">
        <f>'Sources and Uses Budget'!$C29</f>
        <v>4154642.3442000002</v>
      </c>
      <c r="D30" s="425">
        <f t="shared" si="0"/>
        <v>0</v>
      </c>
      <c r="E30" s="423"/>
      <c r="F30" s="422"/>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632</v>
      </c>
      <c r="B31" s="421">
        <f>'Sources and Uses Budget'!$C30</f>
        <v>93190924.283040002</v>
      </c>
      <c r="C31" s="421">
        <f>'Sources and Uses Budget'!$C30</f>
        <v>93190924.283040002</v>
      </c>
      <c r="D31" s="425">
        <f t="shared" si="0"/>
        <v>0</v>
      </c>
      <c r="E31" s="423"/>
      <c r="F31" s="422"/>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633</v>
      </c>
      <c r="B32" s="421">
        <f>'Sources and Uses Budget'!$C31</f>
        <v>3529841.7083999999</v>
      </c>
      <c r="C32" s="421">
        <f>'Sources and Uses Budget'!$C31</f>
        <v>3529841.7083999999</v>
      </c>
      <c r="D32" s="425">
        <f t="shared" si="0"/>
        <v>0</v>
      </c>
      <c r="E32" s="423"/>
      <c r="F32" s="422"/>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1">
        <f>'Sources and Uses Budget'!$C32</f>
        <v>1858840.2015</v>
      </c>
      <c r="C33" s="421">
        <f>'Sources and Uses Budget'!$C32</f>
        <v>1858840.2015</v>
      </c>
      <c r="D33" s="425">
        <f t="shared" si="0"/>
        <v>0</v>
      </c>
      <c r="E33" s="423"/>
      <c r="F33" s="422"/>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1">
        <f>'Sources and Uses Budget'!$C33</f>
        <v>1858840.2015</v>
      </c>
      <c r="C34" s="421">
        <f>'Sources and Uses Budget'!$C33</f>
        <v>1858840.2015</v>
      </c>
      <c r="D34" s="425">
        <f t="shared" si="0"/>
        <v>0</v>
      </c>
      <c r="E34" s="423"/>
      <c r="F34" s="422"/>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1">
        <f>'Sources and Uses Budget'!$C34</f>
        <v>0</v>
      </c>
      <c r="C35" s="421">
        <f>'Sources and Uses Budget'!$C34</f>
        <v>0</v>
      </c>
      <c r="D35" s="425">
        <f t="shared" si="0"/>
        <v>0</v>
      </c>
      <c r="E35" s="423"/>
      <c r="F35" s="422"/>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1">
        <f>'Sources and Uses Budget'!$C35</f>
        <v>1491366.7080000001</v>
      </c>
      <c r="C36" s="421">
        <f>'Sources and Uses Budget'!$C35</f>
        <v>1491366.7080000001</v>
      </c>
      <c r="D36" s="425">
        <f t="shared" si="0"/>
        <v>0</v>
      </c>
      <c r="E36" s="423"/>
      <c r="F36" s="422"/>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1">
        <f>'Sources and Uses Budget'!$C36</f>
        <v>429069</v>
      </c>
      <c r="C37" s="421">
        <f>'Sources and Uses Budget'!$C36</f>
        <v>429069</v>
      </c>
      <c r="D37" s="425"/>
      <c r="E37" s="423"/>
      <c r="F37" s="422"/>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Other: (Specify)</v>
      </c>
      <c r="B38" s="421">
        <f>'Sources and Uses Budget'!$C37</f>
        <v>0</v>
      </c>
      <c r="C38" s="421">
        <f>'Sources and Uses Budget'!$C37</f>
        <v>0</v>
      </c>
      <c r="D38" s="425">
        <f t="shared" si="0"/>
        <v>0</v>
      </c>
      <c r="E38" s="423"/>
      <c r="F38" s="422"/>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ht="13">
      <c r="A39" s="426" t="s">
        <v>148</v>
      </c>
      <c r="B39" s="425">
        <f>SUM(B30:B38)</f>
        <v>106513524.44664</v>
      </c>
      <c r="C39" s="425">
        <f>SUM(C30:C38)</f>
        <v>106513524.44664</v>
      </c>
      <c r="D39" s="425">
        <f t="shared" si="0"/>
        <v>0</v>
      </c>
      <c r="E39" s="423"/>
      <c r="F39" s="422"/>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ht="13">
      <c r="A40" s="419" t="s">
        <v>149</v>
      </c>
      <c r="B40" s="419"/>
      <c r="C40" s="419"/>
      <c r="D40" s="419"/>
      <c r="E40" s="439"/>
      <c r="F40" s="419"/>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4" t="s">
        <v>150</v>
      </c>
      <c r="B41" s="421">
        <f>'Sources and Uses Budget'!$C40</f>
        <v>2878826.4029999999</v>
      </c>
      <c r="C41" s="421">
        <f>'Sources and Uses Budget'!$C40</f>
        <v>2878826.4029999999</v>
      </c>
      <c r="D41" s="425">
        <f t="shared" si="0"/>
        <v>0</v>
      </c>
      <c r="E41" s="423"/>
      <c r="F41" s="422"/>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4" t="s">
        <v>151</v>
      </c>
      <c r="B42" s="421">
        <f>'Sources and Uses Budget'!$C41</f>
        <v>0</v>
      </c>
      <c r="C42" s="421">
        <f>'Sources and Uses Budget'!$C41</f>
        <v>0</v>
      </c>
      <c r="D42" s="425">
        <f t="shared" si="0"/>
        <v>0</v>
      </c>
      <c r="E42" s="423"/>
      <c r="F42" s="422"/>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ht="13">
      <c r="A43" s="426" t="s">
        <v>152</v>
      </c>
      <c r="B43" s="425">
        <f>SUM(B41:B42)</f>
        <v>2878826.4029999999</v>
      </c>
      <c r="C43" s="425">
        <f>SUM(C41:C42)</f>
        <v>2878826.4029999999</v>
      </c>
      <c r="D43" s="425">
        <f t="shared" si="0"/>
        <v>0</v>
      </c>
      <c r="E43" s="423"/>
      <c r="F43" s="422"/>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ht="13">
      <c r="A44" s="426" t="s">
        <v>153</v>
      </c>
      <c r="B44" s="421">
        <f>'Sources and Uses Budget'!$C43</f>
        <v>433890</v>
      </c>
      <c r="C44" s="421">
        <f>'Sources and Uses Budget'!$C43</f>
        <v>433890</v>
      </c>
      <c r="D44" s="425">
        <f t="shared" si="0"/>
        <v>0</v>
      </c>
      <c r="E44" s="423"/>
      <c r="F44" s="422"/>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9" t="s">
        <v>154</v>
      </c>
      <c r="B45" s="419"/>
      <c r="C45" s="419"/>
      <c r="D45" s="419"/>
      <c r="E45" s="439"/>
      <c r="F45" s="419"/>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1">
        <f>'Sources and Uses Budget'!$C45</f>
        <v>6846830.7456022082</v>
      </c>
      <c r="C46" s="421">
        <f>'Sources and Uses Budget'!$C45</f>
        <v>6846830.7456022082</v>
      </c>
      <c r="D46" s="425">
        <f t="shared" si="0"/>
        <v>0</v>
      </c>
      <c r="E46" s="423"/>
      <c r="F46" s="422"/>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1">
        <f>'Sources and Uses Budget'!$C46</f>
        <v>0</v>
      </c>
      <c r="C47" s="421">
        <f>'Sources and Uses Budget'!$C46</f>
        <v>0</v>
      </c>
      <c r="D47" s="425">
        <f t="shared" si="0"/>
        <v>0</v>
      </c>
      <c r="E47" s="423"/>
      <c r="F47" s="422"/>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1">
        <f>'Sources and Uses Budget'!$C47</f>
        <v>0</v>
      </c>
      <c r="C48" s="421">
        <f>'Sources and Uses Budget'!$C47</f>
        <v>0</v>
      </c>
      <c r="D48" s="425">
        <f t="shared" si="0"/>
        <v>0</v>
      </c>
      <c r="E48" s="423"/>
      <c r="F48" s="422"/>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1">
        <f>'Sources and Uses Budget'!$C48</f>
        <v>0</v>
      </c>
      <c r="C49" s="421">
        <f>'Sources and Uses Budget'!$C48</f>
        <v>0</v>
      </c>
      <c r="D49" s="425">
        <f t="shared" si="0"/>
        <v>0</v>
      </c>
      <c r="E49" s="423"/>
      <c r="F49" s="422"/>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1">
        <f>'Sources and Uses Budget'!$C49</f>
        <v>1885524.2839078784</v>
      </c>
      <c r="C50" s="421">
        <f>'Sources and Uses Budget'!$C49</f>
        <v>1885524.2839078784</v>
      </c>
      <c r="D50" s="425">
        <f t="shared" si="0"/>
        <v>0</v>
      </c>
      <c r="E50" s="423"/>
      <c r="F50" s="422"/>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1">
        <f>'Sources and Uses Budget'!$C50</f>
        <v>53031</v>
      </c>
      <c r="C51" s="421">
        <f>'Sources and Uses Budget'!$C50</f>
        <v>53031</v>
      </c>
      <c r="D51" s="425">
        <f t="shared" si="0"/>
        <v>0</v>
      </c>
      <c r="E51" s="423"/>
      <c r="F51" s="422"/>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40" t="s">
        <v>159</v>
      </c>
      <c r="B52" s="421">
        <f>'Sources and Uses Budget'!$C51</f>
        <v>94571.95</v>
      </c>
      <c r="C52" s="421">
        <f>'Sources and Uses Budget'!$C51</f>
        <v>94571.95</v>
      </c>
      <c r="D52" s="425">
        <f t="shared" si="0"/>
        <v>0</v>
      </c>
      <c r="E52" s="423"/>
      <c r="F52" s="422"/>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1">
        <f>'Sources and Uses Budget'!$C52</f>
        <v>994304.2524</v>
      </c>
      <c r="C53" s="421">
        <f>'Sources and Uses Budget'!$C52</f>
        <v>994304.2524</v>
      </c>
      <c r="D53" s="425">
        <f t="shared" si="0"/>
        <v>0</v>
      </c>
      <c r="E53" s="423"/>
      <c r="F53" s="422"/>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Other: Local Lender Fees/Costs</v>
      </c>
      <c r="B54" s="421">
        <f>'Sources and Uses Budget'!$C53</f>
        <v>227954.10543299999</v>
      </c>
      <c r="C54" s="421">
        <f>'Sources and Uses Budget'!$C53</f>
        <v>227954.10543299999</v>
      </c>
      <c r="D54" s="425">
        <f t="shared" si="0"/>
        <v>0</v>
      </c>
      <c r="E54" s="423"/>
      <c r="F54" s="422"/>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ht="13">
      <c r="A55" s="426" t="s">
        <v>162</v>
      </c>
      <c r="B55" s="428">
        <f>SUM(B46:B54)</f>
        <v>10102216.337343086</v>
      </c>
      <c r="C55" s="428">
        <f>SUM(C46:C54)</f>
        <v>10102216.337343086</v>
      </c>
      <c r="D55" s="425">
        <f t="shared" si="0"/>
        <v>0</v>
      </c>
      <c r="E55" s="423"/>
      <c r="F55" s="422"/>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ht="13">
      <c r="A56" s="419" t="s">
        <v>439</v>
      </c>
      <c r="B56" s="419"/>
      <c r="C56" s="419"/>
      <c r="D56" s="419"/>
      <c r="E56" s="439"/>
      <c r="F56" s="419"/>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4" t="s">
        <v>163</v>
      </c>
      <c r="B57" s="421">
        <f>'Sources and Uses Budget'!$C56</f>
        <v>0</v>
      </c>
      <c r="C57" s="421">
        <f>'Sources and Uses Budget'!$C56</f>
        <v>0</v>
      </c>
      <c r="D57" s="425">
        <f t="shared" si="0"/>
        <v>0</v>
      </c>
      <c r="E57" s="423"/>
      <c r="F57" s="422"/>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4" t="s">
        <v>157</v>
      </c>
      <c r="B58" s="421">
        <f>'Sources and Uses Budget'!$C57</f>
        <v>0</v>
      </c>
      <c r="C58" s="421">
        <f>'Sources and Uses Budget'!$C57</f>
        <v>0</v>
      </c>
      <c r="D58" s="425">
        <f t="shared" si="0"/>
        <v>0</v>
      </c>
      <c r="E58" s="423"/>
      <c r="F58" s="422"/>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4" t="s">
        <v>161</v>
      </c>
      <c r="B59" s="421">
        <f>'Sources and Uses Budget'!$C58</f>
        <v>35000</v>
      </c>
      <c r="C59" s="421">
        <f>'Sources and Uses Budget'!$C58</f>
        <v>35000</v>
      </c>
      <c r="D59" s="425">
        <f t="shared" si="0"/>
        <v>0</v>
      </c>
      <c r="E59" s="423"/>
      <c r="F59" s="422"/>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4" t="s">
        <v>159</v>
      </c>
      <c r="B60" s="421">
        <f>'Sources and Uses Budget'!$C59</f>
        <v>0</v>
      </c>
      <c r="C60" s="421">
        <f>'Sources and Uses Budget'!$C59</f>
        <v>0</v>
      </c>
      <c r="D60" s="425">
        <f t="shared" si="0"/>
        <v>0</v>
      </c>
      <c r="E60" s="423"/>
      <c r="F60" s="422"/>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4" t="s">
        <v>160</v>
      </c>
      <c r="B61" s="421">
        <f>'Sources and Uses Budget'!$C60</f>
        <v>0</v>
      </c>
      <c r="C61" s="421">
        <f>'Sources and Uses Budget'!$C60</f>
        <v>0</v>
      </c>
      <c r="D61" s="425">
        <f t="shared" si="0"/>
        <v>0</v>
      </c>
      <c r="E61" s="423"/>
      <c r="F61" s="422"/>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Legal and Costs</v>
      </c>
      <c r="B62" s="421">
        <f>'Sources and Uses Budget'!$C61</f>
        <v>140000</v>
      </c>
      <c r="C62" s="421">
        <f>'Sources and Uses Budget'!$C61</f>
        <v>140000</v>
      </c>
      <c r="D62" s="425">
        <f t="shared" si="0"/>
        <v>0</v>
      </c>
      <c r="E62" s="423"/>
      <c r="F62" s="422"/>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5" customHeight="1">
      <c r="A63" s="426" t="s">
        <v>309</v>
      </c>
      <c r="B63" s="425">
        <f>SUM(B57:B62)</f>
        <v>175000</v>
      </c>
      <c r="C63" s="425">
        <f>SUM(C57:C62)</f>
        <v>175000</v>
      </c>
      <c r="D63" s="425">
        <f t="shared" si="0"/>
        <v>0</v>
      </c>
      <c r="E63" s="423"/>
      <c r="F63" s="422"/>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ht="13">
      <c r="A64" s="429" t="s">
        <v>310</v>
      </c>
      <c r="B64" s="425">
        <f>SUM(B9+B12+B14+B15+B17+B26+B28+B39+B43+B44+B55+B63)</f>
        <v>120554454.02338308</v>
      </c>
      <c r="C64" s="425">
        <f>SUM(C9+C12+C14+C15+C17+C26+C28+C39+C43+C44+C55+C63)</f>
        <v>120554454.02338308</v>
      </c>
      <c r="D64" s="425">
        <f t="shared" si="0"/>
        <v>0</v>
      </c>
      <c r="E64" s="423"/>
      <c r="F64" s="422"/>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1947</v>
      </c>
      <c r="B65" s="419"/>
      <c r="C65" s="419"/>
      <c r="D65" s="419"/>
      <c r="E65" s="439"/>
      <c r="F65" s="419"/>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1">
        <f>'Sources and Uses Budget'!$C65</f>
        <v>0</v>
      </c>
      <c r="C66" s="421">
        <f>'Sources and Uses Budget'!$C65</f>
        <v>0</v>
      </c>
      <c r="D66" s="425">
        <f t="shared" si="0"/>
        <v>0</v>
      </c>
      <c r="E66" s="423"/>
      <c r="F66" s="422"/>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3">
      <c r="A67" s="440" t="s">
        <v>1944</v>
      </c>
      <c r="B67" s="421">
        <f>'Sources and Uses Budget'!$C66</f>
        <v>0</v>
      </c>
      <c r="C67" s="421">
        <f>'Sources and Uses Budget'!$C66</f>
        <v>0</v>
      </c>
      <c r="D67" s="425"/>
      <c r="E67" s="423"/>
      <c r="F67" s="422"/>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3">
      <c r="A68" s="440" t="s">
        <v>1945</v>
      </c>
      <c r="B68" s="421">
        <f>'Sources and Uses Budget'!$C67</f>
        <v>0</v>
      </c>
      <c r="C68" s="421">
        <f>'Sources and Uses Budget'!$C67</f>
        <v>0</v>
      </c>
      <c r="D68" s="425"/>
      <c r="E68" s="423"/>
      <c r="F68" s="422"/>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40" t="s">
        <v>1951</v>
      </c>
      <c r="B69" s="421">
        <f>'Sources and Uses Budget'!$C68</f>
        <v>0</v>
      </c>
      <c r="C69" s="421">
        <f>'Sources and Uses Budget'!$C68</f>
        <v>0</v>
      </c>
      <c r="D69" s="425"/>
      <c r="E69" s="423"/>
      <c r="F69" s="422"/>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Sponsor Legal</v>
      </c>
      <c r="B70" s="421">
        <f>'Sources and Uses Budget'!$C69</f>
        <v>72315</v>
      </c>
      <c r="C70" s="421">
        <f>'Sources and Uses Budget'!$C69</f>
        <v>72315</v>
      </c>
      <c r="D70" s="425">
        <f t="shared" si="0"/>
        <v>0</v>
      </c>
      <c r="E70" s="423"/>
      <c r="F70" s="422"/>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5">
        <f>SUM(B66:B70)</f>
        <v>72315</v>
      </c>
      <c r="C71" s="425">
        <f>SUM(C66:C70)</f>
        <v>72315</v>
      </c>
      <c r="D71" s="425">
        <f t="shared" si="0"/>
        <v>0</v>
      </c>
      <c r="E71" s="423"/>
      <c r="F71" s="422"/>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ht="13">
      <c r="A72" s="419" t="s">
        <v>635</v>
      </c>
      <c r="B72" s="419"/>
      <c r="C72" s="419"/>
      <c r="D72" s="419"/>
      <c r="E72" s="439"/>
      <c r="F72" s="419"/>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4" t="s">
        <v>636</v>
      </c>
      <c r="B73" s="421">
        <f>'Sources and Uses Budget'!$C72</f>
        <v>0</v>
      </c>
      <c r="C73" s="421">
        <f>'Sources and Uses Budget'!$C72</f>
        <v>0</v>
      </c>
      <c r="D73" s="425">
        <f t="shared" si="0"/>
        <v>0</v>
      </c>
      <c r="E73" s="423"/>
      <c r="F73" s="422"/>
      <c r="G73" s="550"/>
    </row>
    <row r="74" spans="1:253" s="544" customFormat="1">
      <c r="A74" s="424" t="s">
        <v>637</v>
      </c>
      <c r="B74" s="421">
        <f>'Sources and Uses Budget'!$C73</f>
        <v>0</v>
      </c>
      <c r="C74" s="421">
        <f>'Sources and Uses Budget'!$C73</f>
        <v>0</v>
      </c>
      <c r="D74" s="425">
        <f t="shared" si="0"/>
        <v>0</v>
      </c>
      <c r="E74" s="423"/>
      <c r="F74" s="422"/>
      <c r="G74" s="550"/>
    </row>
    <row r="75" spans="1:253" s="544" customFormat="1">
      <c r="A75" s="505" t="s">
        <v>1081</v>
      </c>
      <c r="B75" s="421">
        <f>'Sources and Uses Budget'!$C74</f>
        <v>0</v>
      </c>
      <c r="C75" s="421">
        <f>'Sources and Uses Budget'!$C74</f>
        <v>0</v>
      </c>
      <c r="D75" s="425">
        <f t="shared" si="0"/>
        <v>0</v>
      </c>
      <c r="E75" s="423"/>
      <c r="F75" s="422"/>
      <c r="G75" s="550"/>
    </row>
    <row r="76" spans="1:253" s="544" customFormat="1">
      <c r="A76" s="424" t="s">
        <v>638</v>
      </c>
      <c r="B76" s="421">
        <f>'Sources and Uses Budget'!$C75</f>
        <v>1143860.5546627722</v>
      </c>
      <c r="C76" s="421">
        <f>'Sources and Uses Budget'!$C75</f>
        <v>1143860.5546627722</v>
      </c>
      <c r="D76" s="425">
        <f t="shared" si="0"/>
        <v>0</v>
      </c>
      <c r="E76" s="423"/>
      <c r="F76" s="422"/>
      <c r="G76" s="550"/>
    </row>
    <row r="77" spans="1:253" s="544" customFormat="1">
      <c r="A77" s="427" t="s">
        <v>35</v>
      </c>
      <c r="B77" s="421">
        <f>'Sources and Uses Budget'!$C76</f>
        <v>300000</v>
      </c>
      <c r="C77" s="421">
        <f>'Sources and Uses Budget'!$C76</f>
        <v>300000</v>
      </c>
      <c r="D77" s="425">
        <f t="shared" si="0"/>
        <v>0</v>
      </c>
      <c r="E77" s="423"/>
      <c r="F77" s="422"/>
      <c r="G77" s="550"/>
    </row>
    <row r="78" spans="1:253" s="544" customFormat="1" ht="13">
      <c r="A78" s="426" t="s">
        <v>639</v>
      </c>
      <c r="B78" s="425">
        <f>SUM(B73:B77)</f>
        <v>1443860.5546627722</v>
      </c>
      <c r="C78" s="425">
        <f>SUM(C73:C77)</f>
        <v>1443860.5546627722</v>
      </c>
      <c r="D78" s="425">
        <f t="shared" ref="D78:D106" si="1">C78-B78</f>
        <v>0</v>
      </c>
      <c r="E78" s="423"/>
      <c r="F78" s="422"/>
      <c r="G78" s="550"/>
    </row>
    <row r="79" spans="1:253" s="544" customFormat="1" ht="13">
      <c r="A79" s="419" t="s">
        <v>1414</v>
      </c>
      <c r="B79" s="419"/>
      <c r="C79" s="419"/>
      <c r="D79" s="419"/>
      <c r="E79" s="439"/>
      <c r="F79" s="419"/>
      <c r="G79" s="550"/>
    </row>
    <row r="80" spans="1:253" s="544" customFormat="1">
      <c r="A80" s="858" t="s">
        <v>1416</v>
      </c>
      <c r="B80" s="421">
        <f>'Sources and Uses Budget'!$C79</f>
        <v>6377733.3279744005</v>
      </c>
      <c r="C80" s="421">
        <f>'Sources and Uses Budget'!$C79</f>
        <v>6377733.3279744005</v>
      </c>
      <c r="D80" s="425">
        <f t="shared" si="1"/>
        <v>0</v>
      </c>
      <c r="E80" s="423"/>
      <c r="F80" s="422"/>
      <c r="G80" s="550"/>
    </row>
    <row r="81" spans="1:7" s="544" customFormat="1">
      <c r="A81" s="858" t="s">
        <v>61</v>
      </c>
      <c r="B81" s="421">
        <f>'Sources and Uses Budget'!$C80</f>
        <v>1263231.5805422754</v>
      </c>
      <c r="C81" s="421">
        <f>'Sources and Uses Budget'!$C80</f>
        <v>1263231.5805422754</v>
      </c>
      <c r="D81" s="425">
        <f>C81-B81</f>
        <v>0</v>
      </c>
      <c r="E81" s="423"/>
      <c r="F81" s="422"/>
      <c r="G81" s="550"/>
    </row>
    <row r="82" spans="1:7" s="544" customFormat="1" ht="13">
      <c r="A82" s="426" t="s">
        <v>1413</v>
      </c>
      <c r="B82" s="425">
        <f>SUM(B80:B81)</f>
        <v>7640964.9085166762</v>
      </c>
      <c r="C82" s="425">
        <f>SUM(C80:C81)</f>
        <v>7640964.9085166762</v>
      </c>
      <c r="D82" s="425">
        <f t="shared" si="1"/>
        <v>0</v>
      </c>
      <c r="E82" s="423"/>
      <c r="F82" s="422"/>
      <c r="G82" s="550"/>
    </row>
    <row r="83" spans="1:7" s="544" customFormat="1" ht="13">
      <c r="A83" s="419" t="s">
        <v>821</v>
      </c>
      <c r="B83" s="419"/>
      <c r="C83" s="419"/>
      <c r="D83" s="419"/>
      <c r="E83" s="439"/>
      <c r="F83" s="419"/>
      <c r="G83" s="550"/>
    </row>
    <row r="84" spans="1:7" s="544" customFormat="1" ht="13.75" customHeight="1">
      <c r="A84" s="424" t="s">
        <v>822</v>
      </c>
      <c r="B84" s="421">
        <f>'Sources and Uses Budget'!$C83</f>
        <v>145410.43123432682</v>
      </c>
      <c r="C84" s="421">
        <f>'Sources and Uses Budget'!$C83</f>
        <v>145410.43123432682</v>
      </c>
      <c r="D84" s="425">
        <f t="shared" si="1"/>
        <v>0</v>
      </c>
      <c r="E84" s="423"/>
      <c r="F84" s="422"/>
      <c r="G84" s="550"/>
    </row>
    <row r="85" spans="1:7" s="544" customFormat="1">
      <c r="A85" s="424" t="s">
        <v>823</v>
      </c>
      <c r="B85" s="421">
        <f>'Sources and Uses Budget'!$C84</f>
        <v>166271.46900000001</v>
      </c>
      <c r="C85" s="421">
        <f>'Sources and Uses Budget'!$C84</f>
        <v>166271.46900000001</v>
      </c>
      <c r="D85" s="425">
        <f t="shared" si="1"/>
        <v>0</v>
      </c>
      <c r="E85" s="423"/>
      <c r="F85" s="422"/>
      <c r="G85" s="550"/>
    </row>
    <row r="86" spans="1:7" s="544" customFormat="1">
      <c r="A86" s="424" t="s">
        <v>824</v>
      </c>
      <c r="B86" s="421">
        <f>'Sources and Uses Budget'!$C85</f>
        <v>1231039.4574</v>
      </c>
      <c r="C86" s="421">
        <f>'Sources and Uses Budget'!$C85</f>
        <v>1231039.4574</v>
      </c>
      <c r="D86" s="425">
        <f t="shared" si="1"/>
        <v>0</v>
      </c>
      <c r="E86" s="423"/>
      <c r="F86" s="422"/>
      <c r="G86" s="550"/>
    </row>
    <row r="87" spans="1:7" s="544" customFormat="1">
      <c r="A87" s="424" t="s">
        <v>825</v>
      </c>
      <c r="B87" s="421">
        <f>'Sources and Uses Budget'!$C86</f>
        <v>217730.823</v>
      </c>
      <c r="C87" s="421">
        <f>'Sources and Uses Budget'!$C86</f>
        <v>217730.823</v>
      </c>
      <c r="D87" s="425">
        <f t="shared" si="1"/>
        <v>0</v>
      </c>
      <c r="E87" s="423"/>
      <c r="F87" s="422"/>
      <c r="G87" s="550"/>
    </row>
    <row r="88" spans="1:7" s="544" customFormat="1">
      <c r="A88" s="424" t="s">
        <v>826</v>
      </c>
      <c r="B88" s="421">
        <f>'Sources and Uses Budget'!$C87</f>
        <v>283142.15100000001</v>
      </c>
      <c r="C88" s="421">
        <f>'Sources and Uses Budget'!$C87</f>
        <v>283142.15100000001</v>
      </c>
      <c r="D88" s="425">
        <f t="shared" si="1"/>
        <v>0</v>
      </c>
      <c r="E88" s="423"/>
      <c r="F88" s="422"/>
      <c r="G88" s="550"/>
    </row>
    <row r="89" spans="1:7" s="544" customFormat="1">
      <c r="A89" s="424" t="s">
        <v>827</v>
      </c>
      <c r="B89" s="421">
        <f>'Sources and Uses Budget'!$C88</f>
        <v>498275</v>
      </c>
      <c r="C89" s="421">
        <f>'Sources and Uses Budget'!$C88</f>
        <v>498275</v>
      </c>
      <c r="D89" s="425">
        <f t="shared" si="1"/>
        <v>0</v>
      </c>
      <c r="E89" s="423"/>
      <c r="F89" s="422"/>
      <c r="G89" s="550"/>
    </row>
    <row r="90" spans="1:7" s="544" customFormat="1">
      <c r="A90" s="424" t="s">
        <v>828</v>
      </c>
      <c r="B90" s="421">
        <f>'Sources and Uses Budget'!$C89</f>
        <v>350000</v>
      </c>
      <c r="C90" s="421">
        <f>'Sources and Uses Budget'!$C89</f>
        <v>350000</v>
      </c>
      <c r="D90" s="425">
        <f t="shared" si="1"/>
        <v>0</v>
      </c>
      <c r="E90" s="423"/>
      <c r="F90" s="422"/>
      <c r="G90" s="550"/>
    </row>
    <row r="91" spans="1:7" s="544" customFormat="1">
      <c r="A91" s="424" t="s">
        <v>829</v>
      </c>
      <c r="B91" s="421">
        <f>'Sources and Uses Budget'!$C90</f>
        <v>22500</v>
      </c>
      <c r="C91" s="421">
        <f>'Sources and Uses Budget'!$C90</f>
        <v>22500</v>
      </c>
      <c r="D91" s="425">
        <f t="shared" si="1"/>
        <v>0</v>
      </c>
      <c r="E91" s="423"/>
      <c r="F91" s="422"/>
      <c r="G91" s="550"/>
    </row>
    <row r="92" spans="1:7" s="544" customFormat="1">
      <c r="A92" s="430" t="s">
        <v>390</v>
      </c>
      <c r="B92" s="421">
        <f>'Sources and Uses Budget'!$C91</f>
        <v>0</v>
      </c>
      <c r="C92" s="421">
        <f>'Sources and Uses Budget'!$C91</f>
        <v>0</v>
      </c>
      <c r="D92" s="425">
        <f t="shared" si="1"/>
        <v>0</v>
      </c>
      <c r="E92" s="423"/>
      <c r="F92" s="422"/>
      <c r="G92" s="550"/>
    </row>
    <row r="93" spans="1:7" s="544" customFormat="1">
      <c r="A93" s="857" t="s">
        <v>1415</v>
      </c>
      <c r="B93" s="421">
        <f>'Sources and Uses Budget'!$C92</f>
        <v>19284</v>
      </c>
      <c r="C93" s="421">
        <f>'Sources and Uses Budget'!$C92</f>
        <v>19284</v>
      </c>
      <c r="D93" s="425">
        <f t="shared" si="1"/>
        <v>0</v>
      </c>
      <c r="E93" s="423"/>
      <c r="F93" s="422"/>
      <c r="G93" s="550"/>
    </row>
    <row r="94" spans="1:7" s="544" customFormat="1">
      <c r="A94" s="427" t="s">
        <v>35</v>
      </c>
      <c r="B94" s="421">
        <f>'Sources and Uses Budget'!$C93</f>
        <v>0</v>
      </c>
      <c r="C94" s="421">
        <f>'Sources and Uses Budget'!$C93</f>
        <v>0</v>
      </c>
      <c r="D94" s="425">
        <f t="shared" si="1"/>
        <v>0</v>
      </c>
      <c r="E94" s="423"/>
      <c r="F94" s="422"/>
      <c r="G94" s="550"/>
    </row>
    <row r="95" spans="1:7" s="544" customFormat="1">
      <c r="A95" s="427" t="s">
        <v>35</v>
      </c>
      <c r="B95" s="421">
        <f>'Sources and Uses Budget'!$C94</f>
        <v>1928400</v>
      </c>
      <c r="C95" s="421">
        <f>'Sources and Uses Budget'!$C94</f>
        <v>1928400</v>
      </c>
      <c r="D95" s="425">
        <f t="shared" si="1"/>
        <v>0</v>
      </c>
      <c r="E95" s="423"/>
      <c r="F95" s="422"/>
      <c r="G95" s="550"/>
    </row>
    <row r="96" spans="1:7" s="544" customFormat="1">
      <c r="A96" s="427" t="s">
        <v>35</v>
      </c>
      <c r="B96" s="421">
        <f>'Sources and Uses Budget'!$C95</f>
        <v>0</v>
      </c>
      <c r="C96" s="421">
        <f>'Sources and Uses Budget'!$C95</f>
        <v>0</v>
      </c>
      <c r="D96" s="425">
        <f t="shared" si="1"/>
        <v>0</v>
      </c>
      <c r="E96" s="423"/>
      <c r="F96" s="422"/>
      <c r="G96" s="550"/>
    </row>
    <row r="97" spans="1:7" s="544" customFormat="1" ht="13">
      <c r="A97" s="426" t="s">
        <v>830</v>
      </c>
      <c r="B97" s="425">
        <f>SUM(B84:B96)</f>
        <v>4862053.3316343268</v>
      </c>
      <c r="C97" s="425">
        <f>SUM(C84:C96)</f>
        <v>4862053.3316343268</v>
      </c>
      <c r="D97" s="425">
        <f t="shared" si="1"/>
        <v>0</v>
      </c>
      <c r="E97" s="423"/>
      <c r="F97" s="422"/>
      <c r="G97" s="550"/>
    </row>
    <row r="98" spans="1:7" s="544" customFormat="1" ht="13">
      <c r="A98" s="426" t="s">
        <v>831</v>
      </c>
      <c r="B98" s="425">
        <f>SUM(B64+B71+B78+B82+B97)</f>
        <v>134573647.81819686</v>
      </c>
      <c r="C98" s="425">
        <f>SUM(C64+C71+C78+C82+C97)</f>
        <v>134573647.81819686</v>
      </c>
      <c r="D98" s="425">
        <f t="shared" si="1"/>
        <v>0</v>
      </c>
      <c r="E98" s="423"/>
      <c r="F98" s="422"/>
      <c r="G98" s="550"/>
    </row>
    <row r="99" spans="1:7" s="544" customFormat="1" ht="13">
      <c r="A99" s="419" t="s">
        <v>832</v>
      </c>
      <c r="B99" s="419"/>
      <c r="C99" s="419"/>
      <c r="D99" s="419"/>
      <c r="E99" s="439"/>
      <c r="F99" s="419"/>
      <c r="G99" s="550"/>
    </row>
    <row r="100" spans="1:7" s="543" customFormat="1">
      <c r="A100" s="215" t="s">
        <v>833</v>
      </c>
      <c r="B100" s="421">
        <f>'Sources and Uses Budget'!$C99</f>
        <v>3435400</v>
      </c>
      <c r="C100" s="421">
        <f>'Sources and Uses Budget'!$C99</f>
        <v>3435400</v>
      </c>
      <c r="D100" s="425">
        <f t="shared" si="1"/>
        <v>0</v>
      </c>
      <c r="E100" s="423"/>
      <c r="F100" s="422"/>
      <c r="G100" s="548"/>
    </row>
    <row r="101" spans="1:7" s="543" customFormat="1">
      <c r="A101" s="440" t="s">
        <v>1949</v>
      </c>
      <c r="B101" s="421">
        <f>'Sources and Uses Budget'!$C100</f>
        <v>64600</v>
      </c>
      <c r="C101" s="421">
        <f>'Sources and Uses Budget'!$C100</f>
        <v>64600</v>
      </c>
      <c r="D101" s="425">
        <f t="shared" si="1"/>
        <v>0</v>
      </c>
      <c r="E101" s="423"/>
      <c r="F101" s="422"/>
      <c r="G101" s="548"/>
    </row>
    <row r="102" spans="1:7" s="543" customFormat="1">
      <c r="A102" s="215" t="s">
        <v>834</v>
      </c>
      <c r="B102" s="421">
        <f>'Sources and Uses Budget'!$C101</f>
        <v>0</v>
      </c>
      <c r="C102" s="421">
        <f>'Sources and Uses Budget'!$C101</f>
        <v>0</v>
      </c>
      <c r="D102" s="425">
        <f t="shared" si="1"/>
        <v>0</v>
      </c>
      <c r="E102" s="423"/>
      <c r="F102" s="422"/>
      <c r="G102" s="548"/>
    </row>
    <row r="103" spans="1:7" s="543" customFormat="1" ht="12" customHeight="1">
      <c r="A103" s="440" t="s">
        <v>1950</v>
      </c>
      <c r="B103" s="421">
        <f>'Sources and Uses Budget'!$C102</f>
        <v>0</v>
      </c>
      <c r="C103" s="421">
        <f>'Sources and Uses Budget'!$C102</f>
        <v>0</v>
      </c>
      <c r="D103" s="425">
        <f t="shared" si="1"/>
        <v>0</v>
      </c>
      <c r="E103" s="423"/>
      <c r="F103" s="422"/>
      <c r="G103" s="548"/>
    </row>
    <row r="104" spans="1:7" s="543" customFormat="1">
      <c r="A104" s="1715" t="str">
        <f>'Sources and Uses Budget'!A103</f>
        <v>Other: (Specify)</v>
      </c>
      <c r="B104" s="421">
        <f>'Sources and Uses Budget'!$C103</f>
        <v>0</v>
      </c>
      <c r="C104" s="421">
        <f>'Sources and Uses Budget'!$C103</f>
        <v>0</v>
      </c>
      <c r="D104" s="425">
        <f t="shared" si="1"/>
        <v>0</v>
      </c>
      <c r="E104" s="423"/>
      <c r="F104" s="422"/>
      <c r="G104" s="548"/>
    </row>
    <row r="105" spans="1:7" s="543" customFormat="1" ht="13">
      <c r="A105" s="426" t="s">
        <v>835</v>
      </c>
      <c r="B105" s="425">
        <f>SUM(B100:B104)</f>
        <v>3500000</v>
      </c>
      <c r="C105" s="425">
        <f>SUM(C100:C104)</f>
        <v>3500000</v>
      </c>
      <c r="D105" s="425">
        <f t="shared" si="1"/>
        <v>0</v>
      </c>
      <c r="E105" s="423"/>
      <c r="F105" s="422"/>
      <c r="G105" s="548"/>
    </row>
    <row r="106" spans="1:7" s="543" customFormat="1" ht="13">
      <c r="A106" s="426" t="s">
        <v>836</v>
      </c>
      <c r="B106" s="428">
        <f>SUM(B98+B105)</f>
        <v>138073647.81819686</v>
      </c>
      <c r="C106" s="428">
        <f>SUM(C98+C105)</f>
        <v>138073647.81819686</v>
      </c>
      <c r="D106" s="425">
        <f t="shared" si="1"/>
        <v>0</v>
      </c>
      <c r="E106" s="423"/>
      <c r="F106" s="422"/>
      <c r="G106" s="548"/>
    </row>
    <row r="107" spans="1:7" s="543" customFormat="1" ht="13">
      <c r="A107" s="434" t="s">
        <v>837</v>
      </c>
      <c r="B107" s="435"/>
      <c r="C107" s="436"/>
      <c r="D107" s="438"/>
      <c r="E107" s="420"/>
      <c r="F107" s="433"/>
      <c r="G107" s="548"/>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73"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875" t="s">
        <v>1153</v>
      </c>
      <c r="B2" s="1875"/>
      <c r="C2" s="1876"/>
      <c r="D2" s="1876"/>
      <c r="E2" s="1876"/>
      <c r="F2" s="1876"/>
      <c r="G2" s="1876"/>
    </row>
    <row r="3" spans="1:9" s="256" customFormat="1" ht="13">
      <c r="A3" s="1875" t="s">
        <v>1083</v>
      </c>
      <c r="B3" s="1875"/>
      <c r="C3" s="1876"/>
      <c r="D3" s="1876"/>
      <c r="E3" s="1876"/>
      <c r="F3" s="1876"/>
      <c r="G3" s="1876"/>
      <c r="I3" s="674" t="s">
        <v>316</v>
      </c>
    </row>
    <row r="4" spans="1:9">
      <c r="I4" s="675" t="s">
        <v>1154</v>
      </c>
    </row>
    <row r="5" spans="1:9" s="39" customFormat="1" ht="13">
      <c r="A5" s="1879" t="s">
        <v>1084</v>
      </c>
      <c r="B5" s="1879"/>
      <c r="C5" s="1880"/>
      <c r="D5" s="1880"/>
      <c r="E5" s="1880"/>
      <c r="F5" s="1880"/>
      <c r="G5" s="1880"/>
      <c r="I5" s="675" t="s">
        <v>1155</v>
      </c>
    </row>
    <row r="6" spans="1:9" s="39" customFormat="1" ht="13">
      <c r="A6" s="1879" t="s">
        <v>878</v>
      </c>
      <c r="B6" s="1879"/>
      <c r="C6" s="1880"/>
      <c r="D6" s="1880"/>
      <c r="E6" s="1880"/>
      <c r="F6" s="1880"/>
      <c r="G6" s="1880"/>
      <c r="I6" s="674" t="s">
        <v>624</v>
      </c>
    </row>
    <row r="7" spans="1:9" ht="11.9" customHeight="1"/>
    <row r="8" spans="1:9" s="39" customFormat="1" ht="13">
      <c r="A8" s="1877" t="s">
        <v>1250</v>
      </c>
      <c r="B8" s="1877"/>
      <c r="C8" s="1878"/>
      <c r="D8" s="1878"/>
      <c r="E8" s="1878"/>
      <c r="F8" s="1878"/>
      <c r="G8" s="1878"/>
    </row>
    <row r="9" spans="1:9" s="39" customFormat="1" ht="13">
      <c r="A9" s="1877" t="s">
        <v>1251</v>
      </c>
      <c r="B9" s="1877"/>
      <c r="C9" s="1878"/>
      <c r="D9" s="1878"/>
      <c r="E9" s="1878"/>
      <c r="F9" s="1878"/>
      <c r="G9" s="1878"/>
    </row>
    <row r="10" spans="1:9" ht="13">
      <c r="A10" s="258"/>
      <c r="B10" s="258"/>
      <c r="C10" s="255"/>
      <c r="D10" s="255"/>
      <c r="E10" s="255"/>
      <c r="F10" s="255"/>
    </row>
    <row r="11" spans="1:9" ht="13">
      <c r="A11" s="1881" t="s">
        <v>1253</v>
      </c>
      <c r="B11" s="1881"/>
      <c r="C11" s="1881"/>
      <c r="D11" s="1881"/>
      <c r="E11" s="1881"/>
      <c r="F11" s="1881"/>
      <c r="G11" s="1881"/>
    </row>
    <row r="12" spans="1:9" ht="13">
      <c r="A12" s="255"/>
      <c r="B12" s="670"/>
      <c r="E12" s="50"/>
    </row>
    <row r="13" spans="1:9" ht="13.15" customHeight="1">
      <c r="C13" s="255"/>
      <c r="D13" s="1899" t="s">
        <v>1252</v>
      </c>
      <c r="E13" s="1899"/>
      <c r="F13" s="1899"/>
    </row>
    <row r="14" spans="1:9" ht="13">
      <c r="C14" s="255"/>
      <c r="D14" s="1899"/>
      <c r="E14" s="1899"/>
      <c r="F14" s="1899"/>
    </row>
    <row r="15" spans="1:9" ht="13">
      <c r="A15" s="260"/>
      <c r="B15" s="260"/>
      <c r="C15" s="260"/>
      <c r="D15" s="1838" t="s">
        <v>1235</v>
      </c>
      <c r="E15" s="1838"/>
      <c r="F15" s="1838"/>
    </row>
    <row r="16" spans="1:9" ht="13">
      <c r="A16" s="260"/>
      <c r="B16" s="260"/>
      <c r="C16" s="260"/>
      <c r="D16" s="327"/>
    </row>
    <row r="17" spans="1:7" ht="13">
      <c r="A17" s="261"/>
      <c r="B17" s="676" t="s">
        <v>316</v>
      </c>
      <c r="C17" s="313"/>
      <c r="D17" s="1825" t="s">
        <v>1236</v>
      </c>
      <c r="E17" s="1825"/>
      <c r="F17" s="1825"/>
    </row>
    <row r="18" spans="1:7" ht="13">
      <c r="A18" s="260"/>
      <c r="B18" s="260"/>
      <c r="C18" s="313"/>
      <c r="D18" s="1825"/>
      <c r="E18" s="1825"/>
      <c r="F18" s="1825"/>
    </row>
    <row r="19" spans="1:7" ht="13">
      <c r="A19" s="260"/>
      <c r="B19" s="260"/>
      <c r="C19" s="313"/>
      <c r="D19" s="1825"/>
      <c r="E19" s="1825"/>
      <c r="F19" s="1825"/>
    </row>
    <row r="20" spans="1:7" ht="13">
      <c r="A20" s="260"/>
      <c r="B20" s="260"/>
      <c r="C20" s="260"/>
    </row>
    <row r="21" spans="1:7" ht="13">
      <c r="A21" s="261"/>
      <c r="B21" s="676" t="s">
        <v>316</v>
      </c>
      <c r="D21" s="1891" t="s">
        <v>1237</v>
      </c>
      <c r="E21" s="1891"/>
      <c r="F21" s="1891"/>
    </row>
    <row r="22" spans="1:7" ht="13">
      <c r="A22" s="261"/>
      <c r="B22" s="261"/>
      <c r="D22" s="135"/>
    </row>
    <row r="23" spans="1:7" ht="13">
      <c r="A23" s="261"/>
      <c r="B23" s="676" t="s">
        <v>316</v>
      </c>
      <c r="D23" s="1825" t="s">
        <v>1238</v>
      </c>
      <c r="E23" s="1825"/>
      <c r="F23" s="1825"/>
    </row>
    <row r="24" spans="1:7" ht="13">
      <c r="A24" s="261"/>
      <c r="B24" s="261"/>
      <c r="D24" s="1825"/>
      <c r="E24" s="1825"/>
      <c r="F24" s="1825"/>
    </row>
    <row r="25" spans="1:7"/>
    <row r="26" spans="1:7" ht="13">
      <c r="A26" s="261"/>
      <c r="B26" s="676" t="s">
        <v>316</v>
      </c>
      <c r="D26" s="1860" t="s">
        <v>1239</v>
      </c>
      <c r="E26" s="1860"/>
      <c r="F26" s="1860"/>
    </row>
    <row r="27" spans="1:7">
      <c r="D27" s="1860"/>
      <c r="E27" s="1860"/>
      <c r="F27" s="1860"/>
    </row>
    <row r="28" spans="1:7">
      <c r="D28" s="1860"/>
      <c r="E28" s="1860"/>
      <c r="F28" s="1860"/>
    </row>
    <row r="29" spans="1:7">
      <c r="A29" s="555"/>
      <c r="C29" s="555"/>
      <c r="D29" s="1860"/>
      <c r="E29" s="1860"/>
      <c r="F29" s="1860"/>
    </row>
    <row r="30" spans="1:7">
      <c r="A30" s="555"/>
      <c r="C30" s="555"/>
      <c r="D30" s="1860"/>
      <c r="E30" s="1860"/>
      <c r="F30" s="1860"/>
    </row>
    <row r="31" spans="1:7" s="39" customFormat="1">
      <c r="A31" s="273"/>
      <c r="B31" s="273"/>
      <c r="C31" s="273"/>
      <c r="D31" s="443"/>
      <c r="E31" s="130"/>
      <c r="F31" s="130"/>
      <c r="G31" s="130"/>
    </row>
    <row r="32" spans="1:7" s="39" customFormat="1">
      <c r="A32" s="273"/>
      <c r="B32" s="676" t="s">
        <v>316</v>
      </c>
      <c r="C32" s="273"/>
      <c r="D32" s="1826" t="s">
        <v>1240</v>
      </c>
      <c r="E32" s="1826"/>
      <c r="F32" s="1826"/>
      <c r="G32" s="130"/>
    </row>
    <row r="33" spans="1:7" s="39" customFormat="1">
      <c r="A33" s="273"/>
      <c r="B33" s="273"/>
      <c r="C33" s="273"/>
      <c r="D33" s="1826"/>
      <c r="E33" s="1826"/>
      <c r="F33" s="1826"/>
      <c r="G33" s="130"/>
    </row>
    <row r="34" spans="1:7" ht="13">
      <c r="A34" s="261"/>
      <c r="B34" s="261"/>
      <c r="D34" s="404"/>
    </row>
    <row r="35" spans="1:7" ht="14.5" customHeight="1">
      <c r="A35" s="261"/>
      <c r="B35" s="676" t="s">
        <v>316</v>
      </c>
      <c r="C35" s="551"/>
      <c r="D35" s="1826" t="s">
        <v>1241</v>
      </c>
      <c r="E35" s="1826"/>
      <c r="F35" s="1826"/>
    </row>
    <row r="36" spans="1:7" ht="13">
      <c r="A36" s="261"/>
      <c r="B36" s="261"/>
      <c r="C36" s="551"/>
      <c r="D36" s="1826"/>
      <c r="E36" s="1826"/>
      <c r="F36" s="1826"/>
    </row>
    <row r="37" spans="1:7" ht="13">
      <c r="A37" s="261"/>
      <c r="B37" s="261"/>
      <c r="C37" s="551"/>
      <c r="D37" s="1826"/>
      <c r="E37" s="1826"/>
      <c r="F37" s="1826"/>
    </row>
    <row r="38" spans="1:7" ht="13">
      <c r="A38" s="261"/>
      <c r="B38" s="261"/>
      <c r="C38" s="551"/>
      <c r="D38" s="12"/>
    </row>
    <row r="39" spans="1:7" s="679" customFormat="1" ht="13">
      <c r="A39" s="261"/>
      <c r="B39" s="676" t="s">
        <v>316</v>
      </c>
      <c r="C39" s="696"/>
      <c r="D39" s="1826" t="s">
        <v>1242</v>
      </c>
      <c r="E39" s="1826"/>
      <c r="F39" s="1826"/>
      <c r="G39" s="7"/>
    </row>
    <row r="40" spans="1:7" s="679" customFormat="1" ht="13">
      <c r="A40" s="261"/>
      <c r="B40" s="261"/>
      <c r="C40" s="696"/>
      <c r="D40" s="1826"/>
      <c r="E40" s="1826"/>
      <c r="F40" s="1826"/>
      <c r="G40" s="7"/>
    </row>
    <row r="41" spans="1:7" s="679" customFormat="1" ht="13">
      <c r="A41" s="261"/>
      <c r="B41" s="261"/>
      <c r="C41" s="696"/>
      <c r="D41" s="1826"/>
      <c r="E41" s="1826"/>
      <c r="F41" s="1826"/>
      <c r="G41" s="7"/>
    </row>
    <row r="42" spans="1:7" s="679" customFormat="1" ht="13">
      <c r="A42" s="261"/>
      <c r="B42" s="261"/>
      <c r="C42" s="696"/>
      <c r="D42" s="1826"/>
      <c r="E42" s="1826"/>
      <c r="F42" s="1826"/>
      <c r="G42" s="7"/>
    </row>
    <row r="43" spans="1:7" s="679" customFormat="1" ht="13">
      <c r="A43" s="261"/>
      <c r="B43" s="261"/>
      <c r="C43" s="696"/>
      <c r="D43" s="1826"/>
      <c r="E43" s="1826"/>
      <c r="F43" s="1826"/>
      <c r="G43" s="7"/>
    </row>
    <row r="44" spans="1:7" s="679" customFormat="1" ht="13">
      <c r="A44" s="261"/>
      <c r="B44" s="261"/>
      <c r="C44" s="696"/>
      <c r="D44" s="695"/>
      <c r="E44" s="695"/>
      <c r="F44" s="695"/>
      <c r="G44" s="7"/>
    </row>
    <row r="45" spans="1:7" ht="13">
      <c r="A45" s="261"/>
      <c r="B45" s="676" t="s">
        <v>316</v>
      </c>
      <c r="C45" s="551"/>
      <c r="D45" s="1826" t="s">
        <v>1243</v>
      </c>
      <c r="E45" s="1826"/>
      <c r="F45" s="1826"/>
    </row>
    <row r="46" spans="1:7" ht="13">
      <c r="A46" s="261"/>
      <c r="B46" s="261"/>
      <c r="C46" s="551"/>
      <c r="D46" s="1826"/>
      <c r="E46" s="1826"/>
      <c r="F46" s="1826"/>
    </row>
    <row r="47" spans="1:7" ht="13">
      <c r="A47" s="261"/>
      <c r="B47" s="261"/>
      <c r="C47" s="551"/>
      <c r="D47" s="1826"/>
      <c r="E47" s="1826"/>
      <c r="F47" s="1826"/>
    </row>
    <row r="48" spans="1:7" ht="23.25" customHeight="1">
      <c r="A48" s="261"/>
      <c r="B48" s="261"/>
      <c r="C48" s="551"/>
      <c r="D48" s="1826"/>
      <c r="E48" s="1826"/>
      <c r="F48" s="1826"/>
    </row>
    <row r="49" spans="1:7" ht="13">
      <c r="A49" s="261"/>
      <c r="B49" s="261"/>
      <c r="D49" s="151"/>
    </row>
    <row r="50" spans="1:7" ht="14.5" customHeight="1">
      <c r="A50" s="261"/>
      <c r="B50" s="676" t="s">
        <v>316</v>
      </c>
      <c r="D50" s="1826" t="s">
        <v>1244</v>
      </c>
      <c r="E50" s="1826"/>
      <c r="F50" s="1826"/>
    </row>
    <row r="51" spans="1:7" ht="13">
      <c r="A51" s="261"/>
      <c r="B51" s="261"/>
      <c r="D51" s="1826"/>
      <c r="E51" s="1826"/>
      <c r="F51" s="1826"/>
    </row>
    <row r="52" spans="1:7" ht="13">
      <c r="A52" s="261"/>
      <c r="B52" s="261"/>
      <c r="D52" s="1826"/>
      <c r="E52" s="1826"/>
      <c r="F52" s="1826"/>
    </row>
    <row r="53" spans="1:7" s="2" customFormat="1" ht="13">
      <c r="A53" s="261"/>
      <c r="B53" s="261"/>
      <c r="C53" s="553"/>
      <c r="D53" s="239"/>
      <c r="E53" s="22"/>
      <c r="F53" s="22"/>
      <c r="G53" s="22"/>
    </row>
    <row r="54" spans="1:7" s="2" customFormat="1" ht="13">
      <c r="A54" s="403"/>
      <c r="B54" s="676" t="s">
        <v>316</v>
      </c>
      <c r="C54" s="554"/>
      <c r="D54" s="1826" t="s">
        <v>1245</v>
      </c>
      <c r="E54" s="1826"/>
      <c r="F54" s="1826"/>
      <c r="G54" s="22"/>
    </row>
    <row r="55" spans="1:7" s="2" customFormat="1" ht="13">
      <c r="A55" s="403"/>
      <c r="B55" s="403"/>
      <c r="C55" s="554"/>
      <c r="D55" s="1826"/>
      <c r="E55" s="1826"/>
      <c r="F55" s="1826"/>
      <c r="G55" s="22"/>
    </row>
    <row r="56" spans="1:7" s="39" customFormat="1">
      <c r="A56" s="273"/>
      <c r="B56" s="273"/>
      <c r="C56" s="273"/>
      <c r="D56" s="443"/>
      <c r="E56" s="130"/>
      <c r="F56" s="130"/>
      <c r="G56" s="130"/>
    </row>
    <row r="57" spans="1:7" ht="13">
      <c r="A57" s="261"/>
      <c r="B57" s="676" t="s">
        <v>316</v>
      </c>
      <c r="D57" s="1826" t="s">
        <v>1246</v>
      </c>
      <c r="E57" s="1826"/>
      <c r="F57" s="1826"/>
    </row>
    <row r="58" spans="1:7">
      <c r="D58" s="1826"/>
      <c r="E58" s="1826"/>
      <c r="F58" s="1826"/>
    </row>
    <row r="59" spans="1:7">
      <c r="D59" s="1826"/>
      <c r="E59" s="1826"/>
      <c r="F59" s="1826"/>
    </row>
    <row r="60" spans="1:7" s="679" customFormat="1">
      <c r="A60" s="696"/>
      <c r="B60" s="696"/>
      <c r="C60" s="696"/>
      <c r="D60" s="675"/>
      <c r="E60" s="7"/>
      <c r="F60" s="7"/>
      <c r="G60" s="7"/>
    </row>
    <row r="61" spans="1:7" ht="13">
      <c r="A61" s="261"/>
      <c r="B61" s="676" t="s">
        <v>316</v>
      </c>
      <c r="D61" s="1826" t="s">
        <v>1247</v>
      </c>
      <c r="E61" s="1826"/>
      <c r="F61" s="1826"/>
    </row>
    <row r="62" spans="1:7">
      <c r="D62" s="1826"/>
      <c r="E62" s="1826"/>
      <c r="F62" s="1826"/>
    </row>
    <row r="63" spans="1:7"/>
    <row r="64" spans="1:7" ht="13">
      <c r="A64" s="261"/>
      <c r="B64" s="676" t="s">
        <v>316</v>
      </c>
      <c r="D64" s="1826" t="s">
        <v>1248</v>
      </c>
      <c r="E64" s="1826"/>
      <c r="F64" s="1826"/>
    </row>
    <row r="65" spans="1:7">
      <c r="D65" s="1826"/>
      <c r="E65" s="1826"/>
      <c r="F65" s="1826"/>
    </row>
    <row r="66" spans="1:7">
      <c r="A66" s="552"/>
      <c r="C66" s="552"/>
      <c r="D66" s="1826"/>
      <c r="E66" s="1826"/>
      <c r="F66" s="1826"/>
    </row>
    <row r="67" spans="1:7">
      <c r="D67" s="12"/>
    </row>
    <row r="68" spans="1:7" ht="13">
      <c r="A68" s="261"/>
      <c r="B68" s="676" t="s">
        <v>316</v>
      </c>
      <c r="D68" s="1825" t="s">
        <v>1249</v>
      </c>
      <c r="E68" s="1825"/>
      <c r="F68" s="1825"/>
    </row>
    <row r="69" spans="1:7">
      <c r="D69" s="1825"/>
      <c r="E69" s="1825"/>
      <c r="F69" s="1825"/>
    </row>
    <row r="70" spans="1:7" ht="13">
      <c r="A70" s="261"/>
      <c r="B70" s="261"/>
      <c r="D70" s="135"/>
    </row>
    <row r="71" spans="1:7" ht="13">
      <c r="A71" s="1845" t="s">
        <v>1156</v>
      </c>
      <c r="B71" s="1845"/>
      <c r="C71" s="1845"/>
      <c r="D71" s="1845"/>
      <c r="E71" s="1845"/>
      <c r="F71" s="1845"/>
      <c r="G71" s="1845"/>
    </row>
    <row r="72" spans="1:7"/>
    <row r="73" spans="1:7" ht="13">
      <c r="C73" s="262"/>
      <c r="D73" s="1874" t="s">
        <v>1254</v>
      </c>
      <c r="E73" s="1874"/>
      <c r="F73" s="1874"/>
    </row>
    <row r="74" spans="1:7">
      <c r="A74" s="135"/>
      <c r="B74" s="135"/>
      <c r="D74" s="1825" t="s">
        <v>1281</v>
      </c>
      <c r="E74" s="1825"/>
      <c r="F74" s="1825"/>
    </row>
    <row r="75" spans="1:7">
      <c r="A75" s="135"/>
      <c r="B75" s="135"/>
    </row>
    <row r="76" spans="1:7" ht="13">
      <c r="A76" s="261"/>
      <c r="B76" s="676" t="s">
        <v>316</v>
      </c>
      <c r="D76" s="1825" t="s">
        <v>1255</v>
      </c>
      <c r="E76" s="1825"/>
      <c r="F76" s="1825"/>
    </row>
    <row r="77" spans="1:7" ht="13">
      <c r="A77" s="261"/>
      <c r="B77" s="261"/>
      <c r="D77" s="1825"/>
      <c r="E77" s="1825"/>
      <c r="F77" s="1825"/>
    </row>
    <row r="78" spans="1:7" ht="13">
      <c r="A78" s="261"/>
      <c r="B78" s="261"/>
      <c r="D78" s="1825"/>
      <c r="E78" s="1825"/>
      <c r="F78" s="1825"/>
    </row>
    <row r="79" spans="1:7" ht="13">
      <c r="A79" s="261"/>
      <c r="B79" s="261"/>
      <c r="D79" s="1825"/>
      <c r="E79" s="1825"/>
      <c r="F79" s="1825"/>
    </row>
    <row r="80" spans="1:7" ht="13">
      <c r="A80" s="261"/>
      <c r="B80" s="261"/>
      <c r="D80" s="1825"/>
      <c r="E80" s="1825"/>
      <c r="F80" s="1825"/>
    </row>
    <row r="81" spans="1:7" ht="13">
      <c r="A81" s="261"/>
      <c r="B81" s="261"/>
      <c r="D81" s="1825"/>
      <c r="E81" s="1825"/>
      <c r="F81" s="1825"/>
    </row>
    <row r="82" spans="1:7" s="703" customFormat="1" ht="13">
      <c r="A82" s="704"/>
      <c r="B82" s="704"/>
      <c r="C82" s="702"/>
      <c r="D82" s="706"/>
      <c r="E82" s="706"/>
      <c r="F82" s="706"/>
      <c r="G82" s="7"/>
    </row>
    <row r="83" spans="1:7" s="703" customFormat="1" ht="14.5" customHeight="1">
      <c r="A83" s="704"/>
      <c r="B83" s="709" t="s">
        <v>316</v>
      </c>
      <c r="C83" s="702"/>
      <c r="D83" s="1854" t="s">
        <v>1354</v>
      </c>
      <c r="E83" s="1854"/>
      <c r="F83" s="1854"/>
      <c r="G83" s="7"/>
    </row>
    <row r="84" spans="1:7" s="703" customFormat="1" ht="13">
      <c r="A84" s="704"/>
      <c r="B84" s="704"/>
      <c r="C84" s="702"/>
      <c r="D84" s="1854"/>
      <c r="E84" s="1854"/>
      <c r="F84" s="1854"/>
      <c r="G84" s="7"/>
    </row>
    <row r="85" spans="1:7" s="703" customFormat="1" ht="13">
      <c r="A85" s="704"/>
      <c r="B85" s="704"/>
      <c r="C85" s="702"/>
      <c r="D85" s="1854"/>
      <c r="E85" s="1854"/>
      <c r="F85" s="1854"/>
      <c r="G85" s="7"/>
    </row>
    <row r="86" spans="1:7" s="703" customFormat="1" ht="13">
      <c r="A86" s="704"/>
      <c r="B86" s="704"/>
      <c r="C86" s="702"/>
      <c r="D86" s="1854"/>
      <c r="E86" s="1854"/>
      <c r="F86" s="1854"/>
      <c r="G86" s="7"/>
    </row>
    <row r="87" spans="1:7" s="703" customFormat="1" ht="13">
      <c r="A87" s="704"/>
      <c r="B87" s="704"/>
      <c r="C87" s="702"/>
      <c r="D87" s="1854"/>
      <c r="E87" s="1854"/>
      <c r="F87" s="1854"/>
      <c r="G87" s="7"/>
    </row>
    <row r="88" spans="1:7" s="716" customFormat="1" ht="13">
      <c r="A88" s="711"/>
      <c r="B88" s="711"/>
      <c r="C88" s="742"/>
      <c r="D88" s="1854"/>
      <c r="E88" s="1854"/>
      <c r="F88" s="1854"/>
      <c r="G88" s="7"/>
    </row>
    <row r="89" spans="1:7" s="716" customFormat="1" ht="13">
      <c r="A89" s="711"/>
      <c r="B89" s="711"/>
      <c r="C89" s="742"/>
      <c r="D89" s="1854"/>
      <c r="E89" s="1854"/>
      <c r="F89" s="1854"/>
      <c r="G89" s="7"/>
    </row>
    <row r="90" spans="1:7" s="716" customFormat="1" ht="13">
      <c r="A90" s="711"/>
      <c r="B90" s="711"/>
      <c r="C90" s="742"/>
      <c r="D90" s="1854"/>
      <c r="E90" s="1854"/>
      <c r="F90" s="1854"/>
      <c r="G90" s="7"/>
    </row>
    <row r="91" spans="1:7" ht="13">
      <c r="A91" s="261"/>
      <c r="B91" s="261"/>
      <c r="D91" s="1854"/>
      <c r="E91" s="1854"/>
      <c r="F91" s="1854"/>
    </row>
    <row r="92" spans="1:7" ht="13">
      <c r="A92" s="261"/>
      <c r="B92" s="261"/>
      <c r="D92" s="1854"/>
      <c r="E92" s="1854"/>
      <c r="F92" s="1854"/>
    </row>
    <row r="93" spans="1:7" ht="13">
      <c r="A93" s="261"/>
      <c r="B93" s="261"/>
      <c r="D93" s="1854"/>
      <c r="E93" s="1854"/>
      <c r="F93" s="1854"/>
    </row>
    <row r="94" spans="1:7" ht="13">
      <c r="A94" s="261"/>
      <c r="B94" s="261"/>
      <c r="D94" s="1854"/>
      <c r="E94" s="1854"/>
      <c r="F94" s="1854"/>
    </row>
    <row r="95" spans="1:7" ht="13">
      <c r="A95" s="261"/>
      <c r="B95" s="261"/>
      <c r="D95" s="1854"/>
      <c r="E95" s="1854"/>
      <c r="F95" s="1854"/>
    </row>
    <row r="96" spans="1:7" ht="13">
      <c r="A96" s="261"/>
      <c r="B96" s="261"/>
      <c r="D96" s="1854"/>
      <c r="E96" s="1854"/>
      <c r="F96" s="1854"/>
    </row>
    <row r="97" spans="1:11" s="707" customFormat="1" ht="13">
      <c r="A97" s="708"/>
      <c r="B97" s="712" t="s">
        <v>316</v>
      </c>
      <c r="C97" s="702"/>
      <c r="D97" s="1825" t="s">
        <v>1256</v>
      </c>
      <c r="E97" s="1825"/>
      <c r="F97" s="1825"/>
      <c r="G97" s="7"/>
    </row>
    <row r="98" spans="1:11" s="707" customFormat="1" ht="13">
      <c r="A98" s="708"/>
      <c r="B98" s="708"/>
      <c r="C98" s="702"/>
      <c r="D98" s="1825"/>
      <c r="E98" s="1825"/>
      <c r="F98" s="1825"/>
      <c r="G98" s="7"/>
    </row>
    <row r="99" spans="1:11" s="707" customFormat="1" ht="13">
      <c r="A99" s="708"/>
      <c r="B99" s="708"/>
      <c r="C99" s="702"/>
      <c r="D99" s="1825"/>
      <c r="E99" s="1825"/>
      <c r="F99" s="1825"/>
      <c r="G99" s="7"/>
    </row>
    <row r="100" spans="1:11" s="707" customFormat="1" ht="13">
      <c r="A100" s="708"/>
      <c r="B100" s="708"/>
      <c r="C100" s="702"/>
      <c r="D100" s="1825"/>
      <c r="E100" s="1825"/>
      <c r="F100" s="1825"/>
      <c r="G100" s="7"/>
    </row>
    <row r="101" spans="1:11" s="707" customFormat="1" ht="13">
      <c r="A101" s="708"/>
      <c r="B101" s="708"/>
      <c r="C101" s="702"/>
      <c r="D101" s="1825"/>
      <c r="E101" s="1825"/>
      <c r="F101" s="1825"/>
      <c r="G101" s="7"/>
    </row>
    <row r="102" spans="1:11" s="707" customFormat="1" ht="13">
      <c r="A102" s="708"/>
      <c r="B102" s="708"/>
      <c r="C102" s="702"/>
      <c r="D102" s="1825"/>
      <c r="E102" s="1825"/>
      <c r="F102" s="1825"/>
      <c r="G102" s="7"/>
    </row>
    <row r="103" spans="1:11" s="707" customFormat="1" ht="13">
      <c r="A103" s="708"/>
      <c r="B103" s="708"/>
      <c r="C103" s="702"/>
      <c r="D103" s="1825"/>
      <c r="E103" s="1825"/>
      <c r="F103" s="1825"/>
      <c r="G103" s="7"/>
    </row>
    <row r="104" spans="1:11" s="707" customFormat="1" ht="13">
      <c r="A104" s="708"/>
      <c r="B104" s="708"/>
      <c r="C104" s="702"/>
      <c r="D104" s="1825"/>
      <c r="E104" s="1825"/>
      <c r="F104" s="1825"/>
      <c r="G104" s="7"/>
    </row>
    <row r="105" spans="1:11" s="710" customFormat="1" ht="13">
      <c r="A105" s="711"/>
      <c r="B105" s="711"/>
      <c r="C105" s="702"/>
      <c r="D105" s="713"/>
      <c r="E105" s="713"/>
      <c r="F105" s="713"/>
      <c r="G105" s="7"/>
    </row>
    <row r="106" spans="1:11" ht="13">
      <c r="A106" s="403"/>
      <c r="B106" s="705" t="s">
        <v>316</v>
      </c>
      <c r="C106" s="468"/>
      <c r="D106" s="1882" t="s">
        <v>1257</v>
      </c>
      <c r="E106" s="1882"/>
      <c r="F106" s="1882"/>
      <c r="G106" s="469"/>
      <c r="H106" s="467"/>
      <c r="I106" s="467"/>
      <c r="J106" s="467"/>
      <c r="K106" s="467"/>
    </row>
    <row r="107" spans="1:11" ht="13">
      <c r="A107" s="261"/>
      <c r="B107" s="261"/>
      <c r="C107" s="315"/>
      <c r="D107" s="1882"/>
      <c r="E107" s="1882"/>
      <c r="F107" s="1882"/>
      <c r="G107" s="469"/>
      <c r="H107" s="467"/>
      <c r="I107" s="467"/>
      <c r="J107" s="467"/>
      <c r="K107" s="467"/>
    </row>
    <row r="108" spans="1:11" ht="13">
      <c r="A108" s="261"/>
      <c r="B108" s="261"/>
      <c r="C108" s="315"/>
      <c r="D108" s="1882"/>
      <c r="E108" s="1882"/>
      <c r="F108" s="1882"/>
      <c r="G108" s="469"/>
      <c r="H108" s="467"/>
      <c r="I108" s="467"/>
      <c r="J108" s="467"/>
      <c r="K108" s="467"/>
    </row>
    <row r="109" spans="1:11" ht="13">
      <c r="A109" s="261"/>
      <c r="B109" s="261"/>
      <c r="C109" s="315"/>
      <c r="D109" s="1882"/>
      <c r="E109" s="1882"/>
      <c r="F109" s="1882"/>
      <c r="G109" s="469"/>
      <c r="H109" s="467"/>
      <c r="I109" s="467"/>
      <c r="J109" s="467"/>
      <c r="K109" s="467"/>
    </row>
    <row r="110" spans="1:11" ht="13">
      <c r="A110" s="261"/>
      <c r="B110" s="261"/>
      <c r="C110" s="315"/>
      <c r="D110" s="1882"/>
      <c r="E110" s="1882"/>
      <c r="F110" s="1882"/>
      <c r="G110" s="469"/>
      <c r="H110" s="467"/>
      <c r="I110" s="467"/>
      <c r="J110" s="467"/>
      <c r="K110" s="467"/>
    </row>
    <row r="111" spans="1:11">
      <c r="C111"/>
      <c r="D111" s="1882"/>
      <c r="E111" s="1882"/>
      <c r="F111" s="1882"/>
      <c r="G111"/>
      <c r="H111"/>
      <c r="I111"/>
      <c r="J111"/>
      <c r="K111"/>
    </row>
    <row r="112" spans="1:11">
      <c r="C112"/>
      <c r="D112" s="1882"/>
      <c r="E112" s="1882"/>
      <c r="F112" s="1882"/>
      <c r="G112"/>
      <c r="H112"/>
      <c r="I112"/>
      <c r="J112"/>
      <c r="K112"/>
    </row>
    <row r="113" spans="1:11">
      <c r="C113"/>
      <c r="D113" s="476"/>
      <c r="E113"/>
      <c r="F113"/>
      <c r="G113"/>
      <c r="H113"/>
      <c r="I113"/>
      <c r="J113"/>
      <c r="K113"/>
    </row>
    <row r="114" spans="1:11" ht="13">
      <c r="A114" s="261"/>
      <c r="B114" s="676" t="s">
        <v>316</v>
      </c>
      <c r="C114"/>
      <c r="D114" s="1883" t="s">
        <v>1258</v>
      </c>
      <c r="E114" s="1883"/>
      <c r="F114" s="1883"/>
      <c r="G114"/>
      <c r="H114"/>
      <c r="I114"/>
      <c r="J114"/>
      <c r="K114"/>
    </row>
    <row r="115" spans="1:11" ht="13">
      <c r="A115" s="261"/>
      <c r="B115" s="261"/>
      <c r="C115"/>
      <c r="D115" s="1883"/>
      <c r="E115" s="1883"/>
      <c r="F115" s="1883"/>
      <c r="G115"/>
      <c r="H115"/>
      <c r="I115"/>
      <c r="J115"/>
      <c r="K115"/>
    </row>
    <row r="116" spans="1:11"/>
    <row r="117" spans="1:11" ht="13">
      <c r="A117" s="261"/>
      <c r="B117" s="676" t="s">
        <v>316</v>
      </c>
      <c r="C117" s="10"/>
      <c r="D117" s="1825" t="s">
        <v>1259</v>
      </c>
      <c r="E117" s="1825"/>
      <c r="F117" s="1825"/>
    </row>
    <row r="118" spans="1:11">
      <c r="C118" s="10"/>
      <c r="D118" s="1825"/>
      <c r="E118" s="1825"/>
      <c r="F118" s="1825"/>
    </row>
    <row r="119" spans="1:11">
      <c r="C119" s="10"/>
      <c r="D119" s="1825"/>
      <c r="E119" s="1825"/>
      <c r="F119" s="1825"/>
    </row>
    <row r="120" spans="1:11">
      <c r="C120" s="10"/>
      <c r="D120" s="1825"/>
      <c r="E120" s="1825"/>
      <c r="F120" s="1825"/>
    </row>
    <row r="121" spans="1:11">
      <c r="C121" s="10"/>
      <c r="D121" s="1825"/>
      <c r="E121" s="1825"/>
      <c r="F121" s="1825"/>
    </row>
    <row r="122" spans="1:11">
      <c r="C122" s="10"/>
      <c r="D122" s="149"/>
      <c r="E122" s="149"/>
      <c r="F122" s="149"/>
    </row>
    <row r="123" spans="1:11" customFormat="1" ht="13">
      <c r="A123" s="261"/>
      <c r="B123" s="676" t="s">
        <v>316</v>
      </c>
      <c r="C123" s="10"/>
      <c r="D123" s="1826" t="s">
        <v>1260</v>
      </c>
      <c r="E123" s="1826"/>
      <c r="F123" s="1826"/>
      <c r="G123" s="149"/>
    </row>
    <row r="124" spans="1:11" s="296" customFormat="1" ht="13.75" customHeight="1">
      <c r="A124" s="293"/>
      <c r="B124" s="293"/>
      <c r="C124" s="294"/>
      <c r="D124" s="1826"/>
      <c r="E124" s="1826"/>
      <c r="F124" s="1826"/>
      <c r="G124" s="295"/>
    </row>
    <row r="125" spans="1:11" customFormat="1" ht="13.75" customHeight="1">
      <c r="A125" s="132"/>
      <c r="B125" s="673"/>
      <c r="C125" s="10"/>
      <c r="D125" s="1826"/>
      <c r="E125" s="1826"/>
      <c r="F125" s="1826"/>
      <c r="G125" s="149"/>
    </row>
    <row r="126" spans="1:11" customFormat="1" ht="13.75" customHeight="1">
      <c r="A126" s="132"/>
      <c r="B126" s="673"/>
      <c r="C126" s="10"/>
      <c r="D126" s="1826"/>
      <c r="E126" s="1826"/>
      <c r="F126" s="1826"/>
      <c r="G126" s="149"/>
    </row>
    <row r="127" spans="1:11" customFormat="1" ht="13.75" customHeight="1">
      <c r="A127" s="132"/>
      <c r="B127" s="673"/>
      <c r="C127" s="10"/>
      <c r="D127" s="1826"/>
      <c r="E127" s="1826"/>
      <c r="F127" s="1826"/>
      <c r="G127" s="149"/>
    </row>
    <row r="128" spans="1:11" customFormat="1" ht="13.75" customHeight="1">
      <c r="A128" s="378"/>
      <c r="B128" s="378"/>
      <c r="C128" s="10"/>
      <c r="D128" s="1826"/>
      <c r="E128" s="1826"/>
      <c r="F128" s="1826"/>
      <c r="G128" s="149"/>
    </row>
    <row r="129" spans="1:7" s="2" customFormat="1" ht="13.75" customHeight="1">
      <c r="A129" s="273"/>
      <c r="B129" s="273"/>
      <c r="C129" s="442"/>
      <c r="D129" s="1826"/>
      <c r="E129" s="1826"/>
      <c r="F129" s="1826"/>
      <c r="G129" s="182"/>
    </row>
    <row r="130" spans="1:7" s="2" customFormat="1" ht="13.75" customHeight="1">
      <c r="A130" s="273"/>
      <c r="B130" s="273"/>
      <c r="C130" s="442"/>
      <c r="D130" s="1826"/>
      <c r="E130" s="1826"/>
      <c r="F130" s="1826"/>
      <c r="G130" s="182"/>
    </row>
    <row r="131" spans="1:7" customFormat="1" ht="13.75" customHeight="1">
      <c r="A131" s="132"/>
      <c r="B131" s="673"/>
      <c r="C131" s="10"/>
      <c r="D131" s="1826"/>
      <c r="E131" s="1826"/>
      <c r="F131" s="1826"/>
      <c r="G131" s="149"/>
    </row>
    <row r="132" spans="1:7" customFormat="1" ht="13.75" customHeight="1">
      <c r="A132" s="132"/>
      <c r="B132" s="673"/>
      <c r="C132" s="10"/>
      <c r="D132" s="1826"/>
      <c r="E132" s="1826"/>
      <c r="F132" s="1826"/>
      <c r="G132" s="149"/>
    </row>
    <row r="133" spans="1:7" customFormat="1" ht="13.75" customHeight="1">
      <c r="A133" s="132"/>
      <c r="B133" s="673"/>
      <c r="C133" s="10"/>
      <c r="D133" s="1826"/>
      <c r="E133" s="1826"/>
      <c r="F133" s="1826"/>
      <c r="G133" s="149"/>
    </row>
    <row r="134" spans="1:7" customFormat="1" ht="13.75" customHeight="1">
      <c r="A134" s="132"/>
      <c r="B134" s="673"/>
      <c r="C134" s="10"/>
      <c r="D134" s="1826"/>
      <c r="E134" s="1826"/>
      <c r="F134" s="1826"/>
      <c r="G134" s="149"/>
    </row>
    <row r="135" spans="1:7" customFormat="1" ht="13.75" customHeight="1">
      <c r="A135" s="132"/>
      <c r="B135" s="673"/>
      <c r="C135" s="10"/>
      <c r="D135" s="327"/>
      <c r="E135" s="151"/>
      <c r="F135" s="151"/>
      <c r="G135" s="149"/>
    </row>
    <row r="136" spans="1:7" s="714" customFormat="1" ht="13.75" customHeight="1">
      <c r="A136" s="702"/>
      <c r="B136" s="715" t="s">
        <v>316</v>
      </c>
      <c r="C136" s="10"/>
      <c r="D136" s="1825" t="s">
        <v>1368</v>
      </c>
      <c r="E136" s="1825"/>
      <c r="F136" s="1825"/>
      <c r="G136" s="149"/>
    </row>
    <row r="137" spans="1:7" s="714" customFormat="1" ht="13.75" customHeight="1">
      <c r="A137" s="702"/>
      <c r="B137" s="702"/>
      <c r="C137" s="10"/>
      <c r="D137" s="1825"/>
      <c r="E137" s="1825"/>
      <c r="F137" s="1825"/>
      <c r="G137" s="149"/>
    </row>
    <row r="138" spans="1:7" s="714" customFormat="1" ht="13.75" customHeight="1">
      <c r="A138" s="702"/>
      <c r="B138" s="702"/>
      <c r="C138" s="10"/>
      <c r="D138" s="1825"/>
      <c r="E138" s="1825"/>
      <c r="F138" s="1825"/>
      <c r="G138" s="149"/>
    </row>
    <row r="139" spans="1:7" s="714" customFormat="1" ht="13.75" customHeight="1">
      <c r="A139" s="702"/>
      <c r="B139" s="702"/>
      <c r="C139" s="10"/>
      <c r="D139" s="1825"/>
      <c r="E139" s="1825"/>
      <c r="F139" s="1825"/>
      <c r="G139" s="149"/>
    </row>
    <row r="140" spans="1:7" s="714" customFormat="1" ht="13.75" customHeight="1">
      <c r="A140" s="702"/>
      <c r="B140" s="702"/>
      <c r="C140" s="10"/>
      <c r="D140" s="1825"/>
      <c r="E140" s="1825"/>
      <c r="F140" s="1825"/>
      <c r="G140" s="149"/>
    </row>
    <row r="141" spans="1:7" s="714" customFormat="1" ht="13.75" customHeight="1">
      <c r="A141" s="702"/>
      <c r="B141" s="702"/>
      <c r="C141" s="10"/>
      <c r="D141" s="1825"/>
      <c r="E141" s="1825"/>
      <c r="F141" s="1825"/>
      <c r="G141" s="149"/>
    </row>
    <row r="142" spans="1:7" s="714" customFormat="1" ht="13.75" customHeight="1">
      <c r="A142" s="702"/>
      <c r="B142" s="702"/>
      <c r="C142" s="10"/>
      <c r="D142" s="1825"/>
      <c r="E142" s="1825"/>
      <c r="F142" s="1825"/>
      <c r="G142" s="149"/>
    </row>
    <row r="143" spans="1:7" s="714" customFormat="1" ht="13.75" customHeight="1">
      <c r="A143" s="702"/>
      <c r="B143" s="702"/>
      <c r="C143" s="10"/>
      <c r="D143" s="1825"/>
      <c r="E143" s="1825"/>
      <c r="F143" s="1825"/>
      <c r="G143" s="149"/>
    </row>
    <row r="144" spans="1:7" s="714" customFormat="1" ht="13.75" customHeight="1">
      <c r="A144" s="702"/>
      <c r="B144" s="702"/>
      <c r="C144" s="10"/>
      <c r="D144" s="1825"/>
      <c r="E144" s="1825"/>
      <c r="F144" s="1825"/>
      <c r="G144" s="149"/>
    </row>
    <row r="145" spans="1:7" s="714" customFormat="1" ht="13.75" customHeight="1">
      <c r="A145" s="702"/>
      <c r="B145" s="702"/>
      <c r="C145" s="10"/>
      <c r="D145" s="1825"/>
      <c r="E145" s="1825"/>
      <c r="F145" s="1825"/>
      <c r="G145" s="149"/>
    </row>
    <row r="146" spans="1:7" s="714" customFormat="1" ht="13.75" customHeight="1">
      <c r="A146" s="744"/>
      <c r="B146" s="744"/>
      <c r="C146" s="10"/>
      <c r="D146" s="1825"/>
      <c r="E146" s="1825"/>
      <c r="F146" s="1825"/>
      <c r="G146" s="149"/>
    </row>
    <row r="147" spans="1:7" s="714" customFormat="1" ht="13.75" customHeight="1">
      <c r="A147" s="744"/>
      <c r="B147" s="744"/>
      <c r="C147" s="10"/>
      <c r="D147" s="1825"/>
      <c r="E147" s="1825"/>
      <c r="F147" s="1825"/>
      <c r="G147" s="149"/>
    </row>
    <row r="148" spans="1:7" s="714" customFormat="1" ht="13.75" customHeight="1">
      <c r="A148" s="702"/>
      <c r="B148" s="702"/>
      <c r="C148" s="10"/>
      <c r="D148" s="1825"/>
      <c r="E148" s="1825"/>
      <c r="F148" s="1825"/>
      <c r="G148" s="149"/>
    </row>
    <row r="149" spans="1:7" s="714" customFormat="1" ht="13.75" customHeight="1">
      <c r="A149" s="702"/>
      <c r="B149" s="702"/>
      <c r="C149" s="10"/>
      <c r="D149" s="1825"/>
      <c r="E149" s="1825"/>
      <c r="F149" s="1825"/>
      <c r="G149" s="149"/>
    </row>
    <row r="150" spans="1:7" s="714" customFormat="1" ht="13.75" customHeight="1">
      <c r="A150" s="702"/>
      <c r="B150" s="702"/>
      <c r="C150" s="10"/>
      <c r="D150" s="1825"/>
      <c r="E150" s="1825"/>
      <c r="F150" s="1825"/>
      <c r="G150" s="149"/>
    </row>
    <row r="151" spans="1:7" s="714" customFormat="1" ht="13.75" customHeight="1">
      <c r="A151" s="702"/>
      <c r="B151" s="702"/>
      <c r="C151" s="10"/>
      <c r="D151" s="1825"/>
      <c r="E151" s="1825"/>
      <c r="F151" s="1825"/>
      <c r="G151" s="149"/>
    </row>
    <row r="152" spans="1:7" s="714" customFormat="1" ht="13.75" customHeight="1">
      <c r="A152" s="702"/>
      <c r="B152" s="702"/>
      <c r="C152" s="10"/>
      <c r="D152" s="1825"/>
      <c r="E152" s="1825"/>
      <c r="F152" s="1825"/>
      <c r="G152" s="149"/>
    </row>
    <row r="153" spans="1:7" s="714" customFormat="1" ht="13.75" customHeight="1">
      <c r="A153" s="702"/>
      <c r="B153" s="702"/>
      <c r="C153" s="10"/>
      <c r="D153" s="1825"/>
      <c r="E153" s="1825"/>
      <c r="F153" s="1825"/>
      <c r="G153" s="149"/>
    </row>
    <row r="154" spans="1:7" s="714" customFormat="1" ht="13.75" customHeight="1">
      <c r="A154" s="702"/>
      <c r="B154" s="702"/>
      <c r="C154" s="10"/>
      <c r="D154" s="1825"/>
      <c r="E154" s="1825"/>
      <c r="F154" s="1825"/>
      <c r="G154" s="149"/>
    </row>
    <row r="155" spans="1:7" s="714" customFormat="1" ht="13.75" customHeight="1">
      <c r="A155" s="702"/>
      <c r="B155" s="702"/>
      <c r="C155" s="10"/>
      <c r="D155" s="327"/>
      <c r="E155" s="151"/>
      <c r="F155" s="151"/>
      <c r="G155" s="149"/>
    </row>
    <row r="156" spans="1:7" customFormat="1" ht="13.75" customHeight="1">
      <c r="A156" s="378"/>
      <c r="B156" s="676" t="s">
        <v>316</v>
      </c>
      <c r="C156" s="325"/>
      <c r="D156" s="1837" t="s">
        <v>1261</v>
      </c>
      <c r="E156" s="1837"/>
      <c r="F156" s="1837"/>
      <c r="G156" s="444"/>
    </row>
    <row r="157" spans="1:7" customFormat="1" ht="13.75" customHeight="1">
      <c r="A157" s="378"/>
      <c r="B157" s="378"/>
      <c r="C157" s="325"/>
      <c r="D157" s="1837"/>
      <c r="E157" s="1837"/>
      <c r="F157" s="1837"/>
      <c r="G157" s="444"/>
    </row>
    <row r="158" spans="1:7" customFormat="1" ht="13.75" customHeight="1">
      <c r="A158" s="378"/>
      <c r="B158" s="378"/>
      <c r="C158" s="325"/>
      <c r="D158" s="327"/>
      <c r="E158" s="325"/>
      <c r="F158" s="325"/>
      <c r="G158" s="444"/>
    </row>
    <row r="159" spans="1:7" customFormat="1" ht="13.75" customHeight="1">
      <c r="A159" s="378"/>
      <c r="B159" s="676" t="s">
        <v>316</v>
      </c>
      <c r="C159" s="325"/>
      <c r="D159" s="1833" t="s">
        <v>1262</v>
      </c>
      <c r="E159" s="1833"/>
      <c r="F159" s="1833"/>
      <c r="G159" s="444"/>
    </row>
    <row r="160" spans="1:7" customFormat="1" ht="13.75" customHeight="1">
      <c r="A160" s="378"/>
      <c r="B160" s="378"/>
      <c r="C160" s="325"/>
      <c r="D160" s="1833"/>
      <c r="E160" s="1833"/>
      <c r="F160" s="1833"/>
      <c r="G160" s="444"/>
    </row>
    <row r="161" spans="1:7" customFormat="1" ht="13.75" customHeight="1">
      <c r="A161" s="378"/>
      <c r="B161" s="378"/>
      <c r="C161" s="325"/>
      <c r="D161" s="1833"/>
      <c r="E161" s="1833"/>
      <c r="F161" s="1833"/>
      <c r="G161" s="444"/>
    </row>
    <row r="162" spans="1:7" customFormat="1" ht="13.75" customHeight="1">
      <c r="A162" s="378"/>
      <c r="B162" s="378"/>
      <c r="C162" s="325"/>
      <c r="D162" s="1833"/>
      <c r="E162" s="1833"/>
      <c r="F162" s="1833"/>
      <c r="G162" s="444"/>
    </row>
    <row r="163" spans="1:7" customFormat="1" ht="13.75" customHeight="1">
      <c r="A163" s="132"/>
      <c r="B163" s="673"/>
      <c r="C163" s="10"/>
      <c r="D163" s="151"/>
      <c r="E163" s="151"/>
      <c r="F163" s="151"/>
      <c r="G163" s="149"/>
    </row>
    <row r="164" spans="1:7" customFormat="1" ht="13.75" customHeight="1">
      <c r="A164" s="132"/>
      <c r="B164" s="676" t="s">
        <v>316</v>
      </c>
      <c r="C164" s="10"/>
      <c r="D164" s="1868" t="s">
        <v>1263</v>
      </c>
      <c r="E164" s="1868"/>
      <c r="F164" s="1868"/>
      <c r="G164" s="149"/>
    </row>
    <row r="165" spans="1:7" customFormat="1" ht="13.75" customHeight="1">
      <c r="A165" s="132"/>
      <c r="B165" s="673"/>
      <c r="C165" s="10"/>
      <c r="D165" s="1868"/>
      <c r="E165" s="1868"/>
      <c r="F165" s="1868"/>
      <c r="G165" s="149"/>
    </row>
    <row r="166" spans="1:7" customFormat="1" ht="13.75" customHeight="1">
      <c r="A166" s="132"/>
      <c r="B166" s="673"/>
      <c r="C166" s="10"/>
      <c r="D166" s="1868"/>
      <c r="E166" s="1868"/>
      <c r="F166" s="1868"/>
      <c r="G166" s="149"/>
    </row>
    <row r="167" spans="1:7" customFormat="1" ht="13.75" customHeight="1">
      <c r="A167" s="23"/>
      <c r="B167" s="672"/>
      <c r="C167" s="10"/>
      <c r="D167" s="7"/>
      <c r="E167" s="151"/>
      <c r="F167" s="151"/>
      <c r="G167" s="149"/>
    </row>
    <row r="168" spans="1:7" ht="13">
      <c r="A168" s="1845" t="s">
        <v>1157</v>
      </c>
      <c r="B168" s="1845"/>
      <c r="C168" s="1845"/>
      <c r="D168" s="1845"/>
      <c r="E168" s="1845"/>
      <c r="F168" s="1845"/>
      <c r="G168" s="1845"/>
    </row>
    <row r="169" spans="1:7" ht="12" customHeight="1">
      <c r="D169" s="135"/>
      <c r="E169" s="135"/>
      <c r="F169" s="135"/>
    </row>
    <row r="170" spans="1:7">
      <c r="B170" s="1873" t="s">
        <v>468</v>
      </c>
      <c r="C170" s="1873"/>
      <c r="D170" s="1873"/>
      <c r="E170" s="1873"/>
      <c r="F170" s="1873"/>
    </row>
    <row r="171" spans="1:7" ht="12" customHeight="1">
      <c r="A171" s="255"/>
      <c r="B171" s="670"/>
      <c r="C171" s="255"/>
    </row>
    <row r="172" spans="1:7" ht="13">
      <c r="A172" s="1845" t="s">
        <v>1158</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69" t="s">
        <v>1266</v>
      </c>
      <c r="E174" s="1869"/>
      <c r="F174" s="1869"/>
      <c r="G174" s="57"/>
    </row>
    <row r="175" spans="1:7" ht="13">
      <c r="A175" s="264"/>
      <c r="B175" s="264"/>
      <c r="C175" s="265"/>
      <c r="D175" s="1869"/>
      <c r="E175" s="1869"/>
      <c r="F175" s="1869"/>
      <c r="G175" s="57"/>
    </row>
    <row r="176" spans="1:7" s="716" customFormat="1" ht="13">
      <c r="A176" s="718"/>
      <c r="B176" s="718"/>
      <c r="C176" s="265"/>
      <c r="D176" s="1870" t="s">
        <v>1267</v>
      </c>
      <c r="E176" s="1870"/>
      <c r="F176" s="1870"/>
      <c r="G176" s="57"/>
    </row>
    <row r="177" spans="1:7" ht="12" customHeight="1">
      <c r="A177" s="264"/>
      <c r="B177" s="264"/>
      <c r="C177" s="265"/>
      <c r="D177" s="57"/>
      <c r="E177" s="49"/>
      <c r="F177" s="57"/>
      <c r="G177" s="57"/>
    </row>
    <row r="178" spans="1:7" ht="13">
      <c r="A178" s="261"/>
      <c r="B178" s="676" t="s">
        <v>316</v>
      </c>
      <c r="C178" s="265"/>
      <c r="D178" s="1863" t="s">
        <v>1265</v>
      </c>
      <c r="E178" s="1863"/>
      <c r="F178" s="1863"/>
      <c r="G178" s="57"/>
    </row>
    <row r="179" spans="1:7" ht="13">
      <c r="A179" s="261"/>
      <c r="B179" s="261"/>
      <c r="C179" s="265"/>
      <c r="D179" s="1863"/>
      <c r="E179" s="1863"/>
      <c r="F179" s="1863"/>
      <c r="G179" s="57"/>
    </row>
    <row r="180" spans="1:7" ht="13">
      <c r="A180" s="261"/>
      <c r="B180" s="261"/>
      <c r="C180" s="265"/>
      <c r="D180" s="1863"/>
      <c r="E180" s="1863"/>
      <c r="F180" s="1863"/>
      <c r="G180" s="57"/>
    </row>
    <row r="181" spans="1:7">
      <c r="A181" s="265"/>
      <c r="B181" s="265"/>
      <c r="C181" s="265"/>
      <c r="D181" s="1863"/>
      <c r="E181" s="1863"/>
      <c r="F181" s="1863"/>
    </row>
    <row r="182" spans="1:7">
      <c r="A182" s="265"/>
      <c r="B182" s="265"/>
      <c r="C182" s="265"/>
      <c r="D182" s="404"/>
      <c r="E182" s="57"/>
      <c r="F182" s="57"/>
    </row>
    <row r="183" spans="1:7">
      <c r="A183" s="265"/>
      <c r="B183" s="265"/>
      <c r="C183" s="265"/>
      <c r="D183" s="1872" t="s">
        <v>1174</v>
      </c>
      <c r="E183" s="1872"/>
      <c r="F183" s="1872"/>
    </row>
    <row r="184" spans="1:7">
      <c r="A184" s="265"/>
      <c r="B184" s="265"/>
      <c r="C184" s="265"/>
      <c r="D184" s="1872"/>
      <c r="E184" s="1872"/>
      <c r="F184" s="1872"/>
    </row>
    <row r="185" spans="1:7" s="679" customFormat="1">
      <c r="A185" s="265"/>
      <c r="B185" s="265"/>
      <c r="C185" s="265"/>
      <c r="D185" s="693"/>
      <c r="E185" s="693"/>
      <c r="F185" s="693"/>
      <c r="G185" s="7"/>
    </row>
    <row r="186" spans="1:7" s="674" customFormat="1" ht="13">
      <c r="A186" s="261"/>
      <c r="B186" s="676" t="s">
        <v>316</v>
      </c>
      <c r="C186" s="554"/>
      <c r="D186" s="1825" t="s">
        <v>1264</v>
      </c>
      <c r="E186" s="1825"/>
      <c r="F186" s="1825"/>
      <c r="G186" s="675"/>
    </row>
    <row r="187" spans="1:7" s="674" customFormat="1" ht="14.5" customHeight="1">
      <c r="A187" s="261"/>
      <c r="C187" s="554"/>
      <c r="D187" s="1825"/>
      <c r="E187" s="1825"/>
      <c r="F187" s="1825"/>
      <c r="G187" s="675"/>
    </row>
    <row r="188" spans="1:7" s="674" customFormat="1" ht="13">
      <c r="A188" s="261"/>
      <c r="B188" s="694"/>
      <c r="C188" s="554"/>
      <c r="D188" s="1825"/>
      <c r="E188" s="1825"/>
      <c r="F188" s="1825"/>
      <c r="G188" s="675"/>
    </row>
    <row r="189" spans="1:7" s="674" customFormat="1" ht="13">
      <c r="A189" s="261"/>
      <c r="B189" s="694"/>
      <c r="C189" s="554"/>
      <c r="D189" s="1825"/>
      <c r="E189" s="1825"/>
      <c r="F189" s="1825"/>
      <c r="G189" s="675"/>
    </row>
    <row r="190" spans="1:7" s="679" customFormat="1">
      <c r="A190" s="265"/>
      <c r="B190" s="265"/>
      <c r="C190" s="265"/>
      <c r="D190" s="693"/>
      <c r="E190" s="693"/>
      <c r="F190" s="693"/>
      <c r="G190" s="7"/>
    </row>
    <row r="191" spans="1:7" ht="13">
      <c r="A191" s="1845" t="s">
        <v>1159</v>
      </c>
      <c r="B191" s="1845"/>
      <c r="C191" s="1845"/>
      <c r="D191" s="1845"/>
      <c r="E191" s="1845"/>
      <c r="F191" s="1845"/>
      <c r="G191" s="1845"/>
    </row>
    <row r="192" spans="1:7" ht="12" customHeight="1">
      <c r="D192" s="135"/>
      <c r="E192" s="135"/>
      <c r="F192" s="135"/>
    </row>
    <row r="193" spans="1:6" ht="13">
      <c r="C193" s="262"/>
      <c r="D193" s="1871" t="s">
        <v>214</v>
      </c>
      <c r="E193" s="1871"/>
      <c r="F193" s="1871"/>
    </row>
    <row r="194" spans="1:6" ht="13">
      <c r="A194" s="255"/>
      <c r="B194" s="670"/>
      <c r="C194" s="255"/>
      <c r="D194" s="1840" t="s">
        <v>1288</v>
      </c>
      <c r="E194" s="1850"/>
      <c r="F194" s="1850"/>
    </row>
    <row r="195" spans="1:6" ht="12" customHeight="1">
      <c r="A195" s="23"/>
      <c r="B195" s="672"/>
      <c r="C195" s="23"/>
    </row>
    <row r="196" spans="1:6" ht="13.15" customHeight="1">
      <c r="A196" s="23"/>
      <c r="C196" s="23"/>
      <c r="D196" s="1848" t="s">
        <v>577</v>
      </c>
      <c r="E196" s="1848"/>
      <c r="F196" s="1848"/>
    </row>
    <row r="197" spans="1:6" ht="13">
      <c r="A197" s="261"/>
      <c r="B197" s="676" t="s">
        <v>316</v>
      </c>
      <c r="D197" s="1825" t="s">
        <v>1282</v>
      </c>
      <c r="E197" s="1825"/>
      <c r="F197" s="1825"/>
    </row>
    <row r="198" spans="1:6" ht="13">
      <c r="A198" s="261"/>
      <c r="B198" s="261"/>
      <c r="D198" s="1825"/>
      <c r="E198" s="1825"/>
      <c r="F198" s="1825"/>
    </row>
    <row r="199" spans="1:6"/>
    <row r="200" spans="1:6" ht="13">
      <c r="A200" s="261"/>
      <c r="B200" s="676" t="s">
        <v>316</v>
      </c>
      <c r="D200" s="1825" t="s">
        <v>1283</v>
      </c>
      <c r="E200" s="1825"/>
      <c r="F200" s="1825"/>
    </row>
    <row r="201" spans="1:6" ht="13">
      <c r="A201" s="261"/>
      <c r="B201" s="261"/>
      <c r="D201" s="1825"/>
      <c r="E201" s="1825"/>
      <c r="F201" s="1825"/>
    </row>
    <row r="202" spans="1:6" ht="13">
      <c r="A202" s="261"/>
      <c r="B202" s="261"/>
      <c r="D202" s="1825"/>
      <c r="E202" s="1825"/>
      <c r="F202" s="1825"/>
    </row>
    <row r="203" spans="1:6" ht="5.15" customHeight="1">
      <c r="A203" s="261"/>
      <c r="B203" s="261"/>
      <c r="D203" s="151"/>
      <c r="E203" s="135"/>
      <c r="F203" s="135"/>
    </row>
    <row r="204" spans="1:6" ht="13">
      <c r="A204" s="261"/>
      <c r="B204" s="261"/>
      <c r="D204" s="1825" t="s">
        <v>1284</v>
      </c>
      <c r="E204" s="1825"/>
      <c r="F204" s="1825"/>
    </row>
    <row r="205" spans="1:6" ht="13">
      <c r="A205" s="261"/>
      <c r="B205" s="261"/>
      <c r="D205" s="1825"/>
      <c r="E205" s="1825"/>
      <c r="F205" s="1825"/>
    </row>
    <row r="206" spans="1:6" ht="13">
      <c r="A206" s="261"/>
      <c r="B206" s="261"/>
      <c r="D206" s="1825"/>
      <c r="E206" s="1825"/>
      <c r="F206" s="1825"/>
    </row>
    <row r="207" spans="1:6" ht="13">
      <c r="A207" s="261"/>
      <c r="B207" s="261"/>
      <c r="D207" s="1825"/>
      <c r="E207" s="1825"/>
      <c r="F207" s="1825"/>
    </row>
    <row r="208" spans="1:6" ht="13">
      <c r="A208" s="261"/>
      <c r="B208" s="261"/>
      <c r="D208" s="1825"/>
      <c r="E208" s="1825"/>
      <c r="F208" s="1825"/>
    </row>
    <row r="209" spans="1:7" ht="13">
      <c r="A209" s="261"/>
      <c r="B209" s="261"/>
      <c r="D209" s="135"/>
      <c r="E209" s="135"/>
      <c r="F209" s="135"/>
    </row>
    <row r="210" spans="1:7" ht="13">
      <c r="A210" s="261"/>
      <c r="B210" s="676" t="s">
        <v>316</v>
      </c>
      <c r="D210" s="1839" t="s">
        <v>1285</v>
      </c>
      <c r="E210" s="1839"/>
      <c r="F210" s="1839"/>
    </row>
    <row r="211" spans="1:7" ht="13">
      <c r="A211" s="261"/>
      <c r="B211" s="261"/>
      <c r="D211" s="1839"/>
      <c r="E211" s="1839"/>
      <c r="F211" s="1839"/>
    </row>
    <row r="212" spans="1:7" ht="13">
      <c r="A212" s="261"/>
      <c r="B212" s="261"/>
      <c r="D212" s="1873" t="s">
        <v>961</v>
      </c>
      <c r="E212" s="1873"/>
      <c r="F212" s="1873"/>
    </row>
    <row r="213" spans="1:7" ht="13">
      <c r="A213" s="261"/>
      <c r="B213" s="261"/>
      <c r="D213" s="135"/>
      <c r="E213" s="135"/>
      <c r="F213" s="135"/>
    </row>
    <row r="214" spans="1:7" ht="14.5" customHeight="1">
      <c r="A214" s="261"/>
      <c r="B214" s="676" t="s">
        <v>316</v>
      </c>
      <c r="D214" s="1839" t="s">
        <v>1287</v>
      </c>
      <c r="E214" s="1839"/>
      <c r="F214" s="1839"/>
    </row>
    <row r="215" spans="1:7" ht="13">
      <c r="A215" s="261"/>
      <c r="B215" s="261"/>
      <c r="D215" s="1839"/>
      <c r="E215" s="1839"/>
      <c r="F215" s="1839"/>
    </row>
    <row r="216" spans="1:7" ht="13">
      <c r="A216" s="261"/>
      <c r="B216" s="261"/>
      <c r="D216" s="1839"/>
      <c r="E216" s="1839"/>
      <c r="F216" s="1839"/>
    </row>
    <row r="217" spans="1:7" ht="13">
      <c r="A217" s="261"/>
      <c r="B217" s="261"/>
      <c r="D217" s="1839"/>
      <c r="E217" s="1839"/>
      <c r="F217" s="1839"/>
    </row>
    <row r="218" spans="1:7" ht="13">
      <c r="A218" s="261"/>
      <c r="B218" s="261"/>
      <c r="D218" s="1839"/>
      <c r="E218" s="1839"/>
      <c r="F218" s="1839"/>
    </row>
    <row r="219" spans="1:7">
      <c r="D219" s="135"/>
      <c r="E219" s="135"/>
      <c r="F219" s="135"/>
    </row>
    <row r="220" spans="1:7" ht="13">
      <c r="A220" s="261"/>
      <c r="B220" s="676" t="s">
        <v>316</v>
      </c>
      <c r="D220" s="1825" t="s">
        <v>1286</v>
      </c>
      <c r="E220" s="1825"/>
      <c r="F220" s="1825"/>
    </row>
    <row r="221" spans="1:7" ht="13">
      <c r="A221" s="261"/>
      <c r="B221" s="261"/>
      <c r="D221" s="1825"/>
      <c r="E221" s="1825"/>
      <c r="F221" s="1825"/>
    </row>
    <row r="222" spans="1:7">
      <c r="D222" s="29"/>
    </row>
    <row r="223" spans="1:7" ht="13">
      <c r="A223" s="1845" t="s">
        <v>1160</v>
      </c>
      <c r="B223" s="1845"/>
      <c r="C223" s="1845"/>
      <c r="D223" s="1845"/>
      <c r="E223" s="1845"/>
      <c r="F223" s="1845"/>
      <c r="G223" s="1845"/>
    </row>
    <row r="224" spans="1:7">
      <c r="D224" s="29"/>
    </row>
    <row r="225" spans="1:6" ht="13">
      <c r="C225" s="262"/>
      <c r="D225" s="1848" t="s">
        <v>1289</v>
      </c>
      <c r="E225" s="1848"/>
      <c r="F225" s="1848"/>
    </row>
    <row r="226" spans="1:6" ht="13">
      <c r="A226" s="255"/>
      <c r="B226" s="670"/>
      <c r="C226" s="255"/>
      <c r="D226" s="135"/>
      <c r="E226" s="135"/>
      <c r="F226" s="135"/>
    </row>
    <row r="227" spans="1:6" ht="13">
      <c r="A227" s="260"/>
      <c r="B227" s="260"/>
      <c r="C227" s="260"/>
      <c r="D227" s="1848" t="s">
        <v>275</v>
      </c>
      <c r="E227" s="1848"/>
      <c r="F227" s="1848"/>
    </row>
    <row r="228" spans="1:6" ht="13">
      <c r="A228" s="261"/>
      <c r="B228" s="676" t="s">
        <v>316</v>
      </c>
      <c r="D228" s="1849" t="s">
        <v>1290</v>
      </c>
      <c r="E228" s="1849"/>
      <c r="F228" s="1849"/>
    </row>
    <row r="229" spans="1:6" ht="13">
      <c r="A229" s="261"/>
      <c r="B229" s="261"/>
      <c r="D229" s="1849"/>
      <c r="E229" s="1849"/>
      <c r="F229" s="1849"/>
    </row>
    <row r="230" spans="1:6">
      <c r="D230" s="135"/>
      <c r="E230" s="135"/>
      <c r="F230" s="135"/>
    </row>
    <row r="231" spans="1:6" ht="14.5" customHeight="1">
      <c r="A231" s="261"/>
      <c r="B231" s="676" t="s">
        <v>316</v>
      </c>
      <c r="D231" s="1839" t="s">
        <v>1291</v>
      </c>
      <c r="E231" s="1839"/>
      <c r="F231" s="1839"/>
    </row>
    <row r="232" spans="1:6">
      <c r="D232" s="1839"/>
      <c r="E232" s="1839"/>
      <c r="F232" s="1839"/>
    </row>
    <row r="233" spans="1:6" ht="13">
      <c r="D233" s="1850" t="s">
        <v>952</v>
      </c>
      <c r="E233" s="1850"/>
      <c r="F233" s="1850"/>
    </row>
    <row r="234" spans="1:6">
      <c r="D234" s="135"/>
      <c r="E234" s="135"/>
      <c r="F234" s="135"/>
    </row>
    <row r="235" spans="1:6" ht="14.5" customHeight="1">
      <c r="A235" s="261"/>
      <c r="B235" s="676" t="s">
        <v>316</v>
      </c>
      <c r="D235" s="1839" t="s">
        <v>1293</v>
      </c>
      <c r="E235" s="1839"/>
      <c r="F235" s="1839"/>
    </row>
    <row r="236" spans="1:6">
      <c r="D236" s="1839"/>
      <c r="E236" s="1839"/>
      <c r="F236" s="1839"/>
    </row>
    <row r="237" spans="1:6">
      <c r="D237" s="1839"/>
      <c r="E237" s="1839"/>
      <c r="F237" s="1839"/>
    </row>
    <row r="238" spans="1:6">
      <c r="D238" s="1839"/>
      <c r="E238" s="1839"/>
      <c r="F238" s="1839"/>
    </row>
    <row r="239" spans="1:6">
      <c r="D239" s="1839"/>
      <c r="E239" s="1839"/>
      <c r="F239" s="1839"/>
    </row>
    <row r="240" spans="1:6">
      <c r="D240" s="135"/>
      <c r="E240" s="135"/>
      <c r="F240" s="135"/>
    </row>
    <row r="241" spans="1:7" ht="13">
      <c r="A241" s="261"/>
      <c r="B241" s="676" t="s">
        <v>316</v>
      </c>
      <c r="D241" s="1825" t="s">
        <v>1292</v>
      </c>
      <c r="E241" s="1825"/>
      <c r="F241" s="1825"/>
    </row>
    <row r="242" spans="1:7">
      <c r="D242" s="1825"/>
      <c r="E242" s="1825"/>
      <c r="F242" s="1825"/>
    </row>
    <row r="243" spans="1:7">
      <c r="D243" s="1825"/>
      <c r="E243" s="1825"/>
      <c r="F243" s="1825"/>
    </row>
    <row r="244" spans="1:7">
      <c r="D244" s="263"/>
      <c r="E244" s="135"/>
      <c r="F244" s="135"/>
    </row>
    <row r="245" spans="1:7" ht="13">
      <c r="A245" s="1845" t="s">
        <v>1161</v>
      </c>
      <c r="B245" s="1845"/>
      <c r="C245" s="1845"/>
      <c r="D245" s="1845"/>
      <c r="E245" s="1845"/>
      <c r="F245" s="1845"/>
      <c r="G245" s="1845"/>
    </row>
    <row r="246" spans="1:7">
      <c r="D246" s="263"/>
      <c r="E246" s="135"/>
      <c r="F246" s="135"/>
    </row>
    <row r="247" spans="1:7" ht="13">
      <c r="C247" s="255"/>
      <c r="D247" s="1874" t="s">
        <v>1294</v>
      </c>
      <c r="E247" s="1874"/>
      <c r="F247" s="1874"/>
    </row>
    <row r="248" spans="1:7" ht="13">
      <c r="C248" s="255"/>
      <c r="D248" s="1874"/>
      <c r="E248" s="1874"/>
      <c r="F248" s="1874"/>
    </row>
    <row r="249" spans="1:7" ht="13">
      <c r="A249" s="260"/>
      <c r="B249" s="260"/>
      <c r="C249" s="260"/>
      <c r="D249" s="5"/>
      <c r="E249" s="6"/>
      <c r="F249" s="6"/>
    </row>
    <row r="250" spans="1:7" ht="13">
      <c r="C250" s="260"/>
      <c r="D250" s="1848" t="s">
        <v>215</v>
      </c>
      <c r="E250" s="1848"/>
      <c r="F250" s="1848"/>
    </row>
    <row r="251" spans="1:7" ht="15.75" customHeight="1">
      <c r="A251" s="261"/>
      <c r="B251" s="261"/>
      <c r="D251" s="1856" t="s">
        <v>1295</v>
      </c>
      <c r="E251" s="1856"/>
      <c r="F251" s="1856"/>
    </row>
    <row r="252" spans="1:7">
      <c r="E252" s="135"/>
      <c r="F252" s="135"/>
    </row>
    <row r="253" spans="1:7" ht="13">
      <c r="A253" s="261"/>
      <c r="B253" s="676" t="s">
        <v>316</v>
      </c>
      <c r="D253" s="1825" t="s">
        <v>1296</v>
      </c>
      <c r="E253" s="1825"/>
      <c r="F253" s="1825"/>
    </row>
    <row r="254" spans="1:7" ht="13">
      <c r="A254" s="261"/>
      <c r="B254" s="261"/>
      <c r="D254" s="1825"/>
      <c r="E254" s="1825"/>
      <c r="F254" s="1825"/>
    </row>
    <row r="255" spans="1:7">
      <c r="D255" s="135"/>
      <c r="E255" s="135"/>
      <c r="F255" s="135"/>
    </row>
    <row r="256" spans="1:7" ht="13">
      <c r="A256" s="261"/>
      <c r="B256" s="676" t="s">
        <v>316</v>
      </c>
      <c r="D256" s="1839" t="s">
        <v>1297</v>
      </c>
      <c r="E256" s="1839"/>
      <c r="F256" s="1839"/>
    </row>
    <row r="257" spans="1:7" ht="13">
      <c r="A257" s="261"/>
      <c r="B257" s="261"/>
      <c r="D257" s="1839"/>
      <c r="E257" s="1839"/>
      <c r="F257" s="1839"/>
    </row>
    <row r="258" spans="1:7" ht="13">
      <c r="A258" s="261"/>
      <c r="B258" s="261"/>
      <c r="D258" s="1839"/>
      <c r="E258" s="1839"/>
      <c r="F258" s="1839"/>
    </row>
    <row r="259" spans="1:7">
      <c r="D259" s="135"/>
      <c r="E259" s="135"/>
      <c r="F259" s="135"/>
    </row>
    <row r="260" spans="1:7" ht="13">
      <c r="A260" s="261"/>
      <c r="B260" s="676" t="s">
        <v>316</v>
      </c>
      <c r="D260" s="1825" t="s">
        <v>1298</v>
      </c>
      <c r="E260" s="1825"/>
      <c r="F260" s="1825"/>
    </row>
    <row r="261" spans="1:7" ht="13">
      <c r="A261" s="261"/>
      <c r="B261" s="261"/>
      <c r="D261" s="1825"/>
      <c r="E261" s="1825"/>
      <c r="F261" s="1825"/>
    </row>
    <row r="262" spans="1:7" ht="13">
      <c r="A262" s="23"/>
      <c r="B262" s="672"/>
      <c r="E262" s="135"/>
      <c r="F262" s="135"/>
    </row>
    <row r="263" spans="1:7" ht="13">
      <c r="A263" s="1845" t="s">
        <v>1162</v>
      </c>
      <c r="B263" s="1845"/>
      <c r="C263" s="1845"/>
      <c r="D263" s="1845"/>
      <c r="E263" s="1845"/>
      <c r="F263" s="1845"/>
      <c r="G263" s="1845"/>
    </row>
    <row r="264" spans="1:7" ht="13">
      <c r="A264" s="23"/>
      <c r="B264" s="672"/>
      <c r="D264" s="135"/>
      <c r="E264" s="135"/>
      <c r="F264" s="135"/>
    </row>
    <row r="265" spans="1:7" ht="13">
      <c r="C265" s="23"/>
      <c r="D265" s="1848" t="s">
        <v>717</v>
      </c>
      <c r="E265" s="1848"/>
      <c r="F265" s="1848"/>
    </row>
    <row r="266" spans="1:7" ht="13">
      <c r="C266" s="23"/>
      <c r="D266" s="1838" t="s">
        <v>1299</v>
      </c>
      <c r="E266" s="1838"/>
      <c r="F266" s="1838"/>
    </row>
    <row r="267" spans="1:7" ht="13">
      <c r="C267" s="23"/>
      <c r="D267" s="259"/>
    </row>
    <row r="268" spans="1:7">
      <c r="A268" s="273"/>
      <c r="B268" s="676" t="s">
        <v>316</v>
      </c>
      <c r="D268" s="1838" t="s">
        <v>1300</v>
      </c>
      <c r="E268" s="1838"/>
      <c r="F268" s="1838"/>
    </row>
    <row r="269" spans="1:7" s="39" customFormat="1" ht="13">
      <c r="A269" s="403"/>
      <c r="B269" s="403"/>
      <c r="C269" s="273"/>
      <c r="D269" s="494"/>
      <c r="E269" s="495"/>
      <c r="F269" s="495"/>
      <c r="G269" s="130"/>
    </row>
    <row r="270" spans="1:7" s="39" customFormat="1" ht="13.15" customHeight="1">
      <c r="A270" s="273"/>
      <c r="B270" s="676" t="s">
        <v>316</v>
      </c>
      <c r="C270" s="273"/>
      <c r="D270" s="1851" t="s">
        <v>1301</v>
      </c>
      <c r="E270" s="1851"/>
      <c r="F270" s="1851"/>
      <c r="G270" s="130"/>
    </row>
    <row r="271" spans="1:7" s="39" customFormat="1" ht="13">
      <c r="A271" s="403"/>
      <c r="B271" s="403"/>
      <c r="C271" s="273"/>
      <c r="D271" s="1851"/>
      <c r="E271" s="1851"/>
      <c r="F271" s="1851"/>
      <c r="G271" s="130"/>
    </row>
    <row r="272" spans="1:7" s="39" customFormat="1" ht="13">
      <c r="A272" s="403"/>
      <c r="B272" s="403"/>
      <c r="C272" s="273"/>
      <c r="D272" s="1851"/>
      <c r="E272" s="1851"/>
      <c r="F272" s="1851"/>
      <c r="G272" s="130"/>
    </row>
    <row r="273" spans="1:7" s="39" customFormat="1" ht="13">
      <c r="A273" s="403"/>
      <c r="B273" s="403"/>
      <c r="C273" s="273"/>
      <c r="D273" s="1851"/>
      <c r="E273" s="1851"/>
      <c r="F273" s="1851"/>
      <c r="G273" s="130"/>
    </row>
    <row r="274" spans="1:7" s="39" customFormat="1" ht="13">
      <c r="A274" s="403"/>
      <c r="B274" s="403"/>
      <c r="C274" s="273"/>
      <c r="D274" s="1851"/>
      <c r="E274" s="1851"/>
      <c r="F274" s="1851"/>
      <c r="G274" s="130"/>
    </row>
    <row r="275" spans="1:7" s="39" customFormat="1" ht="13">
      <c r="A275" s="403"/>
      <c r="B275" s="403"/>
      <c r="C275" s="273"/>
      <c r="D275" s="494"/>
      <c r="E275" s="495"/>
      <c r="F275" s="495"/>
      <c r="G275" s="130"/>
    </row>
    <row r="276" spans="1:7" s="39" customFormat="1" ht="13.15" customHeight="1">
      <c r="A276" s="273"/>
      <c r="B276" s="676" t="s">
        <v>316</v>
      </c>
      <c r="C276" s="273"/>
      <c r="D276" s="1851" t="s">
        <v>1302</v>
      </c>
      <c r="E276" s="1851"/>
      <c r="F276" s="1851"/>
      <c r="G276" s="130"/>
    </row>
    <row r="277" spans="1:7" s="39" customFormat="1">
      <c r="A277" s="273"/>
      <c r="B277" s="273"/>
      <c r="C277" s="273"/>
      <c r="D277" s="1851"/>
      <c r="E277" s="1851"/>
      <c r="F277" s="1851"/>
      <c r="G277" s="130"/>
    </row>
    <row r="278" spans="1:7" s="39" customFormat="1" ht="13">
      <c r="A278" s="403"/>
      <c r="B278" s="403"/>
      <c r="C278" s="273"/>
      <c r="D278" s="494"/>
      <c r="E278" s="495"/>
      <c r="F278" s="495"/>
      <c r="G278" s="130"/>
    </row>
    <row r="279" spans="1:7">
      <c r="A279" s="273"/>
      <c r="B279" s="676" t="s">
        <v>316</v>
      </c>
      <c r="D279" s="1838" t="s">
        <v>1303</v>
      </c>
      <c r="E279" s="1838"/>
      <c r="F279" s="1838"/>
    </row>
    <row r="280" spans="1:7">
      <c r="E280" s="135"/>
      <c r="F280" s="135"/>
    </row>
    <row r="281" spans="1:7" ht="13">
      <c r="A281" s="261"/>
      <c r="B281" s="676" t="s">
        <v>316</v>
      </c>
      <c r="D281" s="1839" t="s">
        <v>1304</v>
      </c>
      <c r="E281" s="1839"/>
      <c r="F281" s="1839"/>
    </row>
    <row r="282" spans="1:7" ht="13">
      <c r="A282" s="261"/>
      <c r="B282" s="261"/>
      <c r="D282" s="1839"/>
      <c r="E282" s="1839"/>
      <c r="F282" s="1839"/>
    </row>
    <row r="283" spans="1:7" s="716" customFormat="1" ht="13">
      <c r="A283" s="711"/>
      <c r="B283" s="711"/>
      <c r="C283" s="728"/>
      <c r="D283" s="1839"/>
      <c r="E283" s="1839"/>
      <c r="F283" s="1839"/>
      <c r="G283" s="7"/>
    </row>
    <row r="284" spans="1:7" s="716" customFormat="1" ht="13">
      <c r="A284" s="711"/>
      <c r="B284" s="711"/>
      <c r="C284" s="728"/>
      <c r="D284" s="1839"/>
      <c r="E284" s="1839"/>
      <c r="F284" s="1839"/>
      <c r="G284" s="7"/>
    </row>
    <row r="285" spans="1:7" s="716" customFormat="1" ht="13">
      <c r="A285" s="711"/>
      <c r="B285" s="711"/>
      <c r="C285" s="728"/>
      <c r="D285" s="1839"/>
      <c r="E285" s="1839"/>
      <c r="F285" s="1839"/>
      <c r="G285" s="7"/>
    </row>
    <row r="286" spans="1:7" s="716" customFormat="1" ht="13">
      <c r="A286" s="711"/>
      <c r="B286" s="711"/>
      <c r="C286" s="728"/>
      <c r="D286" s="1839"/>
      <c r="E286" s="1839"/>
      <c r="F286" s="1839"/>
      <c r="G286" s="7"/>
    </row>
    <row r="287" spans="1:7" s="716" customFormat="1" ht="13">
      <c r="A287" s="711"/>
      <c r="B287" s="711"/>
      <c r="C287" s="728"/>
      <c r="D287" s="1839"/>
      <c r="E287" s="1839"/>
      <c r="F287" s="1839"/>
      <c r="G287" s="7"/>
    </row>
    <row r="288" spans="1:7" s="716" customFormat="1" ht="13">
      <c r="A288" s="711"/>
      <c r="B288" s="711"/>
      <c r="C288" s="728"/>
      <c r="D288" s="1839"/>
      <c r="E288" s="1839"/>
      <c r="F288" s="1839"/>
      <c r="G288" s="7"/>
    </row>
    <row r="289" spans="1:7" s="716" customFormat="1" ht="13">
      <c r="A289" s="711"/>
      <c r="B289" s="711"/>
      <c r="C289" s="728"/>
      <c r="D289" s="1839"/>
      <c r="E289" s="1839"/>
      <c r="F289" s="1839"/>
      <c r="G289" s="7"/>
    </row>
    <row r="290" spans="1:7" s="716" customFormat="1" ht="13">
      <c r="A290" s="711"/>
      <c r="B290" s="711"/>
      <c r="C290" s="728"/>
      <c r="D290" s="1839"/>
      <c r="E290" s="1839"/>
      <c r="F290" s="1839"/>
      <c r="G290" s="7"/>
    </row>
    <row r="291" spans="1:7" s="716" customFormat="1" ht="13">
      <c r="A291" s="711"/>
      <c r="B291" s="711"/>
      <c r="C291" s="728"/>
      <c r="D291" s="1839"/>
      <c r="E291" s="1839"/>
      <c r="F291" s="1839"/>
      <c r="G291" s="7"/>
    </row>
    <row r="292" spans="1:7" s="716" customFormat="1" ht="13">
      <c r="A292" s="711"/>
      <c r="B292" s="711"/>
      <c r="C292" s="728"/>
      <c r="D292" s="1839"/>
      <c r="E292" s="1839"/>
      <c r="F292" s="1839"/>
      <c r="G292" s="7"/>
    </row>
    <row r="293" spans="1:7" ht="13">
      <c r="A293" s="261"/>
      <c r="B293" s="261"/>
      <c r="D293" s="1839"/>
      <c r="E293" s="1839"/>
      <c r="F293" s="1839"/>
    </row>
    <row r="294" spans="1:7" ht="13">
      <c r="A294" s="261"/>
      <c r="B294" s="261"/>
      <c r="D294" s="1839"/>
      <c r="E294" s="1839"/>
      <c r="F294" s="1839"/>
    </row>
    <row r="295" spans="1:7" ht="13">
      <c r="A295" s="261"/>
      <c r="B295" s="261"/>
      <c r="D295" s="1839"/>
      <c r="E295" s="1839"/>
      <c r="F295" s="1839"/>
    </row>
    <row r="296" spans="1:7">
      <c r="D296" s="135"/>
      <c r="E296" s="135"/>
      <c r="F296" s="135"/>
    </row>
    <row r="297" spans="1:7" ht="13">
      <c r="A297" s="261"/>
      <c r="B297" s="676" t="s">
        <v>316</v>
      </c>
      <c r="D297" s="1839" t="s">
        <v>1305</v>
      </c>
      <c r="E297" s="1839"/>
      <c r="F297" s="1839"/>
    </row>
    <row r="298" spans="1:7">
      <c r="D298" s="1839"/>
      <c r="E298" s="1839"/>
      <c r="F298" s="1839"/>
    </row>
    <row r="299" spans="1:7">
      <c r="D299" s="1839"/>
      <c r="E299" s="1839"/>
      <c r="F299" s="1839"/>
    </row>
    <row r="300" spans="1:7">
      <c r="D300" s="1839"/>
      <c r="E300" s="1839"/>
      <c r="F300" s="1839"/>
    </row>
    <row r="301" spans="1:7">
      <c r="D301" s="1839"/>
      <c r="E301" s="1839"/>
      <c r="F301" s="1839"/>
    </row>
    <row r="302" spans="1:7">
      <c r="D302" s="1839"/>
      <c r="E302" s="1839"/>
      <c r="F302" s="1839"/>
    </row>
    <row r="303" spans="1:7">
      <c r="D303" s="1839"/>
      <c r="E303" s="1839"/>
      <c r="F303" s="1839"/>
    </row>
    <row r="304" spans="1:7">
      <c r="D304" s="1839"/>
      <c r="E304" s="1839"/>
      <c r="F304" s="1839"/>
    </row>
    <row r="305" spans="1:7">
      <c r="D305" s="1839"/>
      <c r="E305" s="1839"/>
      <c r="F305" s="1839"/>
    </row>
    <row r="306" spans="1:7">
      <c r="D306" s="135"/>
      <c r="E306" s="135"/>
      <c r="F306" s="135"/>
    </row>
    <row r="307" spans="1:7" ht="13">
      <c r="A307" s="261"/>
      <c r="B307" s="676" t="s">
        <v>316</v>
      </c>
      <c r="D307" s="1825" t="s">
        <v>1306</v>
      </c>
      <c r="E307" s="1825"/>
      <c r="F307" s="1825"/>
    </row>
    <row r="308" spans="1:7">
      <c r="D308" s="1825"/>
      <c r="E308" s="1825"/>
      <c r="F308" s="1825"/>
      <c r="G308" s="12"/>
    </row>
    <row r="309" spans="1:7">
      <c r="D309" s="1825"/>
      <c r="E309" s="1825"/>
      <c r="F309" s="1825"/>
      <c r="G309" s="12"/>
    </row>
    <row r="310" spans="1:7">
      <c r="D310" s="1825"/>
      <c r="E310" s="1825"/>
      <c r="F310" s="1825"/>
      <c r="G310" s="12"/>
    </row>
    <row r="311" spans="1:7">
      <c r="D311" s="1825"/>
      <c r="E311" s="1825"/>
      <c r="F311" s="1825"/>
      <c r="G311" s="12"/>
    </row>
    <row r="312" spans="1:7">
      <c r="D312" s="1825"/>
      <c r="E312" s="1825"/>
      <c r="F312" s="1825"/>
      <c r="G312" s="12"/>
    </row>
    <row r="313" spans="1:7" s="716" customFormat="1">
      <c r="A313" s="728"/>
      <c r="B313" s="728"/>
      <c r="C313" s="728"/>
      <c r="D313" s="725"/>
      <c r="E313" s="725"/>
      <c r="F313" s="725"/>
    </row>
    <row r="314" spans="1:7" ht="13.5" thickBot="1">
      <c r="D314" s="1857" t="s">
        <v>1058</v>
      </c>
      <c r="E314" s="1857"/>
      <c r="F314" s="1857"/>
      <c r="G314" s="12"/>
    </row>
    <row r="315" spans="1:7" s="716" customFormat="1" ht="13" thickTop="1">
      <c r="A315" s="728"/>
      <c r="B315" s="728"/>
      <c r="C315" s="728"/>
      <c r="D315" s="1858" t="s">
        <v>1307</v>
      </c>
      <c r="E315" s="1858"/>
      <c r="F315" s="1858"/>
    </row>
    <row r="316" spans="1:7">
      <c r="A316" s="325"/>
      <c r="B316" s="325"/>
      <c r="C316" s="325"/>
      <c r="D316" s="466"/>
      <c r="E316" s="466"/>
      <c r="F316" s="135"/>
      <c r="G316" s="12"/>
    </row>
    <row r="317" spans="1:7" ht="13">
      <c r="A317" s="261"/>
      <c r="B317" s="676" t="s">
        <v>316</v>
      </c>
      <c r="C317" s="325"/>
      <c r="D317" s="1859" t="s">
        <v>1308</v>
      </c>
      <c r="E317" s="1859"/>
      <c r="F317" s="1859"/>
      <c r="G317" s="12"/>
    </row>
    <row r="318" spans="1:7">
      <c r="A318" s="325"/>
      <c r="B318" s="325"/>
      <c r="C318" s="325"/>
      <c r="D318" s="466"/>
      <c r="E318" s="466"/>
      <c r="F318" s="135"/>
      <c r="G318" s="12"/>
    </row>
    <row r="319" spans="1:7">
      <c r="A319" s="325"/>
      <c r="B319" s="676" t="s">
        <v>316</v>
      </c>
      <c r="C319" s="325"/>
      <c r="D319" s="1854" t="s">
        <v>1309</v>
      </c>
      <c r="E319" s="1854"/>
      <c r="F319" s="1854"/>
      <c r="G319" s="12"/>
    </row>
    <row r="320" spans="1:7">
      <c r="A320" s="325"/>
      <c r="B320" s="325"/>
      <c r="C320" s="325"/>
      <c r="D320" s="1854"/>
      <c r="E320" s="1854"/>
      <c r="F320" s="1854"/>
      <c r="G320" s="12"/>
    </row>
    <row r="321" spans="1:7">
      <c r="A321" s="325"/>
      <c r="B321" s="325"/>
      <c r="C321" s="325"/>
      <c r="D321" s="1854"/>
      <c r="E321" s="1854"/>
      <c r="F321" s="1854"/>
      <c r="G321" s="12"/>
    </row>
    <row r="322" spans="1:7">
      <c r="A322" s="325"/>
      <c r="B322" s="325"/>
      <c r="C322" s="325"/>
      <c r="D322" s="1854"/>
      <c r="E322" s="1854"/>
      <c r="F322" s="1854"/>
      <c r="G322" s="12"/>
    </row>
    <row r="323" spans="1:7" s="716" customFormat="1">
      <c r="A323" s="325"/>
      <c r="B323" s="325"/>
      <c r="C323" s="325"/>
      <c r="D323" s="1854"/>
      <c r="E323" s="1854"/>
      <c r="F323" s="1854"/>
    </row>
    <row r="324" spans="1:7" s="716" customFormat="1">
      <c r="A324" s="325"/>
      <c r="B324" s="325"/>
      <c r="C324" s="325"/>
      <c r="D324" s="1854"/>
      <c r="E324" s="1854"/>
      <c r="F324" s="1854"/>
    </row>
    <row r="325" spans="1:7" s="716" customFormat="1">
      <c r="A325" s="325"/>
      <c r="B325" s="325"/>
      <c r="C325" s="325"/>
      <c r="D325" s="1854"/>
      <c r="E325" s="1854"/>
      <c r="F325" s="1854"/>
    </row>
    <row r="326" spans="1:7" s="716" customFormat="1">
      <c r="A326" s="325"/>
      <c r="B326" s="325"/>
      <c r="C326" s="325"/>
      <c r="D326" s="1854"/>
      <c r="E326" s="1854"/>
      <c r="F326" s="1854"/>
    </row>
    <row r="327" spans="1:7">
      <c r="A327" s="325"/>
      <c r="B327" s="325"/>
      <c r="C327" s="325"/>
      <c r="D327" s="1854"/>
      <c r="E327" s="1854"/>
      <c r="F327" s="1854"/>
      <c r="G327" s="12"/>
    </row>
    <row r="328" spans="1:7">
      <c r="A328" s="325"/>
      <c r="B328" s="325"/>
      <c r="C328" s="325"/>
      <c r="D328" s="1854"/>
      <c r="E328" s="1854"/>
      <c r="F328" s="1854"/>
      <c r="G328" s="12"/>
    </row>
    <row r="329" spans="1:7">
      <c r="A329" s="325"/>
      <c r="B329" s="325"/>
      <c r="C329" s="325"/>
      <c r="D329" s="1854"/>
      <c r="E329" s="1854"/>
      <c r="F329" s="1854"/>
      <c r="G329" s="12"/>
    </row>
    <row r="330" spans="1:7">
      <c r="A330" s="325"/>
      <c r="B330" s="325"/>
      <c r="C330" s="325"/>
      <c r="D330" s="12"/>
      <c r="E330" s="466"/>
      <c r="F330" s="135"/>
      <c r="G330" s="12"/>
    </row>
    <row r="331" spans="1:7" ht="13">
      <c r="A331" s="261"/>
      <c r="B331" s="676" t="s">
        <v>316</v>
      </c>
      <c r="C331" s="325"/>
      <c r="D331" s="1852" t="s">
        <v>1310</v>
      </c>
      <c r="E331" s="1852"/>
      <c r="F331" s="1852"/>
      <c r="G331" s="12"/>
    </row>
    <row r="332" spans="1:7">
      <c r="A332" s="325"/>
      <c r="B332" s="325"/>
      <c r="C332" s="325"/>
      <c r="D332" s="1852"/>
      <c r="E332" s="1852"/>
      <c r="F332" s="1852"/>
      <c r="G332" s="12"/>
    </row>
    <row r="333" spans="1:7">
      <c r="A333" s="325"/>
      <c r="B333" s="325"/>
      <c r="C333" s="325"/>
      <c r="D333" s="1852"/>
      <c r="E333" s="1852"/>
      <c r="F333" s="1852"/>
      <c r="G333" s="12"/>
    </row>
    <row r="334" spans="1:7">
      <c r="A334" s="325"/>
      <c r="B334" s="325"/>
      <c r="C334" s="325"/>
      <c r="D334" s="1852"/>
      <c r="E334" s="1852"/>
      <c r="F334" s="1852"/>
      <c r="G334" s="12"/>
    </row>
    <row r="335" spans="1:7">
      <c r="A335" s="325"/>
      <c r="B335" s="325"/>
      <c r="C335" s="325"/>
      <c r="D335" s="502"/>
      <c r="E335" s="466"/>
      <c r="F335" s="135"/>
      <c r="G335" s="12"/>
    </row>
    <row r="336" spans="1:7">
      <c r="A336" s="325"/>
      <c r="B336" s="325"/>
      <c r="C336" s="325"/>
      <c r="D336" s="1852" t="s">
        <v>1311</v>
      </c>
      <c r="E336" s="1852"/>
      <c r="F336" s="1852"/>
      <c r="G336" s="12"/>
    </row>
    <row r="337" spans="1:7">
      <c r="A337" s="325"/>
      <c r="B337" s="325"/>
      <c r="C337" s="325"/>
      <c r="D337" s="1852"/>
      <c r="E337" s="1852"/>
      <c r="F337" s="1852"/>
      <c r="G337" s="12"/>
    </row>
    <row r="338" spans="1:7">
      <c r="A338" s="325"/>
      <c r="B338" s="325"/>
      <c r="C338" s="325"/>
      <c r="D338" s="1852"/>
      <c r="E338" s="1852"/>
      <c r="F338" s="1852"/>
      <c r="G338" s="12"/>
    </row>
    <row r="339" spans="1:7">
      <c r="A339" s="325"/>
      <c r="B339" s="325"/>
      <c r="C339" s="325"/>
      <c r="D339" s="1852"/>
      <c r="E339" s="1852"/>
      <c r="F339" s="1852"/>
      <c r="G339" s="12"/>
    </row>
    <row r="340" spans="1:7" ht="18" customHeight="1">
      <c r="A340" s="325"/>
      <c r="B340" s="325"/>
      <c r="C340" s="325"/>
      <c r="D340" s="1852"/>
      <c r="E340" s="1852"/>
      <c r="F340" s="1852"/>
      <c r="G340" s="12"/>
    </row>
    <row r="341" spans="1:7">
      <c r="A341" s="325"/>
      <c r="B341" s="325"/>
      <c r="C341" s="325"/>
      <c r="D341" s="1852"/>
      <c r="E341" s="1852"/>
      <c r="F341" s="1852"/>
      <c r="G341" s="12"/>
    </row>
    <row r="342" spans="1:7">
      <c r="A342" s="325"/>
      <c r="B342" s="325"/>
      <c r="C342" s="325"/>
      <c r="D342" s="1852"/>
      <c r="E342" s="1852"/>
      <c r="F342" s="1852"/>
      <c r="G342" s="12"/>
    </row>
    <row r="343" spans="1:7">
      <c r="A343" s="325"/>
      <c r="B343" s="325"/>
      <c r="C343" s="325"/>
      <c r="D343" s="1852"/>
      <c r="E343" s="1852"/>
      <c r="F343" s="1852"/>
      <c r="G343" s="12"/>
    </row>
    <row r="344" spans="1:7" ht="8.25" customHeight="1">
      <c r="A344" s="325"/>
      <c r="B344" s="325"/>
      <c r="C344" s="325"/>
      <c r="D344" s="1852"/>
      <c r="E344" s="1852"/>
      <c r="F344" s="1852"/>
      <c r="G344" s="12"/>
    </row>
    <row r="345" spans="1:7" ht="13.15" customHeight="1">
      <c r="A345" s="325"/>
      <c r="B345" s="325"/>
      <c r="C345" s="325"/>
      <c r="D345" s="1853" t="s">
        <v>1312</v>
      </c>
      <c r="E345" s="1853"/>
      <c r="F345" s="1853"/>
      <c r="G345" s="12"/>
    </row>
    <row r="346" spans="1:7">
      <c r="A346" s="325"/>
      <c r="B346" s="325"/>
      <c r="C346" s="325"/>
      <c r="D346" s="1853"/>
      <c r="E346" s="1853"/>
      <c r="F346" s="1853"/>
      <c r="G346" s="12"/>
    </row>
    <row r="347" spans="1:7">
      <c r="A347" s="325"/>
      <c r="B347" s="325"/>
      <c r="C347" s="325"/>
      <c r="D347" s="1853"/>
      <c r="E347" s="1853"/>
      <c r="F347" s="1853"/>
      <c r="G347" s="12"/>
    </row>
    <row r="348" spans="1:7" s="716" customFormat="1">
      <c r="A348" s="325"/>
      <c r="B348" s="325"/>
      <c r="C348" s="325"/>
      <c r="D348" s="1853"/>
      <c r="E348" s="1853"/>
      <c r="F348" s="1853"/>
    </row>
    <row r="349" spans="1:7" s="716" customFormat="1">
      <c r="A349" s="325"/>
      <c r="B349" s="325"/>
      <c r="C349" s="325"/>
      <c r="D349" s="1853"/>
      <c r="E349" s="1853"/>
      <c r="F349" s="1853"/>
    </row>
    <row r="350" spans="1:7" s="716" customFormat="1">
      <c r="A350" s="325"/>
      <c r="B350" s="325"/>
      <c r="C350" s="325"/>
      <c r="D350" s="1853"/>
      <c r="E350" s="1853"/>
      <c r="F350" s="1853"/>
    </row>
    <row r="351" spans="1:7" s="716" customFormat="1">
      <c r="A351" s="325"/>
      <c r="B351" s="325"/>
      <c r="C351" s="325"/>
      <c r="D351" s="1853"/>
      <c r="E351" s="1853"/>
      <c r="F351" s="1853"/>
    </row>
    <row r="352" spans="1:7" s="716" customFormat="1">
      <c r="A352" s="325"/>
      <c r="B352" s="325"/>
      <c r="C352" s="325"/>
      <c r="D352" s="1853"/>
      <c r="E352" s="1853"/>
      <c r="F352" s="1853"/>
    </row>
    <row r="353" spans="1:7">
      <c r="A353" s="325"/>
      <c r="B353" s="325"/>
      <c r="C353" s="325"/>
      <c r="D353" s="1853"/>
      <c r="E353" s="1853"/>
      <c r="F353" s="1853"/>
      <c r="G353" s="12"/>
    </row>
    <row r="354" spans="1:7">
      <c r="A354" s="325"/>
      <c r="B354" s="325"/>
      <c r="C354" s="325"/>
      <c r="D354" s="1853"/>
      <c r="E354" s="1853"/>
      <c r="F354" s="1853"/>
      <c r="G354" s="12"/>
    </row>
    <row r="355" spans="1:7">
      <c r="A355" s="325"/>
      <c r="B355" s="325"/>
      <c r="C355" s="325"/>
      <c r="D355" s="1853"/>
      <c r="E355" s="1853"/>
      <c r="F355" s="1853"/>
      <c r="G355" s="12"/>
    </row>
    <row r="356" spans="1:7">
      <c r="A356" s="325"/>
      <c r="B356" s="325"/>
      <c r="C356" s="325"/>
      <c r="D356" s="1853"/>
      <c r="E356" s="1853"/>
      <c r="F356" s="1853"/>
      <c r="G356" s="12"/>
    </row>
    <row r="357" spans="1:7">
      <c r="A357" s="325"/>
      <c r="B357" s="325"/>
      <c r="C357" s="504"/>
      <c r="D357" s="1853"/>
      <c r="E357" s="1853"/>
      <c r="F357" s="1853"/>
      <c r="G357" s="12"/>
    </row>
    <row r="358" spans="1:7">
      <c r="A358" s="325"/>
      <c r="B358" s="325"/>
      <c r="C358" s="504"/>
      <c r="D358" s="1853"/>
      <c r="E358" s="1853"/>
      <c r="F358" s="1853"/>
      <c r="G358" s="12"/>
    </row>
    <row r="359" spans="1:7">
      <c r="A359" s="325"/>
      <c r="B359" s="325"/>
      <c r="C359" s="325"/>
      <c r="D359" s="1853"/>
      <c r="E359" s="1853"/>
      <c r="F359" s="1853"/>
      <c r="G359" s="12"/>
    </row>
    <row r="360" spans="1:7">
      <c r="A360" s="325"/>
      <c r="B360" s="325"/>
      <c r="C360" s="504"/>
      <c r="D360" s="1853"/>
      <c r="E360" s="1853"/>
      <c r="F360" s="1853"/>
      <c r="G360" s="12"/>
    </row>
    <row r="361" spans="1:7">
      <c r="A361" s="325"/>
      <c r="B361" s="325"/>
      <c r="C361" s="504"/>
      <c r="D361" s="1853"/>
      <c r="E361" s="1853"/>
      <c r="F361" s="1853"/>
      <c r="G361" s="12"/>
    </row>
    <row r="362" spans="1:7">
      <c r="A362" s="325"/>
      <c r="B362" s="325"/>
      <c r="C362" s="504"/>
      <c r="D362" s="1853"/>
      <c r="E362" s="1853"/>
      <c r="F362" s="1853"/>
      <c r="G362" s="12"/>
    </row>
    <row r="363" spans="1:7">
      <c r="A363" s="325"/>
      <c r="B363" s="325"/>
      <c r="C363" s="325"/>
      <c r="D363" s="502"/>
      <c r="E363" s="466"/>
      <c r="F363" s="135"/>
      <c r="G363" s="12"/>
    </row>
    <row r="364" spans="1:7">
      <c r="A364" s="325"/>
      <c r="B364" s="676" t="s">
        <v>316</v>
      </c>
      <c r="C364" s="325"/>
      <c r="D364" s="1853" t="s">
        <v>1313</v>
      </c>
      <c r="E364" s="1853"/>
      <c r="F364" s="1853"/>
      <c r="G364" s="12"/>
    </row>
    <row r="365" spans="1:7">
      <c r="A365" s="325"/>
      <c r="B365" s="325"/>
      <c r="C365" s="325"/>
      <c r="D365" s="1853"/>
      <c r="E365" s="1853"/>
      <c r="F365" s="1853"/>
      <c r="G365" s="12"/>
    </row>
    <row r="366" spans="1:7">
      <c r="A366" s="325"/>
      <c r="B366" s="325"/>
      <c r="C366" s="325"/>
      <c r="D366" s="466"/>
      <c r="E366" s="466"/>
      <c r="F366" s="135"/>
      <c r="G366" s="12"/>
    </row>
    <row r="367" spans="1:7" ht="13">
      <c r="A367" s="261"/>
      <c r="B367" s="676" t="s">
        <v>316</v>
      </c>
      <c r="C367" s="325"/>
      <c r="D367" s="1854" t="s">
        <v>1314</v>
      </c>
      <c r="E367" s="1854"/>
      <c r="F367" s="1854"/>
      <c r="G367" s="12"/>
    </row>
    <row r="368" spans="1:7" ht="13">
      <c r="A368" s="503"/>
      <c r="B368" s="503"/>
      <c r="C368" s="325"/>
      <c r="D368" s="1854"/>
      <c r="E368" s="1854"/>
      <c r="F368" s="1854"/>
      <c r="G368" s="12"/>
    </row>
    <row r="369" spans="1:7" ht="13">
      <c r="A369" s="503"/>
      <c r="B369" s="503"/>
      <c r="C369" s="325"/>
      <c r="D369" s="1854"/>
      <c r="E369" s="1854"/>
      <c r="F369" s="1854"/>
      <c r="G369" s="12"/>
    </row>
    <row r="370" spans="1:7" ht="13">
      <c r="A370" s="503"/>
      <c r="B370" s="503"/>
      <c r="C370" s="325"/>
      <c r="D370" s="1854"/>
      <c r="E370" s="1854"/>
      <c r="F370" s="1854"/>
      <c r="G370" s="12"/>
    </row>
    <row r="371" spans="1:7" ht="13">
      <c r="A371" s="503"/>
      <c r="B371" s="503"/>
      <c r="C371" s="325"/>
      <c r="D371" s="1854"/>
      <c r="E371" s="1854"/>
      <c r="F371" s="1854"/>
      <c r="G371" s="12"/>
    </row>
    <row r="372" spans="1:7">
      <c r="D372" s="135"/>
      <c r="E372" s="135"/>
      <c r="F372" s="135"/>
      <c r="G372" s="12"/>
    </row>
    <row r="373" spans="1:7" ht="13">
      <c r="A373" s="261"/>
      <c r="B373" s="676" t="s">
        <v>316</v>
      </c>
      <c r="C373" s="266"/>
      <c r="D373" s="1825" t="s">
        <v>1315</v>
      </c>
      <c r="E373" s="1825"/>
      <c r="F373" s="1825"/>
      <c r="G373" s="12"/>
    </row>
    <row r="374" spans="1:7" ht="13">
      <c r="A374" s="261"/>
      <c r="B374" s="261"/>
      <c r="D374" s="1825"/>
      <c r="E374" s="1825"/>
      <c r="F374" s="1825"/>
      <c r="G374" s="12"/>
    </row>
    <row r="375" spans="1:7">
      <c r="D375" s="1825"/>
      <c r="E375" s="1825"/>
      <c r="F375" s="1825"/>
      <c r="G375" s="12"/>
    </row>
    <row r="376" spans="1:7">
      <c r="D376" s="1825"/>
      <c r="E376" s="1825"/>
      <c r="F376" s="1825"/>
      <c r="G376" s="12"/>
    </row>
    <row r="377" spans="1:7">
      <c r="D377" s="1825"/>
      <c r="E377" s="1825"/>
      <c r="F377" s="1825"/>
      <c r="G377" s="12"/>
    </row>
    <row r="378" spans="1:7">
      <c r="D378" s="1825"/>
      <c r="E378" s="1825"/>
      <c r="F378" s="1825"/>
      <c r="G378" s="12"/>
    </row>
    <row r="379" spans="1:7">
      <c r="D379" s="1825"/>
      <c r="E379" s="1825"/>
      <c r="F379" s="1825"/>
      <c r="G379" s="12"/>
    </row>
    <row r="380" spans="1:7">
      <c r="D380" s="1825"/>
      <c r="E380" s="1825"/>
      <c r="F380" s="1825"/>
      <c r="G380" s="12"/>
    </row>
    <row r="381" spans="1:7">
      <c r="D381" s="1825"/>
      <c r="E381" s="1825"/>
      <c r="F381" s="1825"/>
      <c r="G381" s="12"/>
    </row>
    <row r="382" spans="1:7">
      <c r="D382" s="1825"/>
      <c r="E382" s="1825"/>
      <c r="F382" s="1825"/>
      <c r="G382" s="12"/>
    </row>
    <row r="383" spans="1:7">
      <c r="D383" s="1825"/>
      <c r="E383" s="1825"/>
      <c r="F383" s="1825"/>
      <c r="G383" s="12"/>
    </row>
    <row r="384" spans="1:7">
      <c r="D384" s="1825"/>
      <c r="E384" s="1825"/>
      <c r="F384" s="1825"/>
      <c r="G384" s="12"/>
    </row>
    <row r="385" spans="1:7">
      <c r="D385" s="1825"/>
      <c r="E385" s="1825"/>
      <c r="F385" s="1825"/>
      <c r="G385" s="12"/>
    </row>
    <row r="386" spans="1:7">
      <c r="A386" s="12"/>
      <c r="B386" s="12"/>
      <c r="C386" s="12"/>
      <c r="D386" s="1825"/>
      <c r="E386" s="1825"/>
      <c r="F386" s="1825"/>
      <c r="G386" s="12"/>
    </row>
    <row r="387" spans="1:7">
      <c r="A387" s="12"/>
      <c r="B387" s="12"/>
      <c r="C387" s="12"/>
      <c r="D387" s="1825"/>
      <c r="E387" s="1825"/>
      <c r="F387" s="1825"/>
      <c r="G387" s="12"/>
    </row>
    <row r="388" spans="1:7">
      <c r="A388" s="12"/>
      <c r="B388" s="12"/>
      <c r="C388" s="12"/>
      <c r="D388" s="1825"/>
      <c r="E388" s="1825"/>
      <c r="F388" s="1825"/>
      <c r="G388" s="12"/>
    </row>
    <row r="389" spans="1:7">
      <c r="A389" s="12"/>
      <c r="B389" s="12"/>
      <c r="C389" s="12"/>
      <c r="D389" s="1825"/>
      <c r="E389" s="1825"/>
      <c r="F389" s="1825"/>
      <c r="G389" s="12"/>
    </row>
    <row r="390" spans="1:7">
      <c r="A390" s="12"/>
      <c r="B390" s="12"/>
      <c r="C390" s="12"/>
      <c r="D390" s="1825"/>
      <c r="E390" s="1825"/>
      <c r="F390" s="1825"/>
      <c r="G390" s="12"/>
    </row>
    <row r="391" spans="1:7">
      <c r="A391" s="12"/>
      <c r="B391" s="12"/>
      <c r="C391" s="12"/>
      <c r="D391" s="1825"/>
      <c r="E391" s="1825"/>
      <c r="F391" s="1825"/>
      <c r="G391" s="12"/>
    </row>
    <row r="392" spans="1:7">
      <c r="A392" s="12"/>
      <c r="B392" s="12"/>
      <c r="C392" s="12"/>
      <c r="D392" s="1825"/>
      <c r="E392" s="1825"/>
      <c r="F392" s="1825"/>
      <c r="G392" s="12"/>
    </row>
    <row r="393" spans="1:7">
      <c r="A393" s="12"/>
      <c r="B393" s="12"/>
      <c r="C393" s="12"/>
      <c r="D393" s="1825"/>
      <c r="E393" s="1825"/>
      <c r="F393" s="1825"/>
      <c r="G393" s="12"/>
    </row>
    <row r="394" spans="1:7">
      <c r="A394" s="12"/>
      <c r="B394" s="12"/>
      <c r="C394" s="12"/>
      <c r="D394" s="1825"/>
      <c r="E394" s="1825"/>
      <c r="F394" s="1825"/>
      <c r="G394" s="12"/>
    </row>
    <row r="395" spans="1:7">
      <c r="A395" s="12"/>
      <c r="B395" s="12"/>
      <c r="C395" s="12"/>
      <c r="D395" s="1825"/>
      <c r="E395" s="1825"/>
      <c r="F395" s="1825"/>
      <c r="G395" s="12"/>
    </row>
    <row r="396" spans="1:7">
      <c r="A396" s="12"/>
      <c r="B396" s="12"/>
      <c r="C396" s="12"/>
      <c r="D396" s="1825"/>
      <c r="E396" s="1825"/>
      <c r="F396" s="1825"/>
      <c r="G396" s="12"/>
    </row>
    <row r="397" spans="1:7">
      <c r="A397" s="12"/>
      <c r="B397" s="12"/>
      <c r="C397" s="12"/>
      <c r="D397" s="1825"/>
      <c r="E397" s="1825"/>
      <c r="F397" s="1825"/>
      <c r="G397" s="12"/>
    </row>
    <row r="398" spans="1:7">
      <c r="A398" s="12"/>
      <c r="B398" s="12"/>
      <c r="C398" s="12"/>
      <c r="D398" s="1825"/>
      <c r="E398" s="1825"/>
      <c r="F398" s="1825"/>
      <c r="G398" s="12"/>
    </row>
    <row r="399" spans="1:7">
      <c r="A399" s="12"/>
      <c r="B399" s="12"/>
      <c r="C399" s="12"/>
      <c r="D399" s="1825"/>
      <c r="E399" s="1825"/>
      <c r="F399" s="1825"/>
      <c r="G399" s="12"/>
    </row>
    <row r="400" spans="1:7">
      <c r="A400" s="12"/>
      <c r="B400" s="12"/>
      <c r="C400" s="12"/>
      <c r="D400" s="1825"/>
      <c r="E400" s="1825"/>
      <c r="F400" s="1825"/>
      <c r="G400" s="12"/>
    </row>
    <row r="401" spans="1:7">
      <c r="A401" s="12"/>
      <c r="B401" s="12"/>
      <c r="C401" s="12"/>
      <c r="D401" s="1825"/>
      <c r="E401" s="1825"/>
      <c r="F401" s="1825"/>
      <c r="G401" s="12"/>
    </row>
    <row r="402" spans="1:7" s="32" customFormat="1">
      <c r="A402" s="132"/>
      <c r="B402" s="673"/>
      <c r="C402" s="132"/>
      <c r="D402" s="1825"/>
      <c r="E402" s="1825"/>
      <c r="F402" s="1825"/>
      <c r="G402" s="30"/>
    </row>
    <row r="403" spans="1:7" s="32" customFormat="1" ht="40.75" customHeight="1">
      <c r="A403" s="132"/>
      <c r="B403" s="673"/>
      <c r="C403" s="132"/>
      <c r="D403" s="1825"/>
      <c r="E403" s="1825"/>
      <c r="F403" s="1825"/>
      <c r="G403" s="30"/>
    </row>
    <row r="404" spans="1:7" s="32" customFormat="1">
      <c r="A404" s="132"/>
      <c r="B404" s="673"/>
      <c r="C404" s="132"/>
      <c r="D404" s="135"/>
      <c r="E404" s="135"/>
      <c r="F404" s="135"/>
      <c r="G404" s="30"/>
    </row>
    <row r="405" spans="1:7" ht="13">
      <c r="A405" s="261"/>
      <c r="B405" s="676" t="s">
        <v>316</v>
      </c>
      <c r="C405" s="266"/>
      <c r="D405" s="1838" t="s">
        <v>1316</v>
      </c>
      <c r="E405" s="1838"/>
      <c r="F405" s="1838"/>
    </row>
    <row r="406" spans="1:7">
      <c r="D406" s="1855" t="s">
        <v>1080</v>
      </c>
      <c r="E406" s="1855"/>
      <c r="F406" s="1855"/>
    </row>
    <row r="407" spans="1:7">
      <c r="D407" s="1839" t="s">
        <v>1317</v>
      </c>
      <c r="E407" s="1839"/>
      <c r="F407" s="1839"/>
    </row>
    <row r="408" spans="1:7">
      <c r="D408" s="1839"/>
      <c r="E408" s="1839"/>
      <c r="F408" s="1839"/>
    </row>
    <row r="409" spans="1:7">
      <c r="D409" s="1839"/>
      <c r="E409" s="1839"/>
      <c r="F409" s="1839"/>
    </row>
    <row r="410" spans="1:7">
      <c r="D410" s="1839"/>
      <c r="E410" s="1839"/>
      <c r="F410" s="1839"/>
    </row>
    <row r="411" spans="1:7">
      <c r="D411" s="135"/>
      <c r="E411" s="135"/>
      <c r="F411" s="135"/>
      <c r="G411" s="12"/>
    </row>
    <row r="412" spans="1:7" ht="13">
      <c r="A412" s="261"/>
      <c r="B412" s="676" t="s">
        <v>316</v>
      </c>
      <c r="C412" s="266"/>
      <c r="D412" s="1825" t="s">
        <v>1318</v>
      </c>
      <c r="E412" s="1825"/>
      <c r="F412" s="1825"/>
      <c r="G412" s="12"/>
    </row>
    <row r="413" spans="1:7">
      <c r="D413" s="1825"/>
      <c r="E413" s="1825"/>
      <c r="F413" s="1825"/>
      <c r="G413" s="12"/>
    </row>
    <row r="414" spans="1:7">
      <c r="D414" s="1825"/>
      <c r="E414" s="1825"/>
      <c r="F414" s="1825"/>
      <c r="G414" s="12"/>
    </row>
    <row r="415" spans="1:7" s="716" customFormat="1">
      <c r="A415" s="728"/>
      <c r="B415" s="728"/>
      <c r="C415" s="728"/>
      <c r="D415" s="725"/>
      <c r="E415" s="725"/>
      <c r="F415" s="725"/>
    </row>
    <row r="416" spans="1:7" ht="13">
      <c r="B416" s="676" t="s">
        <v>316</v>
      </c>
      <c r="C416" s="261"/>
      <c r="D416" s="1839" t="s">
        <v>1319</v>
      </c>
      <c r="E416" s="1839"/>
      <c r="F416" s="1839"/>
      <c r="G416" s="12"/>
    </row>
    <row r="417" spans="1:7">
      <c r="D417" s="1839"/>
      <c r="E417" s="1839"/>
      <c r="F417" s="1839"/>
      <c r="G417" s="12"/>
    </row>
    <row r="418" spans="1:7">
      <c r="D418" s="135"/>
      <c r="E418" s="135"/>
      <c r="F418" s="135"/>
      <c r="G418" s="12"/>
    </row>
    <row r="419" spans="1:7" ht="13">
      <c r="B419" s="676" t="s">
        <v>316</v>
      </c>
      <c r="C419" s="261"/>
      <c r="D419" s="1839" t="s">
        <v>1320</v>
      </c>
      <c r="E419" s="1839"/>
      <c r="F419" s="1839"/>
      <c r="G419" s="12"/>
    </row>
    <row r="420" spans="1:7">
      <c r="D420" s="1839"/>
      <c r="E420" s="1839"/>
      <c r="F420" s="1839"/>
      <c r="G420" s="12"/>
    </row>
    <row r="421" spans="1:7">
      <c r="D421" s="1839"/>
      <c r="E421" s="1839"/>
      <c r="F421" s="1839"/>
      <c r="G421" s="12"/>
    </row>
    <row r="422" spans="1:7">
      <c r="D422" s="1839"/>
      <c r="E422" s="1839"/>
      <c r="F422" s="1839"/>
      <c r="G422" s="12"/>
    </row>
    <row r="423" spans="1:7">
      <c r="B423" s="676" t="s">
        <v>316</v>
      </c>
      <c r="D423" s="1839"/>
      <c r="E423" s="1839"/>
      <c r="F423" s="1839"/>
      <c r="G423" s="12"/>
    </row>
    <row r="424" spans="1:7">
      <c r="A424" s="12"/>
      <c r="B424" s="12"/>
      <c r="C424" s="12"/>
      <c r="D424" s="1839"/>
      <c r="E424" s="1839"/>
      <c r="F424" s="1839"/>
      <c r="G424" s="12"/>
    </row>
    <row r="425" spans="1:7">
      <c r="A425" s="12"/>
      <c r="C425" s="12"/>
      <c r="D425" s="1839"/>
      <c r="E425" s="1839"/>
      <c r="F425" s="1839"/>
      <c r="G425" s="12"/>
    </row>
    <row r="426" spans="1:7">
      <c r="A426" s="12"/>
      <c r="B426" s="676" t="s">
        <v>316</v>
      </c>
      <c r="C426" s="12"/>
      <c r="D426" s="1839"/>
      <c r="E426" s="1839"/>
      <c r="F426" s="1839"/>
      <c r="G426" s="12"/>
    </row>
    <row r="427" spans="1:7">
      <c r="A427" s="12"/>
      <c r="B427" s="12"/>
      <c r="C427" s="12"/>
      <c r="D427" s="1839"/>
      <c r="E427" s="1839"/>
      <c r="F427" s="1839"/>
      <c r="G427" s="12"/>
    </row>
    <row r="428" spans="1:7">
      <c r="A428" s="12"/>
      <c r="C428" s="12"/>
      <c r="D428" s="1839"/>
      <c r="E428" s="1839"/>
      <c r="F428" s="1839"/>
      <c r="G428" s="12"/>
    </row>
    <row r="429" spans="1:7">
      <c r="A429" s="12"/>
      <c r="C429" s="12"/>
      <c r="D429" s="1839"/>
      <c r="E429" s="1839"/>
      <c r="F429" s="1839"/>
      <c r="G429" s="12"/>
    </row>
    <row r="430" spans="1:7">
      <c r="A430" s="12"/>
      <c r="B430" s="676" t="s">
        <v>316</v>
      </c>
      <c r="C430" s="12"/>
      <c r="D430" s="1839"/>
      <c r="E430" s="1839"/>
      <c r="F430" s="1839"/>
      <c r="G430" s="12"/>
    </row>
    <row r="431" spans="1:7">
      <c r="A431" s="12"/>
      <c r="B431" s="12"/>
      <c r="C431" s="12"/>
      <c r="D431" s="1839"/>
      <c r="E431" s="1839"/>
      <c r="F431" s="1839"/>
      <c r="G431" s="12"/>
    </row>
    <row r="432" spans="1:7">
      <c r="A432" s="12"/>
      <c r="B432" s="676" t="s">
        <v>316</v>
      </c>
      <c r="C432" s="12"/>
      <c r="D432" s="1839"/>
      <c r="E432" s="1839"/>
      <c r="F432" s="1839"/>
      <c r="G432" s="12"/>
    </row>
    <row r="433" spans="1:7" s="716" customFormat="1">
      <c r="D433" s="726"/>
      <c r="E433" s="726"/>
      <c r="F433" s="726"/>
    </row>
    <row r="434" spans="1:7">
      <c r="A434" s="12"/>
      <c r="B434" s="715" t="s">
        <v>316</v>
      </c>
      <c r="C434" s="12"/>
      <c r="D434" s="1839" t="s">
        <v>1321</v>
      </c>
      <c r="E434" s="1839"/>
      <c r="F434" s="1839"/>
      <c r="G434" s="12"/>
    </row>
    <row r="435" spans="1:7">
      <c r="A435" s="12"/>
      <c r="B435" s="12"/>
      <c r="C435" s="12"/>
      <c r="D435" s="1839"/>
      <c r="E435" s="1839"/>
      <c r="F435" s="1839"/>
      <c r="G435" s="12"/>
    </row>
    <row r="436" spans="1:7">
      <c r="A436" s="12"/>
      <c r="B436" s="12"/>
      <c r="C436" s="12"/>
      <c r="D436" s="1839"/>
      <c r="E436" s="1839"/>
      <c r="F436" s="1839"/>
      <c r="G436" s="12"/>
    </row>
    <row r="437" spans="1:7">
      <c r="A437" s="12"/>
      <c r="B437" s="12"/>
      <c r="C437" s="12"/>
      <c r="D437" s="1839"/>
      <c r="E437" s="1839"/>
      <c r="F437" s="1839"/>
      <c r="G437" s="12"/>
    </row>
    <row r="438" spans="1:7">
      <c r="D438" s="1839"/>
      <c r="E438" s="1839"/>
      <c r="F438" s="1839"/>
    </row>
    <row r="439" spans="1:7">
      <c r="D439" s="135"/>
      <c r="E439" s="135"/>
      <c r="F439" s="135"/>
    </row>
    <row r="440" spans="1:7">
      <c r="B440" s="676" t="s">
        <v>316</v>
      </c>
      <c r="D440" s="1840" t="s">
        <v>1322</v>
      </c>
      <c r="E440" s="1840"/>
      <c r="F440" s="1840"/>
    </row>
    <row r="441" spans="1:7">
      <c r="A441" s="135"/>
      <c r="B441" s="135"/>
    </row>
    <row r="442" spans="1:7" ht="13">
      <c r="A442" s="1845" t="s">
        <v>1163</v>
      </c>
      <c r="B442" s="1845"/>
      <c r="C442" s="1845"/>
      <c r="D442" s="1845"/>
      <c r="E442" s="1845"/>
      <c r="F442" s="1845"/>
      <c r="G442" s="1845"/>
    </row>
    <row r="443" spans="1:7">
      <c r="A443" s="135"/>
      <c r="B443" s="135"/>
    </row>
    <row r="444" spans="1:7" ht="13">
      <c r="D444" s="1841" t="s">
        <v>946</v>
      </c>
      <c r="E444" s="1841"/>
      <c r="F444" s="1841"/>
    </row>
    <row r="445" spans="1:7" s="39" customFormat="1" ht="13">
      <c r="A445" s="403"/>
      <c r="B445" s="403"/>
      <c r="C445" s="273"/>
      <c r="D445" s="1842" t="s">
        <v>1323</v>
      </c>
      <c r="E445" s="1842"/>
      <c r="F445" s="1842"/>
      <c r="G445" s="130"/>
    </row>
    <row r="446" spans="1:7" s="39" customFormat="1" ht="13">
      <c r="A446" s="403"/>
      <c r="B446" s="403"/>
      <c r="C446" s="273"/>
      <c r="D446" s="729"/>
      <c r="E446" s="6"/>
      <c r="F446" s="6"/>
      <c r="G446" s="130"/>
    </row>
    <row r="447" spans="1:7" s="39" customFormat="1" ht="13">
      <c r="A447" s="261"/>
      <c r="B447" s="676" t="s">
        <v>316</v>
      </c>
      <c r="C447" s="273"/>
      <c r="D447" s="1843" t="s">
        <v>1324</v>
      </c>
      <c r="E447" s="1843"/>
      <c r="F447" s="1843"/>
      <c r="G447" s="130"/>
    </row>
    <row r="448" spans="1:7" s="39" customFormat="1" ht="13">
      <c r="A448" s="261"/>
      <c r="B448" s="261"/>
      <c r="C448" s="273"/>
      <c r="D448" s="1843"/>
      <c r="E448" s="1843"/>
      <c r="F448" s="1843"/>
      <c r="G448" s="130"/>
    </row>
    <row r="449" spans="1:7" s="39" customFormat="1" ht="13">
      <c r="A449" s="261"/>
      <c r="B449" s="261"/>
      <c r="C449" s="273"/>
      <c r="D449" s="727"/>
      <c r="E449" s="6"/>
      <c r="F449" s="6"/>
      <c r="G449" s="130"/>
    </row>
    <row r="450" spans="1:7">
      <c r="B450" s="676" t="s">
        <v>316</v>
      </c>
      <c r="D450" s="1844" t="s">
        <v>1325</v>
      </c>
      <c r="E450" s="1844"/>
      <c r="F450" s="1844"/>
    </row>
    <row r="451" spans="1:7" ht="13">
      <c r="A451" s="261"/>
      <c r="D451" s="1844"/>
      <c r="E451" s="1844"/>
      <c r="F451" s="1844"/>
    </row>
    <row r="452" spans="1:7" ht="13">
      <c r="A452" s="261"/>
      <c r="B452" s="261"/>
      <c r="D452" s="1844"/>
      <c r="E452" s="1844"/>
      <c r="F452" s="1844"/>
    </row>
    <row r="453" spans="1:7" ht="13">
      <c r="A453" s="261"/>
      <c r="B453" s="261"/>
      <c r="D453" s="1844"/>
      <c r="E453" s="1844"/>
      <c r="F453" s="1844"/>
    </row>
    <row r="454" spans="1:7">
      <c r="D454" s="675"/>
      <c r="E454" s="675"/>
      <c r="F454" s="675"/>
      <c r="G454" s="12"/>
    </row>
    <row r="455" spans="1:7" ht="13">
      <c r="A455" s="261"/>
      <c r="B455" s="676" t="s">
        <v>316</v>
      </c>
      <c r="D455" s="1826" t="s">
        <v>1326</v>
      </c>
      <c r="E455" s="1826"/>
      <c r="F455" s="1826"/>
      <c r="G455" s="12"/>
    </row>
    <row r="456" spans="1:7" ht="13">
      <c r="A456" s="261"/>
      <c r="B456" s="261"/>
      <c r="D456" s="1826"/>
      <c r="E456" s="1826"/>
      <c r="F456" s="1826"/>
      <c r="G456" s="12"/>
    </row>
    <row r="457" spans="1:7" ht="13">
      <c r="A457" s="261"/>
      <c r="D457" s="1826"/>
      <c r="E457" s="1826"/>
      <c r="F457" s="1826"/>
      <c r="G457" s="12"/>
    </row>
    <row r="458" spans="1:7" ht="13">
      <c r="A458" s="261"/>
      <c r="B458" s="261"/>
      <c r="D458" s="675"/>
      <c r="E458" s="675"/>
      <c r="F458" s="675"/>
      <c r="G458" s="12"/>
    </row>
    <row r="459" spans="1:7" ht="13">
      <c r="A459" s="261"/>
      <c r="B459" s="715" t="s">
        <v>316</v>
      </c>
      <c r="D459" s="1838" t="s">
        <v>1327</v>
      </c>
      <c r="E459" s="1838"/>
      <c r="F459" s="1838"/>
      <c r="G459" s="12"/>
    </row>
    <row r="460" spans="1:7" ht="13">
      <c r="A460" s="261"/>
      <c r="B460" s="261"/>
      <c r="D460" s="727"/>
      <c r="E460" s="6"/>
      <c r="F460" s="6"/>
      <c r="G460" s="12"/>
    </row>
    <row r="461" spans="1:7" ht="13">
      <c r="A461" s="261"/>
      <c r="B461" s="676" t="s">
        <v>316</v>
      </c>
      <c r="D461" s="1825" t="s">
        <v>1328</v>
      </c>
      <c r="E461" s="1825"/>
      <c r="F461" s="1825"/>
      <c r="G461" s="12"/>
    </row>
    <row r="462" spans="1:7" ht="13">
      <c r="A462" s="261"/>
      <c r="D462" s="1825"/>
      <c r="E462" s="1825"/>
      <c r="F462" s="1825"/>
      <c r="G462" s="12"/>
    </row>
    <row r="463" spans="1:7" ht="13">
      <c r="A463" s="23"/>
      <c r="B463" s="672"/>
      <c r="D463" s="730"/>
      <c r="E463" s="6"/>
      <c r="F463" s="6"/>
      <c r="G463" s="12"/>
    </row>
    <row r="464" spans="1:7" ht="13">
      <c r="A464" s="23"/>
      <c r="B464" s="715" t="s">
        <v>316</v>
      </c>
      <c r="D464" s="1838" t="s">
        <v>1329</v>
      </c>
      <c r="E464" s="1838"/>
      <c r="F464" s="1838"/>
      <c r="G464" s="12"/>
    </row>
    <row r="465" spans="1:7" ht="13">
      <c r="A465" s="261"/>
      <c r="B465" s="261"/>
      <c r="D465" s="135"/>
    </row>
    <row r="466" spans="1:7" ht="13">
      <c r="A466" s="1845" t="s">
        <v>1164</v>
      </c>
      <c r="B466" s="1845"/>
      <c r="C466" s="1845"/>
      <c r="D466" s="1845"/>
      <c r="E466" s="1845"/>
      <c r="F466" s="1845"/>
      <c r="G466" s="1845"/>
    </row>
    <row r="467" spans="1:7" customFormat="1" ht="12" customHeight="1">
      <c r="A467" s="261"/>
      <c r="B467" s="261"/>
      <c r="C467" s="10"/>
      <c r="D467" s="151"/>
      <c r="E467" s="149"/>
      <c r="F467" s="149"/>
      <c r="G467" s="149"/>
    </row>
    <row r="468" spans="1:7" customFormat="1" ht="13">
      <c r="A468" s="273"/>
      <c r="B468" s="273"/>
      <c r="C468" s="312"/>
      <c r="D468" s="1846" t="s">
        <v>849</v>
      </c>
      <c r="E468" s="1846"/>
      <c r="F468" s="1846"/>
      <c r="G468" s="182"/>
    </row>
    <row r="469" spans="1:7" customFormat="1" ht="13.15" customHeight="1">
      <c r="A469" s="260"/>
      <c r="B469" s="260"/>
      <c r="C469" s="313"/>
      <c r="D469" s="1847" t="s">
        <v>1207</v>
      </c>
      <c r="E469" s="1847"/>
      <c r="F469" s="1847"/>
      <c r="G469" s="149"/>
    </row>
    <row r="470" spans="1:7" customFormat="1" ht="13">
      <c r="A470" s="260"/>
      <c r="B470" s="260"/>
      <c r="C470" s="313"/>
      <c r="D470" s="1847"/>
      <c r="E470" s="1847"/>
      <c r="F470" s="1847"/>
      <c r="G470" s="149"/>
    </row>
    <row r="471" spans="1:7" customFormat="1" ht="13">
      <c r="A471" s="260"/>
      <c r="B471" s="260"/>
      <c r="C471" s="313"/>
      <c r="D471" s="1847"/>
      <c r="E471" s="1847"/>
      <c r="F471" s="1847"/>
      <c r="G471" s="149"/>
    </row>
    <row r="472" spans="1:7" customFormat="1" ht="13">
      <c r="A472" s="260"/>
      <c r="B472" s="260"/>
      <c r="C472" s="313"/>
      <c r="D472" s="1847"/>
      <c r="E472" s="1847"/>
      <c r="F472" s="1847"/>
      <c r="G472" s="149"/>
    </row>
    <row r="473" spans="1:7" customFormat="1" ht="13">
      <c r="A473" s="260"/>
      <c r="B473" s="260"/>
      <c r="C473" s="313"/>
      <c r="D473" s="1847"/>
      <c r="E473" s="1847"/>
      <c r="F473" s="1847"/>
      <c r="G473" s="149"/>
    </row>
    <row r="474" spans="1:7" customFormat="1" ht="13">
      <c r="A474" s="260"/>
      <c r="B474" s="260"/>
      <c r="C474" s="313"/>
      <c r="D474" s="470"/>
      <c r="E474" s="149"/>
      <c r="F474" s="151"/>
      <c r="G474" s="149"/>
    </row>
    <row r="475" spans="1:7" customFormat="1" ht="14.5" customHeight="1">
      <c r="A475" s="261"/>
      <c r="B475" s="676" t="s">
        <v>316</v>
      </c>
      <c r="C475" s="313"/>
      <c r="D475" s="1887" t="s">
        <v>1198</v>
      </c>
      <c r="E475" s="1887"/>
      <c r="F475" s="1887"/>
      <c r="G475" s="149"/>
    </row>
    <row r="476" spans="1:7" customFormat="1" ht="13">
      <c r="A476" s="260"/>
      <c r="B476" s="260"/>
      <c r="C476" s="313"/>
      <c r="D476" s="1887"/>
      <c r="E476" s="1887"/>
      <c r="F476" s="1887"/>
      <c r="G476" s="149"/>
    </row>
    <row r="477" spans="1:7" s="677" customFormat="1" ht="13">
      <c r="A477" s="260"/>
      <c r="B477" s="260"/>
      <c r="C477" s="313"/>
      <c r="D477" s="1887"/>
      <c r="E477" s="1887"/>
      <c r="F477" s="1887"/>
      <c r="G477" s="149"/>
    </row>
    <row r="478" spans="1:7" s="677" customFormat="1" ht="13">
      <c r="A478" s="260"/>
      <c r="B478" s="260"/>
      <c r="C478" s="313"/>
      <c r="D478" s="1887"/>
      <c r="E478" s="1887"/>
      <c r="F478" s="1887"/>
      <c r="G478" s="149"/>
    </row>
    <row r="479" spans="1:7" customFormat="1" ht="13">
      <c r="A479" s="260"/>
      <c r="B479" s="260"/>
      <c r="C479" s="313"/>
      <c r="D479" s="1887"/>
      <c r="E479" s="1887"/>
      <c r="F479" s="1887"/>
      <c r="G479" s="149"/>
    </row>
    <row r="480" spans="1:7" customFormat="1" ht="13">
      <c r="A480" s="260"/>
      <c r="B480" s="260"/>
      <c r="C480" s="313"/>
      <c r="D480" s="443"/>
      <c r="E480" s="149"/>
      <c r="F480" s="151"/>
      <c r="G480" s="149"/>
    </row>
    <row r="481" spans="1:7" customFormat="1" ht="14.5" customHeight="1">
      <c r="A481" s="261"/>
      <c r="B481" s="676" t="s">
        <v>316</v>
      </c>
      <c r="C481" s="313"/>
      <c r="D481" s="1887" t="s">
        <v>1201</v>
      </c>
      <c r="E481" s="1887"/>
      <c r="F481" s="1887"/>
      <c r="G481" s="149"/>
    </row>
    <row r="482" spans="1:7" customFormat="1" ht="13">
      <c r="A482" s="260"/>
      <c r="B482" s="260"/>
      <c r="C482" s="313"/>
      <c r="D482" s="1887"/>
      <c r="E482" s="1887"/>
      <c r="F482" s="1887"/>
      <c r="G482" s="149"/>
    </row>
    <row r="483" spans="1:7" s="677" customFormat="1" ht="13">
      <c r="A483" s="260"/>
      <c r="B483" s="260"/>
      <c r="C483" s="313"/>
      <c r="D483" s="1887"/>
      <c r="E483" s="1887"/>
      <c r="F483" s="1887"/>
      <c r="G483" s="149"/>
    </row>
    <row r="484" spans="1:7" customFormat="1" ht="13">
      <c r="A484" s="260"/>
      <c r="B484" s="260"/>
      <c r="C484" s="313"/>
      <c r="D484" s="1887"/>
      <c r="E484" s="1887"/>
      <c r="F484" s="1887"/>
      <c r="G484" s="149"/>
    </row>
    <row r="485" spans="1:7" customFormat="1" ht="10" customHeight="1">
      <c r="A485" s="260"/>
      <c r="B485" s="260"/>
      <c r="C485" s="313"/>
      <c r="D485" s="443"/>
      <c r="E485" s="149"/>
      <c r="F485" s="151"/>
      <c r="G485" s="149"/>
    </row>
    <row r="486" spans="1:7" customFormat="1" ht="14.5" customHeight="1">
      <c r="A486" s="261"/>
      <c r="B486" s="676" t="s">
        <v>316</v>
      </c>
      <c r="C486" s="313"/>
      <c r="D486" s="1887" t="s">
        <v>1199</v>
      </c>
      <c r="E486" s="1887"/>
      <c r="F486" s="1887"/>
      <c r="G486" s="149"/>
    </row>
    <row r="487" spans="1:7" customFormat="1" ht="13">
      <c r="A487" s="260"/>
      <c r="B487" s="260"/>
      <c r="C487" s="313"/>
      <c r="D487" s="1887"/>
      <c r="E487" s="1887"/>
      <c r="F487" s="1887"/>
      <c r="G487" s="149"/>
    </row>
    <row r="488" spans="1:7" customFormat="1" ht="13">
      <c r="A488" s="260"/>
      <c r="B488" s="260"/>
      <c r="C488" s="313"/>
      <c r="D488" s="1887"/>
      <c r="E488" s="1887"/>
      <c r="F488" s="1887"/>
      <c r="G488" s="149"/>
    </row>
    <row r="489" spans="1:7" s="677" customFormat="1" ht="13">
      <c r="A489" s="260"/>
      <c r="B489" s="260"/>
      <c r="C489" s="313"/>
      <c r="D489" s="697"/>
      <c r="E489" s="697"/>
      <c r="F489" s="697"/>
      <c r="G489" s="149"/>
    </row>
    <row r="490" spans="1:7" customFormat="1" ht="14.5" customHeight="1">
      <c r="A490" s="261"/>
      <c r="B490" s="676" t="s">
        <v>316</v>
      </c>
      <c r="C490" s="313"/>
      <c r="D490" s="1887" t="s">
        <v>1200</v>
      </c>
      <c r="E490" s="1887"/>
      <c r="F490" s="1887"/>
      <c r="G490" s="149"/>
    </row>
    <row r="491" spans="1:7" customFormat="1" ht="13">
      <c r="A491" s="260"/>
      <c r="B491" s="260"/>
      <c r="C491" s="313"/>
      <c r="D491" s="1887"/>
      <c r="E491" s="1887"/>
      <c r="F491" s="1887"/>
      <c r="G491" s="149"/>
    </row>
    <row r="492" spans="1:7" customFormat="1" ht="13">
      <c r="A492" s="260"/>
      <c r="B492" s="260"/>
      <c r="C492" s="313"/>
      <c r="D492" s="1887"/>
      <c r="E492" s="1887"/>
      <c r="F492" s="1887"/>
      <c r="G492" s="149"/>
    </row>
    <row r="493" spans="1:7" customFormat="1" ht="13">
      <c r="A493" s="260"/>
      <c r="B493" s="260"/>
      <c r="C493" s="313"/>
      <c r="D493" s="1887"/>
      <c r="E493" s="1887"/>
      <c r="F493" s="1887"/>
      <c r="G493" s="149"/>
    </row>
    <row r="494" spans="1:7" customFormat="1" ht="13">
      <c r="A494" s="260"/>
      <c r="B494" s="260"/>
      <c r="C494" s="313"/>
      <c r="D494" s="1887"/>
      <c r="E494" s="1887"/>
      <c r="F494" s="1887"/>
      <c r="G494" s="149"/>
    </row>
    <row r="495" spans="1:7" customFormat="1" ht="13">
      <c r="A495" s="260"/>
      <c r="B495" s="260"/>
      <c r="C495" s="313"/>
      <c r="D495" s="1887"/>
      <c r="E495" s="1887"/>
      <c r="F495" s="1887"/>
      <c r="G495" s="149"/>
    </row>
    <row r="496" spans="1:7" customFormat="1" ht="13">
      <c r="A496" s="260"/>
      <c r="B496" s="260"/>
      <c r="C496" s="313"/>
      <c r="D496" s="1887"/>
      <c r="E496" s="1887"/>
      <c r="F496" s="1887"/>
      <c r="G496" s="149"/>
    </row>
    <row r="497" spans="1:7" customFormat="1" ht="13">
      <c r="A497" s="486"/>
      <c r="B497" s="486"/>
      <c r="C497" s="485"/>
      <c r="D497" s="1887"/>
      <c r="E497" s="1887"/>
      <c r="F497" s="1887"/>
      <c r="G497" s="149"/>
    </row>
    <row r="498" spans="1:7" customFormat="1" ht="13">
      <c r="A498" s="486"/>
      <c r="B498" s="486"/>
      <c r="C498" s="485"/>
      <c r="D498" s="1887"/>
      <c r="E498" s="1887"/>
      <c r="F498" s="1887"/>
      <c r="G498" s="149"/>
    </row>
    <row r="499" spans="1:7" customFormat="1" ht="13">
      <c r="A499" s="486"/>
      <c r="B499" s="486"/>
      <c r="C499" s="485"/>
      <c r="D499" s="443"/>
      <c r="E499" s="149"/>
      <c r="F499" s="151"/>
      <c r="G499" s="149"/>
    </row>
    <row r="500" spans="1:7" customFormat="1" ht="13.15" customHeight="1">
      <c r="A500" s="486"/>
      <c r="B500" s="676" t="s">
        <v>316</v>
      </c>
      <c r="C500" s="485"/>
      <c r="D500" s="1837" t="s">
        <v>1344</v>
      </c>
      <c r="E500" s="1837"/>
      <c r="F500" s="1837"/>
      <c r="G500" s="149"/>
    </row>
    <row r="501" spans="1:7" customFormat="1" ht="13">
      <c r="A501" s="486"/>
      <c r="B501" s="486"/>
      <c r="C501" s="485"/>
      <c r="D501" s="1837"/>
      <c r="E501" s="1837"/>
      <c r="F501" s="1837"/>
      <c r="G501" s="149"/>
    </row>
    <row r="502" spans="1:7" customFormat="1" ht="13">
      <c r="A502" s="486"/>
      <c r="B502" s="486"/>
      <c r="C502" s="485"/>
      <c r="D502" s="1837"/>
      <c r="E502" s="1837"/>
      <c r="F502" s="1837"/>
      <c r="G502" s="149"/>
    </row>
    <row r="503" spans="1:7" customFormat="1" ht="13">
      <c r="A503" s="486"/>
      <c r="B503" s="486"/>
      <c r="C503" s="485"/>
      <c r="D503" s="1837"/>
      <c r="E503" s="1837"/>
      <c r="F503" s="1837"/>
      <c r="G503" s="149"/>
    </row>
    <row r="504" spans="1:7" customFormat="1" ht="13">
      <c r="A504" s="260"/>
      <c r="B504" s="260"/>
      <c r="C504" s="313"/>
      <c r="D504" s="1837"/>
      <c r="E504" s="1837"/>
      <c r="F504" s="1837"/>
      <c r="G504" s="149"/>
    </row>
    <row r="505" spans="1:7" s="714" customFormat="1" ht="13">
      <c r="A505" s="717"/>
      <c r="B505" s="717"/>
      <c r="C505" s="313"/>
      <c r="D505" s="738"/>
      <c r="E505" s="738"/>
      <c r="F505" s="738"/>
      <c r="G505" s="149"/>
    </row>
    <row r="506" spans="1:7" customFormat="1" ht="14.5" customHeight="1">
      <c r="A506" s="261"/>
      <c r="B506" s="676" t="s">
        <v>316</v>
      </c>
      <c r="C506" s="10"/>
      <c r="D506" s="1887" t="s">
        <v>1202</v>
      </c>
      <c r="E506" s="1887"/>
      <c r="F506" s="1887"/>
      <c r="G506" s="149"/>
    </row>
    <row r="507" spans="1:7" customFormat="1">
      <c r="A507" s="132"/>
      <c r="B507" s="673"/>
      <c r="C507" s="10"/>
      <c r="D507" s="1887"/>
      <c r="E507" s="1887"/>
      <c r="F507" s="1887"/>
      <c r="G507" s="149"/>
    </row>
    <row r="508" spans="1:7" customFormat="1">
      <c r="A508" s="132"/>
      <c r="B508" s="673"/>
      <c r="C508" s="10"/>
      <c r="D508" s="1887"/>
      <c r="E508" s="1887"/>
      <c r="F508" s="1887"/>
      <c r="G508" s="149"/>
    </row>
    <row r="509" spans="1:7" customFormat="1" ht="12" customHeight="1">
      <c r="A509" s="135"/>
      <c r="B509" s="135"/>
      <c r="C509" s="315"/>
      <c r="D509" s="135"/>
      <c r="E509" s="149"/>
      <c r="F509" s="314"/>
      <c r="G509" s="149"/>
    </row>
    <row r="510" spans="1:7" ht="13">
      <c r="A510" s="1845" t="s">
        <v>1165</v>
      </c>
      <c r="B510" s="1845"/>
      <c r="C510" s="1845"/>
      <c r="D510" s="1845"/>
      <c r="E510" s="1845"/>
      <c r="F510" s="1845"/>
      <c r="G510" s="1845"/>
    </row>
    <row r="511" spans="1:7" ht="13">
      <c r="A511" s="135"/>
      <c r="B511" s="135"/>
      <c r="C511" s="266"/>
      <c r="F511" s="134"/>
    </row>
    <row r="512" spans="1:7">
      <c r="B512" s="1873" t="s">
        <v>468</v>
      </c>
      <c r="C512" s="1873"/>
      <c r="D512" s="1873"/>
      <c r="E512" s="1873"/>
      <c r="F512" s="1873"/>
    </row>
    <row r="513" spans="1:7">
      <c r="A513" s="135"/>
      <c r="B513" s="135"/>
      <c r="C513" s="266"/>
      <c r="D513" s="135"/>
      <c r="F513" s="135"/>
    </row>
    <row r="514" spans="1:7" ht="13">
      <c r="A514" s="1895" t="s">
        <v>1166</v>
      </c>
      <c r="B514" s="1895"/>
      <c r="C514" s="1895"/>
      <c r="D514" s="1895"/>
      <c r="E514" s="1895"/>
      <c r="F514" s="1895"/>
      <c r="G514" s="1895"/>
    </row>
    <row r="515" spans="1:7">
      <c r="A515" s="135"/>
      <c r="B515" s="135"/>
      <c r="C515" s="266"/>
      <c r="D515" s="135"/>
      <c r="F515" s="135"/>
    </row>
    <row r="516" spans="1:7" ht="13">
      <c r="C516" s="266"/>
      <c r="D516" s="1848" t="s">
        <v>718</v>
      </c>
      <c r="E516" s="1848"/>
      <c r="F516" s="1848"/>
    </row>
    <row r="517" spans="1:7" s="679" customFormat="1">
      <c r="A517" s="696"/>
      <c r="B517" s="696"/>
      <c r="C517" s="266"/>
      <c r="D517" s="1838" t="s">
        <v>1223</v>
      </c>
      <c r="E517" s="1838"/>
      <c r="F517" s="1838"/>
      <c r="G517" s="7"/>
    </row>
    <row r="518" spans="1:7" s="679" customFormat="1">
      <c r="A518" s="696"/>
      <c r="B518" s="696"/>
      <c r="C518" s="266"/>
      <c r="D518" s="701"/>
      <c r="E518" s="701"/>
      <c r="F518" s="701"/>
      <c r="G518" s="7"/>
    </row>
    <row r="519" spans="1:7" ht="13.15" customHeight="1">
      <c r="A519" s="261"/>
      <c r="B519" s="676" t="s">
        <v>316</v>
      </c>
      <c r="C519" s="266"/>
      <c r="D519" s="1838" t="s">
        <v>947</v>
      </c>
      <c r="E519" s="1838"/>
      <c r="F519" s="1838"/>
      <c r="G519" s="12"/>
    </row>
    <row r="520" spans="1:7" ht="13.15" customHeight="1">
      <c r="A520" s="266"/>
      <c r="B520" s="266"/>
      <c r="C520" s="266"/>
      <c r="D520" s="701"/>
      <c r="E520" s="674"/>
      <c r="F520" s="674"/>
      <c r="G520" s="12"/>
    </row>
    <row r="521" spans="1:7" ht="13">
      <c r="A521" s="261"/>
      <c r="B521" s="676" t="s">
        <v>316</v>
      </c>
      <c r="C521" s="266"/>
      <c r="D521" s="1825" t="s">
        <v>1224</v>
      </c>
      <c r="E521" s="1825"/>
      <c r="F521" s="1825"/>
      <c r="G521" s="12"/>
    </row>
    <row r="522" spans="1:7">
      <c r="A522" s="266"/>
      <c r="B522" s="266"/>
      <c r="C522" s="266"/>
      <c r="D522" s="1825"/>
      <c r="E522" s="1825"/>
      <c r="F522" s="1825"/>
      <c r="G522" s="12"/>
    </row>
    <row r="523" spans="1:7">
      <c r="A523" s="266"/>
      <c r="B523" s="266"/>
      <c r="C523" s="266"/>
      <c r="D523" s="135"/>
      <c r="E523" s="135"/>
      <c r="F523" s="135"/>
      <c r="G523" s="12"/>
    </row>
    <row r="524" spans="1:7" ht="13">
      <c r="A524" s="261"/>
      <c r="B524" s="676" t="s">
        <v>316</v>
      </c>
      <c r="C524" s="266"/>
      <c r="D524" s="1825" t="s">
        <v>1225</v>
      </c>
      <c r="E524" s="1825"/>
      <c r="F524" s="1825"/>
      <c r="G524" s="12"/>
    </row>
    <row r="525" spans="1:7">
      <c r="A525" s="266"/>
      <c r="B525" s="266"/>
      <c r="C525" s="266"/>
      <c r="D525" s="1825"/>
      <c r="E525" s="1825"/>
      <c r="F525" s="1825"/>
      <c r="G525" s="12"/>
    </row>
    <row r="526" spans="1:7">
      <c r="A526" s="266"/>
      <c r="B526" s="266"/>
      <c r="C526" s="266"/>
      <c r="D526" s="135"/>
      <c r="E526" s="135"/>
      <c r="F526" s="135"/>
      <c r="G526" s="12"/>
    </row>
    <row r="527" spans="1:7" ht="13">
      <c r="A527" s="261"/>
      <c r="B527" s="676" t="s">
        <v>316</v>
      </c>
      <c r="C527" s="266"/>
      <c r="D527" s="1825" t="s">
        <v>1226</v>
      </c>
      <c r="E527" s="1825"/>
      <c r="F527" s="1825"/>
      <c r="G527" s="12"/>
    </row>
    <row r="528" spans="1:7">
      <c r="A528" s="266"/>
      <c r="B528" s="266"/>
      <c r="C528" s="266"/>
      <c r="D528" s="1825"/>
      <c r="E528" s="1825"/>
      <c r="F528" s="1825"/>
      <c r="G528" s="12"/>
    </row>
    <row r="529" spans="1:7">
      <c r="A529" s="266"/>
      <c r="B529" s="266"/>
      <c r="C529" s="266"/>
      <c r="D529" s="135"/>
      <c r="E529" s="135"/>
      <c r="F529" s="135"/>
      <c r="G529" s="12"/>
    </row>
    <row r="530" spans="1:7" ht="13">
      <c r="A530" s="261"/>
      <c r="B530" s="676" t="s">
        <v>316</v>
      </c>
      <c r="C530" s="266"/>
      <c r="D530" s="1825" t="s">
        <v>1227</v>
      </c>
      <c r="E530" s="1825"/>
      <c r="F530" s="1825"/>
      <c r="G530" s="12"/>
    </row>
    <row r="531" spans="1:7">
      <c r="A531" s="266"/>
      <c r="B531" s="266"/>
      <c r="C531" s="266"/>
      <c r="D531" s="1825"/>
      <c r="E531" s="1825"/>
      <c r="F531" s="1825"/>
      <c r="G531" s="12"/>
    </row>
    <row r="532" spans="1:7">
      <c r="A532" s="266"/>
      <c r="B532" s="266"/>
      <c r="C532" s="266"/>
      <c r="D532" s="1825"/>
      <c r="E532" s="1825"/>
      <c r="F532" s="1825"/>
      <c r="G532" s="12"/>
    </row>
    <row r="533" spans="1:7">
      <c r="A533" s="266"/>
      <c r="B533" s="266"/>
      <c r="C533" s="266"/>
      <c r="D533" s="135"/>
      <c r="E533" s="135"/>
      <c r="F533" s="135"/>
    </row>
    <row r="534" spans="1:7" ht="13">
      <c r="A534" s="261"/>
      <c r="B534" s="676" t="s">
        <v>316</v>
      </c>
      <c r="C534" s="266"/>
      <c r="D534" s="1860" t="s">
        <v>1345</v>
      </c>
      <c r="E534" s="1860"/>
      <c r="F534" s="1860"/>
    </row>
    <row r="535" spans="1:7">
      <c r="A535" s="266"/>
      <c r="B535" s="266"/>
      <c r="C535" s="266"/>
      <c r="D535" s="1860"/>
      <c r="E535" s="1860"/>
      <c r="F535" s="1860"/>
    </row>
    <row r="536" spans="1:7">
      <c r="A536" s="266"/>
      <c r="B536" s="266"/>
      <c r="C536" s="266"/>
      <c r="D536" s="135"/>
      <c r="E536" s="135"/>
      <c r="F536" s="135"/>
    </row>
    <row r="537" spans="1:7" ht="13">
      <c r="A537" s="261"/>
      <c r="B537" s="676" t="s">
        <v>316</v>
      </c>
      <c r="C537" s="266"/>
      <c r="D537" s="1860" t="s">
        <v>1228</v>
      </c>
      <c r="E537" s="1860"/>
      <c r="F537" s="1860"/>
    </row>
    <row r="538" spans="1:7">
      <c r="A538" s="266"/>
      <c r="B538" s="266"/>
      <c r="C538" s="266"/>
      <c r="D538" s="1860"/>
      <c r="E538" s="1860"/>
      <c r="F538" s="1860"/>
    </row>
    <row r="539" spans="1:7">
      <c r="A539" s="266"/>
      <c r="B539" s="266"/>
      <c r="C539" s="266"/>
      <c r="D539" s="135"/>
      <c r="E539" s="135"/>
      <c r="F539" s="135"/>
    </row>
    <row r="540" spans="1:7" ht="13">
      <c r="A540" s="261"/>
      <c r="B540" s="676" t="s">
        <v>316</v>
      </c>
      <c r="C540" s="266"/>
      <c r="D540" s="1825" t="s">
        <v>1229</v>
      </c>
      <c r="E540" s="1825"/>
      <c r="F540" s="1825"/>
    </row>
    <row r="541" spans="1:7">
      <c r="A541" s="266"/>
      <c r="B541" s="266"/>
      <c r="C541" s="266"/>
      <c r="D541" s="1825"/>
      <c r="E541" s="1825"/>
      <c r="F541" s="1825"/>
      <c r="G541" s="57"/>
    </row>
    <row r="542" spans="1:7">
      <c r="A542" s="266"/>
      <c r="B542" s="266"/>
      <c r="C542" s="266"/>
      <c r="D542" s="135"/>
      <c r="E542" s="135"/>
      <c r="F542" s="135"/>
      <c r="G542" s="57"/>
    </row>
    <row r="543" spans="1:7" ht="13">
      <c r="A543" s="261"/>
      <c r="B543" s="676" t="s">
        <v>316</v>
      </c>
      <c r="C543" s="266"/>
      <c r="D543" s="1838" t="s">
        <v>1230</v>
      </c>
      <c r="E543" s="1838"/>
      <c r="F543" s="1838"/>
      <c r="G543" s="57"/>
    </row>
    <row r="544" spans="1:7" ht="13">
      <c r="A544" s="23"/>
      <c r="B544" s="672"/>
      <c r="C544" s="266"/>
      <c r="D544" s="1838" t="s">
        <v>879</v>
      </c>
      <c r="E544" s="1838"/>
      <c r="F544" s="1838"/>
      <c r="G544" s="57"/>
    </row>
    <row r="545" spans="1:7" ht="13">
      <c r="A545" s="23"/>
      <c r="B545" s="672"/>
      <c r="C545" s="266"/>
      <c r="D545" s="6"/>
      <c r="E545" s="1856" t="s">
        <v>1231</v>
      </c>
      <c r="F545" s="1856"/>
      <c r="G545" s="57"/>
    </row>
    <row r="546" spans="1:7" ht="13">
      <c r="A546" s="261"/>
      <c r="B546" s="261"/>
      <c r="C546" s="266"/>
      <c r="E546" s="135"/>
      <c r="F546" s="135"/>
      <c r="G546" s="57"/>
    </row>
    <row r="547" spans="1:7" ht="13">
      <c r="A547" s="261"/>
      <c r="B547" s="676" t="s">
        <v>316</v>
      </c>
      <c r="C547" s="266"/>
      <c r="D547" s="1900" t="s">
        <v>1232</v>
      </c>
      <c r="E547" s="1900"/>
      <c r="F547" s="1900"/>
      <c r="G547" s="57"/>
    </row>
    <row r="548" spans="1:7">
      <c r="C548" s="266"/>
      <c r="D548" s="1825" t="s">
        <v>1233</v>
      </c>
      <c r="E548" s="1825"/>
      <c r="F548" s="1825"/>
      <c r="G548" s="57"/>
    </row>
    <row r="549" spans="1:7">
      <c r="A549" s="266"/>
      <c r="B549" s="266"/>
      <c r="C549" s="266"/>
      <c r="D549" s="1825"/>
      <c r="E549" s="1825"/>
      <c r="F549" s="1825"/>
      <c r="G549" s="57"/>
    </row>
    <row r="550" spans="1:7">
      <c r="A550" s="266"/>
      <c r="B550" s="266"/>
      <c r="C550" s="266"/>
      <c r="D550" s="1825"/>
      <c r="E550" s="1825"/>
      <c r="F550" s="1825"/>
      <c r="G550" s="57"/>
    </row>
    <row r="551" spans="1:7">
      <c r="A551" s="266"/>
      <c r="B551" s="266"/>
      <c r="C551" s="266"/>
      <c r="D551" s="135"/>
      <c r="E551" s="135"/>
      <c r="F551" s="135"/>
      <c r="G551" s="57"/>
    </row>
    <row r="552" spans="1:7" ht="13">
      <c r="A552" s="261"/>
      <c r="B552" s="676" t="s">
        <v>316</v>
      </c>
      <c r="C552" s="266"/>
      <c r="D552" s="1825" t="s">
        <v>1234</v>
      </c>
      <c r="E552" s="1825"/>
      <c r="F552" s="1825"/>
      <c r="G552" s="57"/>
    </row>
    <row r="553" spans="1:7" ht="13">
      <c r="A553" s="261"/>
      <c r="B553" s="261"/>
      <c r="C553" s="266"/>
      <c r="D553" s="1825"/>
      <c r="E553" s="1825"/>
      <c r="F553" s="1825"/>
      <c r="G553" s="57"/>
    </row>
    <row r="554" spans="1:7" ht="13">
      <c r="A554" s="261"/>
      <c r="B554" s="261"/>
      <c r="C554" s="266"/>
      <c r="D554" s="1825"/>
      <c r="E554" s="1825"/>
      <c r="F554" s="1825"/>
      <c r="G554" s="57"/>
    </row>
    <row r="555" spans="1:7" ht="13">
      <c r="A555" s="261"/>
      <c r="B555" s="261"/>
      <c r="C555" s="266"/>
      <c r="D555" s="1825"/>
      <c r="E555" s="1825"/>
      <c r="F555" s="1825"/>
      <c r="G555" s="57"/>
    </row>
    <row r="556" spans="1:7" ht="13">
      <c r="A556" s="261"/>
      <c r="B556" s="261"/>
      <c r="C556" s="266"/>
      <c r="D556" s="135"/>
      <c r="E556" s="135"/>
      <c r="F556" s="135"/>
      <c r="G556" s="57"/>
    </row>
    <row r="557" spans="1:7" ht="13">
      <c r="A557" s="1845" t="s">
        <v>1167</v>
      </c>
      <c r="B557" s="1845"/>
      <c r="C557" s="1845"/>
      <c r="D557" s="1845"/>
      <c r="E557" s="1845"/>
      <c r="F557" s="1845"/>
      <c r="G557" s="1845"/>
    </row>
    <row r="558" spans="1:7">
      <c r="A558" s="266"/>
      <c r="B558" s="266"/>
      <c r="C558" s="266"/>
      <c r="E558" s="135"/>
      <c r="F558" s="135"/>
      <c r="G558" s="57"/>
    </row>
    <row r="559" spans="1:7" ht="12.75" customHeight="1">
      <c r="C559" s="255"/>
      <c r="D559" s="1874" t="s">
        <v>216</v>
      </c>
      <c r="E559" s="1874"/>
      <c r="F559" s="1874"/>
      <c r="G559" s="57"/>
    </row>
    <row r="560" spans="1:7" ht="13">
      <c r="A560" s="260"/>
      <c r="B560" s="260"/>
      <c r="C560" s="260"/>
      <c r="D560" s="1868" t="s">
        <v>1183</v>
      </c>
      <c r="E560" s="1868"/>
      <c r="F560" s="1868"/>
      <c r="G560" s="57"/>
    </row>
    <row r="561" spans="1:7" ht="13">
      <c r="A561" s="12"/>
      <c r="B561" s="12"/>
      <c r="C561" s="260"/>
      <c r="D561" s="377"/>
      <c r="G561" s="57"/>
    </row>
    <row r="562" spans="1:7" ht="13">
      <c r="A562" s="260"/>
      <c r="B562" s="676" t="s">
        <v>316</v>
      </c>
      <c r="D562" s="1868" t="s">
        <v>953</v>
      </c>
      <c r="E562" s="1868"/>
      <c r="F562" s="1868"/>
      <c r="G562" s="57"/>
    </row>
    <row r="563" spans="1:7" ht="13">
      <c r="A563" s="23"/>
      <c r="B563" s="672"/>
      <c r="D563" s="325"/>
    </row>
    <row r="564" spans="1:7" ht="13">
      <c r="A564" s="23"/>
      <c r="B564" s="676" t="s">
        <v>316</v>
      </c>
      <c r="D564" s="1844" t="s">
        <v>1184</v>
      </c>
      <c r="E564" s="1844"/>
      <c r="F564" s="1844"/>
    </row>
    <row r="565" spans="1:7" ht="13">
      <c r="A565" s="23"/>
      <c r="B565" s="672"/>
      <c r="D565" s="1844"/>
      <c r="E565" s="1844"/>
      <c r="F565" s="1844"/>
    </row>
    <row r="566" spans="1:7" ht="13">
      <c r="A566" s="23"/>
      <c r="B566" s="685"/>
      <c r="D566" s="1844"/>
      <c r="E566" s="1844"/>
      <c r="F566" s="1844"/>
    </row>
    <row r="567" spans="1:7" ht="13">
      <c r="A567" s="23"/>
      <c r="B567" s="672"/>
      <c r="D567" s="477"/>
    </row>
    <row r="568" spans="1:7" s="679" customFormat="1" ht="13">
      <c r="A568" s="685"/>
      <c r="B568" s="676" t="s">
        <v>316</v>
      </c>
      <c r="C568" s="686"/>
      <c r="D568" s="1844" t="s">
        <v>1185</v>
      </c>
      <c r="E568" s="1844"/>
      <c r="F568" s="1844"/>
      <c r="G568" s="7"/>
    </row>
    <row r="569" spans="1:7" s="679" customFormat="1" ht="13">
      <c r="A569" s="685"/>
      <c r="B569" s="685"/>
      <c r="C569" s="686"/>
      <c r="D569" s="1844"/>
      <c r="E569" s="1844"/>
      <c r="F569" s="1844"/>
      <c r="G569" s="7"/>
    </row>
    <row r="570" spans="1:7" s="679" customFormat="1" ht="13">
      <c r="A570" s="685"/>
      <c r="B570" s="685"/>
      <c r="C570" s="686"/>
      <c r="D570" s="1844"/>
      <c r="E570" s="1844"/>
      <c r="F570" s="1844"/>
      <c r="G570" s="7"/>
    </row>
    <row r="571" spans="1:7" s="679" customFormat="1" ht="13">
      <c r="A571" s="685"/>
      <c r="B571" s="685"/>
      <c r="C571" s="686"/>
      <c r="D571" s="1844"/>
      <c r="E571" s="1844"/>
      <c r="F571" s="1844"/>
      <c r="G571" s="7"/>
    </row>
    <row r="572" spans="1:7" s="679" customFormat="1" ht="13">
      <c r="A572" s="685"/>
      <c r="B572" s="685"/>
      <c r="C572" s="686"/>
      <c r="D572" s="691"/>
      <c r="E572" s="691"/>
      <c r="F572" s="691"/>
      <c r="G572" s="7"/>
    </row>
    <row r="573" spans="1:7" ht="13">
      <c r="A573" s="23"/>
      <c r="B573" s="676" t="s">
        <v>316</v>
      </c>
      <c r="D573" s="1844" t="s">
        <v>1186</v>
      </c>
      <c r="E573" s="1844"/>
      <c r="F573" s="1844"/>
    </row>
    <row r="574" spans="1:7" ht="13">
      <c r="A574" s="23"/>
      <c r="B574" s="672"/>
      <c r="D574" s="1844"/>
      <c r="E574" s="1844"/>
      <c r="F574" s="1844"/>
    </row>
    <row r="575" spans="1:7" ht="13">
      <c r="A575" s="23"/>
      <c r="B575" s="672"/>
      <c r="D575" s="377"/>
    </row>
    <row r="576" spans="1:7" s="679" customFormat="1" ht="13">
      <c r="A576" s="685"/>
      <c r="B576" s="676" t="s">
        <v>316</v>
      </c>
      <c r="C576" s="686"/>
      <c r="D576" s="1868" t="s">
        <v>1187</v>
      </c>
      <c r="E576" s="1868"/>
      <c r="F576" s="1868"/>
      <c r="G576" s="7"/>
    </row>
    <row r="577" spans="1:7" s="679" customFormat="1" ht="13">
      <c r="A577" s="685"/>
      <c r="B577" s="685"/>
      <c r="C577" s="686"/>
      <c r="D577" s="1868"/>
      <c r="E577" s="1868"/>
      <c r="F577" s="1868"/>
      <c r="G577" s="7"/>
    </row>
    <row r="578" spans="1:7" s="679" customFormat="1" ht="13">
      <c r="A578" s="685"/>
      <c r="B578" s="685"/>
      <c r="C578" s="686"/>
      <c r="D578" s="377"/>
      <c r="E578" s="7"/>
      <c r="F578" s="7"/>
      <c r="G578" s="7"/>
    </row>
    <row r="579" spans="1:7" ht="13">
      <c r="A579" s="261"/>
      <c r="B579" s="676" t="s">
        <v>316</v>
      </c>
      <c r="D579" s="1868" t="s">
        <v>948</v>
      </c>
      <c r="E579" s="1868"/>
      <c r="F579" s="1868"/>
    </row>
    <row r="580" spans="1:7" ht="13">
      <c r="A580" s="261"/>
      <c r="B580" s="261"/>
      <c r="D580" s="377"/>
    </row>
    <row r="581" spans="1:7" ht="13">
      <c r="A581" s="261"/>
      <c r="B581" s="676" t="s">
        <v>316</v>
      </c>
      <c r="D581" s="1868" t="s">
        <v>1188</v>
      </c>
      <c r="E581" s="1868"/>
      <c r="F581" s="1868"/>
    </row>
    <row r="582" spans="1:7" ht="13">
      <c r="A582" s="261"/>
      <c r="B582" s="261"/>
      <c r="D582" s="1868"/>
      <c r="E582" s="1868"/>
      <c r="F582" s="1868"/>
    </row>
    <row r="583" spans="1:7">
      <c r="D583" s="1868"/>
      <c r="E583" s="1868"/>
      <c r="F583" s="1868"/>
    </row>
    <row r="584" spans="1:7">
      <c r="D584" s="1868"/>
      <c r="E584" s="1868"/>
      <c r="F584" s="1868"/>
    </row>
    <row r="585" spans="1:7" s="679" customFormat="1">
      <c r="A585" s="686"/>
      <c r="B585" s="686"/>
      <c r="C585" s="686"/>
      <c r="D585" s="1868"/>
      <c r="E585" s="1868"/>
      <c r="F585" s="1868"/>
      <c r="G585" s="7"/>
    </row>
    <row r="586" spans="1:7" s="679" customFormat="1">
      <c r="A586" s="686"/>
      <c r="B586" s="686"/>
      <c r="C586" s="686"/>
      <c r="D586" s="1868"/>
      <c r="E586" s="1868"/>
      <c r="F586" s="1868"/>
      <c r="G586" s="7"/>
    </row>
    <row r="587" spans="1:7"/>
    <row r="588" spans="1:7" ht="13">
      <c r="A588" s="1845" t="s">
        <v>1168</v>
      </c>
      <c r="B588" s="1845"/>
      <c r="C588" s="1845"/>
      <c r="D588" s="1845"/>
      <c r="E588" s="1845"/>
      <c r="F588" s="1845"/>
      <c r="G588" s="1845"/>
    </row>
    <row r="589" spans="1:7"/>
    <row r="590" spans="1:7" ht="13">
      <c r="D590" s="1862" t="s">
        <v>1268</v>
      </c>
      <c r="E590" s="1862"/>
      <c r="F590" s="1862"/>
    </row>
    <row r="591" spans="1:7">
      <c r="D591" s="1901" t="s">
        <v>1269</v>
      </c>
      <c r="E591" s="1901"/>
      <c r="F591" s="1901"/>
    </row>
    <row r="592" spans="1:7" s="716" customFormat="1">
      <c r="A592" s="702"/>
      <c r="B592" s="702"/>
      <c r="C592" s="702"/>
      <c r="D592" s="720"/>
      <c r="E592" s="719"/>
      <c r="F592" s="719"/>
      <c r="G592" s="7"/>
    </row>
    <row r="593" spans="1:7" s="39" customFormat="1" ht="13">
      <c r="A593" s="403"/>
      <c r="B593" s="676" t="s">
        <v>316</v>
      </c>
      <c r="C593" s="273"/>
      <c r="D593" s="1864" t="s">
        <v>1270</v>
      </c>
      <c r="E593" s="1864"/>
      <c r="F593" s="1864"/>
      <c r="G593" s="130"/>
    </row>
    <row r="594" spans="1:7">
      <c r="D594" s="1864"/>
      <c r="E594" s="1864"/>
      <c r="F594" s="1864"/>
    </row>
    <row r="595" spans="1:7">
      <c r="D595" s="1864"/>
      <c r="E595" s="1864"/>
      <c r="F595" s="1864"/>
    </row>
    <row r="596" spans="1:7"/>
    <row r="597" spans="1:7" ht="13">
      <c r="A597" s="1845" t="s">
        <v>1169</v>
      </c>
      <c r="B597" s="1845"/>
      <c r="C597" s="1845"/>
      <c r="D597" s="1845"/>
      <c r="E597" s="1845"/>
      <c r="F597" s="1845"/>
      <c r="G597" s="1845"/>
    </row>
    <row r="598" spans="1:7">
      <c r="A598" s="135"/>
      <c r="B598" s="135"/>
      <c r="G598" s="57"/>
    </row>
    <row r="599" spans="1:7" ht="13">
      <c r="A599" s="257"/>
      <c r="B599" s="671"/>
      <c r="C599" s="255"/>
      <c r="D599" s="1902" t="s">
        <v>1271</v>
      </c>
      <c r="E599" s="1902"/>
      <c r="F599" s="1902"/>
      <c r="G599" s="57"/>
    </row>
    <row r="600" spans="1:7" ht="13">
      <c r="A600" s="257"/>
      <c r="B600" s="671"/>
      <c r="C600" s="255"/>
      <c r="D600" s="1902"/>
      <c r="E600" s="1902"/>
      <c r="F600" s="1902"/>
      <c r="G600" s="57"/>
    </row>
    <row r="601" spans="1:7" ht="13">
      <c r="C601" s="260"/>
      <c r="D601" s="1901" t="s">
        <v>1272</v>
      </c>
      <c r="E601" s="1901"/>
      <c r="F601" s="1901"/>
      <c r="G601" s="57"/>
    </row>
    <row r="602" spans="1:7" s="716" customFormat="1" ht="13">
      <c r="A602" s="702"/>
      <c r="B602" s="702"/>
      <c r="C602" s="717"/>
      <c r="D602" s="721"/>
      <c r="E602" s="721"/>
      <c r="F602" s="721"/>
      <c r="G602" s="57"/>
    </row>
    <row r="603" spans="1:7" ht="13">
      <c r="A603" s="23"/>
      <c r="B603" s="676" t="s">
        <v>316</v>
      </c>
      <c r="D603" s="1901" t="s">
        <v>453</v>
      </c>
      <c r="E603" s="1901"/>
      <c r="F603" s="1901"/>
      <c r="G603" s="57"/>
    </row>
    <row r="604" spans="1:7" ht="13">
      <c r="C604" s="268"/>
      <c r="E604" s="12"/>
      <c r="G604" s="57"/>
    </row>
    <row r="605" spans="1:7" ht="13">
      <c r="A605" s="23"/>
      <c r="B605" s="676" t="s">
        <v>316</v>
      </c>
      <c r="D605" s="1861" t="s">
        <v>1273</v>
      </c>
      <c r="E605" s="1861"/>
      <c r="F605" s="1861"/>
      <c r="G605" s="57"/>
    </row>
    <row r="606" spans="1:7">
      <c r="D606" s="1861"/>
      <c r="E606" s="1861"/>
      <c r="F606" s="1861"/>
      <c r="G606" s="57"/>
    </row>
    <row r="607" spans="1:7">
      <c r="D607" s="12"/>
      <c r="G607" s="57"/>
    </row>
    <row r="608" spans="1:7">
      <c r="B608" s="676" t="s">
        <v>316</v>
      </c>
      <c r="D608" s="1861" t="s">
        <v>1274</v>
      </c>
      <c r="E608" s="1861"/>
      <c r="F608" s="1861"/>
      <c r="G608" s="57"/>
    </row>
    <row r="609" spans="1:7" ht="13">
      <c r="C609" s="268"/>
      <c r="D609" s="1861"/>
      <c r="E609" s="1861"/>
      <c r="F609" s="1861"/>
      <c r="G609" s="57"/>
    </row>
    <row r="610" spans="1:7" ht="13">
      <c r="C610" s="268"/>
      <c r="G610" s="57"/>
    </row>
    <row r="611" spans="1:7" ht="13">
      <c r="B611" s="676" t="s">
        <v>316</v>
      </c>
      <c r="C611" s="268"/>
      <c r="D611" s="1861" t="s">
        <v>1275</v>
      </c>
      <c r="E611" s="1861"/>
      <c r="F611" s="1861"/>
      <c r="G611" s="57"/>
    </row>
    <row r="612" spans="1:7" ht="13">
      <c r="C612" s="268"/>
      <c r="D612" s="1861"/>
      <c r="E612" s="1861"/>
      <c r="F612" s="1861"/>
      <c r="G612" s="57"/>
    </row>
    <row r="613" spans="1:7" ht="13">
      <c r="C613" s="268"/>
      <c r="G613" s="57"/>
    </row>
    <row r="614" spans="1:7" ht="13">
      <c r="A614" s="1845" t="s">
        <v>1170</v>
      </c>
      <c r="B614" s="1845"/>
      <c r="C614" s="1845"/>
      <c r="D614" s="1845"/>
      <c r="E614" s="1845"/>
      <c r="F614" s="1845"/>
      <c r="G614" s="1845"/>
    </row>
    <row r="615" spans="1:7" ht="13">
      <c r="A615" s="267"/>
      <c r="B615" s="267"/>
      <c r="C615" s="267"/>
      <c r="G615" s="57"/>
    </row>
    <row r="616" spans="1:7" ht="13">
      <c r="C616" s="23"/>
      <c r="D616" s="1862" t="s">
        <v>1276</v>
      </c>
      <c r="E616" s="1862"/>
      <c r="F616" s="1862"/>
      <c r="G616" s="57"/>
    </row>
    <row r="617" spans="1:7" ht="13">
      <c r="A617" s="23"/>
      <c r="B617" s="672"/>
      <c r="C617" s="265"/>
      <c r="D617" s="50"/>
      <c r="G617" s="57"/>
    </row>
    <row r="618" spans="1:7" ht="13">
      <c r="A618" s="261"/>
      <c r="B618" s="676" t="s">
        <v>316</v>
      </c>
      <c r="C618" s="265"/>
      <c r="D618" s="1863" t="s">
        <v>1277</v>
      </c>
      <c r="E618" s="1863"/>
      <c r="F618" s="1863"/>
      <c r="G618" s="57"/>
    </row>
    <row r="619" spans="1:7">
      <c r="C619" s="265"/>
      <c r="D619" s="1863"/>
      <c r="E619" s="1863"/>
      <c r="F619" s="1863"/>
      <c r="G619" s="57"/>
    </row>
    <row r="620" spans="1:7">
      <c r="C620" s="265"/>
      <c r="D620" s="1863"/>
      <c r="E620" s="1863"/>
      <c r="F620" s="1863"/>
      <c r="G620" s="57"/>
    </row>
    <row r="621" spans="1:7">
      <c r="C621" s="265"/>
      <c r="D621" s="1863"/>
      <c r="E621" s="1863"/>
      <c r="F621" s="1863"/>
      <c r="G621" s="57"/>
    </row>
    <row r="622" spans="1:7">
      <c r="C622" s="265"/>
      <c r="D622" s="1863"/>
      <c r="E622" s="1863"/>
      <c r="F622" s="1863"/>
      <c r="G622" s="57"/>
    </row>
    <row r="623" spans="1:7">
      <c r="C623" s="265"/>
      <c r="D623" s="1863"/>
      <c r="E623" s="1863"/>
      <c r="F623" s="1863"/>
      <c r="G623" s="57"/>
    </row>
    <row r="624" spans="1:7" s="716" customFormat="1">
      <c r="A624" s="702"/>
      <c r="B624" s="702"/>
      <c r="C624" s="265"/>
      <c r="D624" s="722"/>
      <c r="E624" s="722"/>
      <c r="F624" s="722"/>
      <c r="G624" s="57"/>
    </row>
    <row r="625" spans="1:7" ht="13">
      <c r="A625" s="261"/>
      <c r="B625" s="676" t="s">
        <v>316</v>
      </c>
      <c r="C625" s="265"/>
      <c r="D625" s="1863" t="s">
        <v>1278</v>
      </c>
      <c r="E625" s="1863"/>
      <c r="F625" s="1863"/>
      <c r="G625" s="57"/>
    </row>
    <row r="626" spans="1:7">
      <c r="A626" s="266"/>
      <c r="B626" s="266"/>
      <c r="C626" s="266"/>
      <c r="D626" s="1863"/>
      <c r="E626" s="1863"/>
      <c r="F626" s="1863"/>
      <c r="G626" s="57"/>
    </row>
    <row r="627" spans="1:7">
      <c r="A627" s="266"/>
      <c r="B627" s="266"/>
      <c r="C627" s="266"/>
      <c r="D627" s="151"/>
      <c r="E627" s="147"/>
      <c r="F627" s="147"/>
      <c r="G627" s="57"/>
    </row>
    <row r="628" spans="1:7" ht="13">
      <c r="A628" s="261"/>
      <c r="B628" s="676" t="s">
        <v>316</v>
      </c>
      <c r="C628" s="266"/>
      <c r="D628" s="1864" t="s">
        <v>1279</v>
      </c>
      <c r="E628" s="1864"/>
      <c r="F628" s="1864"/>
      <c r="G628" s="57"/>
    </row>
    <row r="629" spans="1:7" ht="13">
      <c r="A629" s="261"/>
      <c r="B629" s="261"/>
      <c r="C629" s="266"/>
      <c r="D629" s="1864"/>
      <c r="E629" s="1864"/>
      <c r="F629" s="1864"/>
      <c r="G629" s="57"/>
    </row>
    <row r="630" spans="1:7" ht="13">
      <c r="A630" s="261"/>
      <c r="B630" s="261"/>
      <c r="C630" s="266"/>
      <c r="D630" s="1864"/>
      <c r="E630" s="1864"/>
      <c r="F630" s="1864"/>
      <c r="G630" s="57"/>
    </row>
    <row r="631" spans="1:7">
      <c r="A631" s="266"/>
      <c r="B631" s="266"/>
      <c r="C631" s="266"/>
      <c r="D631" s="1864"/>
      <c r="E631" s="1864"/>
      <c r="F631" s="1864"/>
      <c r="G631" s="57"/>
    </row>
    <row r="632" spans="1:7" s="716" customFormat="1">
      <c r="A632" s="266"/>
      <c r="B632" s="266"/>
      <c r="C632" s="266"/>
      <c r="D632" s="723"/>
      <c r="E632" s="723"/>
      <c r="F632" s="723"/>
      <c r="G632" s="57"/>
    </row>
    <row r="633" spans="1:7">
      <c r="A633" s="266"/>
      <c r="B633" s="676" t="s">
        <v>316</v>
      </c>
      <c r="C633" s="266"/>
      <c r="D633" s="1865" t="s">
        <v>1280</v>
      </c>
      <c r="E633" s="1865"/>
      <c r="F633" s="1865"/>
      <c r="G633" s="57"/>
    </row>
    <row r="634" spans="1:7">
      <c r="A634" s="266"/>
      <c r="B634" s="266"/>
      <c r="C634" s="266"/>
      <c r="D634" s="724"/>
      <c r="E634" s="724"/>
      <c r="F634" s="724"/>
      <c r="G634" s="57"/>
    </row>
    <row r="635" spans="1:7" ht="13">
      <c r="A635" s="1845" t="s">
        <v>1171</v>
      </c>
      <c r="B635" s="1845"/>
      <c r="C635" s="1845"/>
      <c r="D635" s="1845"/>
      <c r="E635" s="1845"/>
      <c r="F635" s="1845"/>
      <c r="G635" s="1845"/>
    </row>
    <row r="636" spans="1:7">
      <c r="A636" s="135"/>
      <c r="B636" s="135"/>
      <c r="C636" s="266"/>
      <c r="D636" s="147"/>
      <c r="E636" s="147"/>
      <c r="F636" s="147"/>
      <c r="G636" s="57"/>
    </row>
    <row r="637" spans="1:7" ht="13">
      <c r="C637" s="267"/>
      <c r="D637" s="1866" t="s">
        <v>1330</v>
      </c>
      <c r="E637" s="1866"/>
      <c r="F637" s="1866"/>
      <c r="G637" s="57"/>
    </row>
    <row r="638" spans="1:7" ht="13">
      <c r="A638" s="260"/>
      <c r="B638" s="260"/>
      <c r="C638" s="260"/>
      <c r="D638" s="1867" t="s">
        <v>1331</v>
      </c>
      <c r="E638" s="1867"/>
      <c r="F638" s="1867"/>
      <c r="G638" s="57"/>
    </row>
    <row r="639" spans="1:7" s="716" customFormat="1" ht="13">
      <c r="A639" s="717"/>
      <c r="B639" s="717"/>
      <c r="C639" s="717"/>
      <c r="D639" s="731"/>
      <c r="E639" s="731"/>
      <c r="F639" s="731"/>
      <c r="G639" s="57"/>
    </row>
    <row r="640" spans="1:7" ht="14.5" customHeight="1">
      <c r="A640" s="261"/>
      <c r="B640" s="676" t="s">
        <v>316</v>
      </c>
      <c r="C640" s="266"/>
      <c r="D640" s="1823" t="s">
        <v>1332</v>
      </c>
      <c r="E640" s="1823"/>
      <c r="F640" s="1823"/>
      <c r="G640" s="57"/>
    </row>
    <row r="641" spans="1:11" ht="13">
      <c r="A641" s="261"/>
      <c r="B641" s="261"/>
      <c r="C641" s="266"/>
      <c r="D641" s="1823"/>
      <c r="E641" s="1823"/>
      <c r="F641" s="1823"/>
      <c r="G641" s="57"/>
    </row>
    <row r="642" spans="1:11" ht="13">
      <c r="A642" s="261"/>
      <c r="B642" s="261"/>
      <c r="C642" s="266"/>
      <c r="D642" s="1823"/>
      <c r="E642" s="1823"/>
      <c r="F642" s="1823"/>
      <c r="G642" s="57"/>
    </row>
    <row r="643" spans="1:11" ht="13">
      <c r="A643" s="261"/>
      <c r="B643" s="261"/>
      <c r="C643" s="266"/>
      <c r="D643" s="1823"/>
      <c r="E643" s="1823"/>
      <c r="F643" s="1823"/>
      <c r="G643" s="57"/>
    </row>
    <row r="644" spans="1:11" s="679" customFormat="1" ht="13">
      <c r="A644" s="261"/>
      <c r="B644" s="261"/>
      <c r="C644" s="266"/>
      <c r="D644" s="1823"/>
      <c r="E644" s="1823"/>
      <c r="F644" s="1823"/>
      <c r="G644" s="57"/>
    </row>
    <row r="645" spans="1:11" s="716" customFormat="1" ht="13">
      <c r="A645" s="711"/>
      <c r="B645" s="711"/>
      <c r="C645" s="266"/>
      <c r="D645" s="733"/>
      <c r="E645" s="733"/>
      <c r="F645" s="733"/>
      <c r="G645" s="57"/>
    </row>
    <row r="646" spans="1:11" s="679" customFormat="1" ht="13">
      <c r="A646" s="261"/>
      <c r="B646" s="676" t="s">
        <v>316</v>
      </c>
      <c r="C646" s="266"/>
      <c r="D646" s="1884" t="s">
        <v>1182</v>
      </c>
      <c r="E646" s="1884"/>
      <c r="F646" s="1884"/>
      <c r="G646" s="57"/>
    </row>
    <row r="647" spans="1:11" s="679" customFormat="1" ht="13">
      <c r="A647" s="261"/>
      <c r="B647" s="261"/>
      <c r="C647" s="266"/>
      <c r="D647" s="1885" t="s">
        <v>1333</v>
      </c>
      <c r="E647" s="1885"/>
      <c r="F647" s="1885"/>
      <c r="G647" s="57"/>
    </row>
    <row r="648" spans="1:11" s="679" customFormat="1" ht="13">
      <c r="A648" s="261"/>
      <c r="B648" s="261"/>
      <c r="C648" s="266"/>
      <c r="D648" s="1885"/>
      <c r="E648" s="1885"/>
      <c r="F648" s="1885"/>
      <c r="G648" s="57"/>
    </row>
    <row r="649" spans="1:11" s="679" customFormat="1" ht="13">
      <c r="A649" s="261"/>
      <c r="B649" s="261"/>
      <c r="C649" s="266"/>
      <c r="D649" s="1885"/>
      <c r="E649" s="1885"/>
      <c r="F649" s="1885"/>
      <c r="G649" s="57"/>
    </row>
    <row r="650" spans="1:11" s="679" customFormat="1" ht="13">
      <c r="A650" s="261"/>
      <c r="B650" s="261"/>
      <c r="C650" s="266"/>
      <c r="D650" s="1885"/>
      <c r="E650" s="1885"/>
      <c r="F650" s="1885"/>
      <c r="G650" s="57"/>
    </row>
    <row r="651" spans="1:11" s="679" customFormat="1" ht="13">
      <c r="A651" s="261"/>
      <c r="B651" s="261"/>
      <c r="C651" s="266"/>
      <c r="D651" s="1885"/>
      <c r="E651" s="1885"/>
      <c r="F651" s="1885"/>
      <c r="G651" s="57"/>
    </row>
    <row r="652" spans="1:11" s="679" customFormat="1" ht="13">
      <c r="A652" s="261"/>
      <c r="B652" s="261"/>
      <c r="C652" s="266"/>
      <c r="D652" s="1886" t="s">
        <v>1334</v>
      </c>
      <c r="E652" s="1886"/>
      <c r="F652" s="1886"/>
      <c r="G652" s="57"/>
    </row>
    <row r="653" spans="1:11">
      <c r="A653" s="266"/>
      <c r="B653" s="266"/>
      <c r="C653" s="266"/>
      <c r="D653" s="147"/>
      <c r="E653" s="147"/>
      <c r="F653" s="147"/>
      <c r="G653" s="57"/>
    </row>
    <row r="654" spans="1:11" ht="13">
      <c r="A654" s="1845" t="s">
        <v>1172</v>
      </c>
      <c r="B654" s="1845"/>
      <c r="C654" s="1845"/>
      <c r="D654" s="1845"/>
      <c r="E654" s="1845"/>
      <c r="F654" s="1845"/>
      <c r="G654" s="1845"/>
      <c r="H654" s="269"/>
      <c r="I654" s="269"/>
      <c r="J654" s="269"/>
      <c r="K654" s="269"/>
    </row>
    <row r="655" spans="1:11" s="716" customFormat="1" ht="13">
      <c r="A655" s="732"/>
      <c r="B655" s="732"/>
      <c r="C655" s="732"/>
      <c r="D655" s="732"/>
      <c r="E655" s="732"/>
      <c r="F655" s="732"/>
      <c r="G655" s="732"/>
      <c r="H655" s="269"/>
      <c r="I655" s="269"/>
      <c r="J655" s="269"/>
      <c r="K655" s="269"/>
    </row>
    <row r="656" spans="1:11" ht="13">
      <c r="C656" s="267"/>
      <c r="D656" s="1848" t="s">
        <v>104</v>
      </c>
      <c r="E656" s="1848"/>
      <c r="F656" s="1848"/>
      <c r="G656" s="57"/>
      <c r="H656" s="269"/>
      <c r="I656" s="269"/>
      <c r="J656" s="269"/>
      <c r="K656" s="269"/>
    </row>
    <row r="657" spans="1:11" ht="13">
      <c r="A657" s="267"/>
      <c r="B657" s="267"/>
      <c r="C657" s="267"/>
      <c r="D657" s="1848" t="s">
        <v>128</v>
      </c>
      <c r="E657" s="1848"/>
      <c r="F657" s="1848"/>
      <c r="G657" s="57"/>
      <c r="H657" s="269"/>
      <c r="I657" s="269"/>
      <c r="J657" s="269"/>
      <c r="K657" s="269"/>
    </row>
    <row r="658" spans="1:11" ht="13">
      <c r="A658" s="260"/>
      <c r="B658" s="260"/>
      <c r="C658" s="260"/>
      <c r="D658" s="1838" t="s">
        <v>1208</v>
      </c>
      <c r="E658" s="1838"/>
      <c r="F658" s="1838"/>
      <c r="G658" s="57"/>
      <c r="H658" s="269"/>
      <c r="I658" s="269"/>
      <c r="J658" s="269"/>
      <c r="K658" s="269"/>
    </row>
    <row r="659" spans="1:11" ht="13">
      <c r="A659" s="260"/>
      <c r="B659" s="260"/>
      <c r="C659" s="260"/>
      <c r="G659" s="57"/>
      <c r="H659" s="269"/>
      <c r="I659" s="269"/>
      <c r="J659" s="269"/>
      <c r="K659" s="269"/>
    </row>
    <row r="660" spans="1:11" ht="13">
      <c r="A660" s="261"/>
      <c r="B660" s="676" t="s">
        <v>316</v>
      </c>
      <c r="C660" s="260"/>
      <c r="D660" s="1838" t="s">
        <v>949</v>
      </c>
      <c r="E660" s="1838"/>
      <c r="F660" s="1838"/>
      <c r="G660" s="57"/>
      <c r="H660" s="269"/>
      <c r="I660" s="269"/>
      <c r="J660" s="269"/>
      <c r="K660" s="269"/>
    </row>
    <row r="661" spans="1:11" ht="13">
      <c r="A661" s="260"/>
      <c r="B661" s="260"/>
      <c r="C661" s="260"/>
      <c r="D661" s="1838" t="s">
        <v>960</v>
      </c>
      <c r="E661" s="1838"/>
      <c r="F661" s="1838"/>
      <c r="G661" s="57"/>
      <c r="H661" s="269"/>
      <c r="I661" s="269"/>
      <c r="J661" s="269"/>
      <c r="K661" s="269"/>
    </row>
    <row r="662" spans="1:11" ht="13">
      <c r="A662" s="260"/>
      <c r="B662" s="260"/>
      <c r="C662" s="260"/>
      <c r="D662" s="6"/>
      <c r="E662" s="1834" t="s">
        <v>1209</v>
      </c>
      <c r="F662" s="1834"/>
      <c r="G662" s="57"/>
      <c r="H662" s="269"/>
      <c r="I662" s="269"/>
      <c r="J662" s="269"/>
      <c r="K662" s="269"/>
    </row>
    <row r="663" spans="1:11" ht="13">
      <c r="A663" s="260"/>
      <c r="B663" s="260"/>
      <c r="C663" s="260"/>
      <c r="D663" s="6"/>
      <c r="E663" s="1834"/>
      <c r="F663" s="1834"/>
      <c r="G663" s="57"/>
      <c r="H663" s="269"/>
      <c r="I663" s="269"/>
      <c r="J663" s="269"/>
      <c r="K663" s="269"/>
    </row>
    <row r="664" spans="1:11" ht="13">
      <c r="A664" s="260"/>
      <c r="B664" s="260"/>
      <c r="C664" s="260"/>
      <c r="D664" s="270"/>
      <c r="E664" s="135"/>
      <c r="G664" s="57"/>
      <c r="H664" s="269"/>
      <c r="I664" s="269"/>
      <c r="J664" s="269"/>
      <c r="K664" s="269"/>
    </row>
    <row r="665" spans="1:11" ht="13">
      <c r="A665" s="261"/>
      <c r="B665" s="676" t="s">
        <v>316</v>
      </c>
      <c r="C665" s="260"/>
      <c r="D665" s="1825" t="s">
        <v>1210</v>
      </c>
      <c r="E665" s="1825"/>
      <c r="F665" s="1825"/>
      <c r="G665" s="57"/>
      <c r="H665" s="269"/>
      <c r="I665" s="269"/>
      <c r="J665" s="269"/>
      <c r="K665" s="269"/>
    </row>
    <row r="666" spans="1:11" ht="13">
      <c r="A666" s="23"/>
      <c r="B666" s="672"/>
      <c r="C666" s="260"/>
      <c r="D666" s="1825"/>
      <c r="E666" s="1825"/>
      <c r="F666" s="1825"/>
      <c r="G666" s="57"/>
      <c r="H666" s="269"/>
      <c r="I666" s="269"/>
      <c r="J666" s="269"/>
      <c r="K666" s="269"/>
    </row>
    <row r="667" spans="1:11" ht="13">
      <c r="A667" s="260"/>
      <c r="B667" s="260"/>
      <c r="C667" s="260"/>
      <c r="D667" s="1825"/>
      <c r="E667" s="1825"/>
      <c r="F667" s="1825"/>
      <c r="G667" s="57"/>
      <c r="H667" s="269"/>
      <c r="I667" s="269"/>
      <c r="J667" s="269"/>
      <c r="K667" s="269"/>
    </row>
    <row r="668" spans="1:11" ht="13">
      <c r="A668" s="260"/>
      <c r="B668" s="260"/>
      <c r="C668" s="260"/>
      <c r="G668" s="57"/>
      <c r="H668" s="269"/>
      <c r="I668" s="269"/>
      <c r="J668" s="269"/>
      <c r="K668" s="269"/>
    </row>
    <row r="669" spans="1:11" ht="13">
      <c r="A669" s="261"/>
      <c r="B669" s="676" t="s">
        <v>316</v>
      </c>
      <c r="C669" s="260"/>
      <c r="D669" s="1838" t="s">
        <v>989</v>
      </c>
      <c r="E669" s="1838"/>
      <c r="F669" s="1838"/>
      <c r="G669" s="57"/>
      <c r="H669" s="269"/>
      <c r="I669" s="269"/>
      <c r="J669" s="269"/>
      <c r="K669" s="269"/>
    </row>
    <row r="670" spans="1:11" ht="13">
      <c r="A670" s="261"/>
      <c r="B670" s="261"/>
      <c r="C670" s="260"/>
      <c r="D670" s="1838" t="s">
        <v>960</v>
      </c>
      <c r="E670" s="1838"/>
      <c r="F670" s="1838"/>
      <c r="G670" s="57"/>
      <c r="H670" s="269"/>
      <c r="I670" s="269"/>
      <c r="J670" s="269"/>
      <c r="K670" s="269"/>
    </row>
    <row r="671" spans="1:11" ht="13">
      <c r="A671" s="260"/>
      <c r="B671" s="260"/>
      <c r="C671" s="260"/>
      <c r="D671" s="6"/>
      <c r="E671" s="1856" t="s">
        <v>1211</v>
      </c>
      <c r="F671" s="1856"/>
      <c r="G671" s="57"/>
      <c r="H671" s="269"/>
      <c r="I671" s="269"/>
      <c r="J671" s="269"/>
      <c r="K671" s="269"/>
    </row>
    <row r="672" spans="1:11" ht="13">
      <c r="A672" s="260"/>
      <c r="B672" s="260"/>
      <c r="C672" s="260"/>
      <c r="D672" s="50"/>
      <c r="G672" s="57"/>
      <c r="H672" s="269"/>
      <c r="I672" s="269"/>
      <c r="J672" s="269"/>
      <c r="K672" s="269"/>
    </row>
    <row r="673" spans="1:11" ht="13">
      <c r="A673" s="261"/>
      <c r="B673" s="676" t="s">
        <v>316</v>
      </c>
      <c r="C673" s="260"/>
      <c r="D673" s="1860" t="s">
        <v>1221</v>
      </c>
      <c r="E673" s="1860"/>
      <c r="F673" s="1860"/>
      <c r="G673" s="57"/>
      <c r="H673" s="269"/>
      <c r="I673" s="269"/>
      <c r="J673" s="269"/>
      <c r="K673" s="269"/>
    </row>
    <row r="674" spans="1:11" ht="13">
      <c r="A674" s="260"/>
      <c r="B674" s="260"/>
      <c r="C674" s="260"/>
      <c r="D674" s="1860"/>
      <c r="E674" s="1860"/>
      <c r="F674" s="1860"/>
      <c r="G674" s="57"/>
      <c r="H674" s="269"/>
      <c r="I674" s="269"/>
      <c r="J674" s="269"/>
      <c r="K674" s="269"/>
    </row>
    <row r="675" spans="1:11" ht="13">
      <c r="A675" s="260"/>
      <c r="B675" s="260"/>
      <c r="C675" s="260"/>
      <c r="D675" s="1860"/>
      <c r="E675" s="1860"/>
      <c r="F675" s="1860"/>
      <c r="G675" s="57"/>
      <c r="H675" s="269"/>
      <c r="I675" s="269"/>
      <c r="J675" s="269"/>
      <c r="K675" s="269"/>
    </row>
    <row r="676" spans="1:11" ht="13">
      <c r="A676" s="260"/>
      <c r="B676" s="260"/>
      <c r="C676" s="260"/>
      <c r="D676" s="1860"/>
      <c r="E676" s="1860"/>
      <c r="F676" s="1860"/>
      <c r="G676" s="57"/>
      <c r="H676" s="269"/>
      <c r="I676" s="269"/>
      <c r="J676" s="269"/>
      <c r="K676" s="269"/>
    </row>
    <row r="677" spans="1:11" ht="13">
      <c r="A677" s="260"/>
      <c r="B677" s="260"/>
      <c r="C677" s="260"/>
      <c r="D677" s="1860"/>
      <c r="E677" s="1860"/>
      <c r="F677" s="1860"/>
      <c r="G677" s="57"/>
      <c r="H677" s="269"/>
      <c r="I677" s="269"/>
      <c r="J677" s="269"/>
      <c r="K677" s="269"/>
    </row>
    <row r="678" spans="1:11" s="39" customFormat="1" ht="13">
      <c r="A678" s="486"/>
      <c r="B678" s="486"/>
      <c r="C678" s="486"/>
      <c r="D678" s="1860"/>
      <c r="E678" s="1860"/>
      <c r="F678" s="1860"/>
      <c r="G678" s="60"/>
      <c r="H678" s="272"/>
      <c r="I678" s="272"/>
      <c r="J678" s="272"/>
      <c r="K678" s="272"/>
    </row>
    <row r="679" spans="1:11" s="39" customFormat="1" ht="13">
      <c r="A679" s="486"/>
      <c r="B679" s="486"/>
      <c r="C679" s="486"/>
      <c r="D679" s="698"/>
      <c r="E679" s="698"/>
      <c r="F679" s="698"/>
      <c r="G679" s="60"/>
      <c r="H679" s="272"/>
      <c r="I679" s="272"/>
      <c r="J679" s="272"/>
      <c r="K679" s="272"/>
    </row>
    <row r="680" spans="1:11" ht="13">
      <c r="A680" s="261"/>
      <c r="B680" s="676" t="s">
        <v>316</v>
      </c>
      <c r="C680" s="260"/>
      <c r="D680" s="1860" t="s">
        <v>1212</v>
      </c>
      <c r="E680" s="1860"/>
      <c r="F680" s="1860"/>
      <c r="G680" s="57"/>
      <c r="H680" s="269"/>
      <c r="I680" s="269"/>
      <c r="J680" s="269"/>
      <c r="K680" s="269"/>
    </row>
    <row r="681" spans="1:11" ht="13">
      <c r="A681" s="260"/>
      <c r="B681" s="260"/>
      <c r="C681" s="260"/>
      <c r="D681" s="1860"/>
      <c r="E681" s="1860"/>
      <c r="F681" s="1860"/>
      <c r="G681" s="57"/>
      <c r="H681" s="269"/>
      <c r="I681" s="269"/>
      <c r="J681" s="269"/>
      <c r="K681" s="269"/>
    </row>
    <row r="682" spans="1:11" ht="13">
      <c r="A682" s="260"/>
      <c r="B682" s="260"/>
      <c r="C682" s="260"/>
      <c r="D682" s="1860"/>
      <c r="E682" s="1860"/>
      <c r="F682" s="1860"/>
      <c r="G682" s="57"/>
      <c r="H682" s="269"/>
      <c r="I682" s="269"/>
      <c r="J682" s="269"/>
      <c r="K682" s="269"/>
    </row>
    <row r="683" spans="1:11" ht="15" customHeight="1">
      <c r="A683" s="260"/>
      <c r="B683" s="260"/>
      <c r="C683" s="260"/>
      <c r="D683" s="1860"/>
      <c r="E683" s="1860"/>
      <c r="F683" s="1860"/>
      <c r="G683" s="57"/>
      <c r="H683" s="269"/>
      <c r="I683" s="269"/>
      <c r="J683" s="269"/>
      <c r="K683" s="269"/>
    </row>
    <row r="684" spans="1:11" ht="15" customHeight="1">
      <c r="A684" s="260"/>
      <c r="B684" s="260"/>
      <c r="C684" s="260"/>
      <c r="D684" s="1860"/>
      <c r="E684" s="1860"/>
      <c r="F684" s="1860"/>
      <c r="G684" s="57"/>
      <c r="H684" s="269"/>
      <c r="I684" s="269"/>
      <c r="J684" s="269"/>
      <c r="K684" s="269"/>
    </row>
    <row r="685" spans="1:11" ht="13">
      <c r="A685" s="260"/>
      <c r="B685" s="260"/>
      <c r="C685" s="260"/>
      <c r="D685" s="1860"/>
      <c r="E685" s="1860"/>
      <c r="F685" s="1860"/>
      <c r="G685" s="57"/>
      <c r="H685" s="269"/>
      <c r="I685" s="269"/>
      <c r="J685" s="269"/>
      <c r="K685" s="269"/>
    </row>
    <row r="686" spans="1:11" ht="13">
      <c r="A686" s="260"/>
      <c r="B686" s="260"/>
      <c r="C686" s="260"/>
      <c r="D686" s="1860"/>
      <c r="E686" s="1860"/>
      <c r="F686" s="1860"/>
      <c r="G686" s="57"/>
      <c r="H686" s="269"/>
      <c r="I686" s="269"/>
      <c r="J686" s="269"/>
      <c r="K686" s="269"/>
    </row>
    <row r="687" spans="1:11" ht="13">
      <c r="A687" s="260"/>
      <c r="B687" s="260"/>
      <c r="C687" s="260"/>
      <c r="D687" s="1860"/>
      <c r="E687" s="1860"/>
      <c r="F687" s="1860"/>
      <c r="G687" s="57"/>
      <c r="H687" s="269"/>
      <c r="I687" s="269"/>
      <c r="J687" s="269"/>
      <c r="K687" s="269"/>
    </row>
    <row r="688" spans="1:11" ht="15" customHeight="1">
      <c r="A688" s="260"/>
      <c r="B688" s="260"/>
      <c r="C688" s="260"/>
      <c r="D688" s="1860"/>
      <c r="E688" s="1860"/>
      <c r="F688" s="1860"/>
      <c r="G688" s="57"/>
      <c r="H688" s="269"/>
      <c r="I688" s="269"/>
      <c r="J688" s="269"/>
      <c r="K688" s="269"/>
    </row>
    <row r="689" spans="1:11" ht="13">
      <c r="A689" s="260"/>
      <c r="B689" s="260"/>
      <c r="C689" s="260"/>
      <c r="D689" s="1860"/>
      <c r="E689" s="1860"/>
      <c r="F689" s="1860"/>
      <c r="G689" s="57"/>
      <c r="H689" s="269"/>
      <c r="I689" s="269"/>
      <c r="J689" s="269"/>
      <c r="K689" s="269"/>
    </row>
    <row r="690" spans="1:11" ht="13">
      <c r="A690" s="260"/>
      <c r="B690" s="260"/>
      <c r="C690" s="260"/>
      <c r="D690" s="1860"/>
      <c r="E690" s="1860"/>
      <c r="F690" s="1860"/>
      <c r="G690" s="57"/>
      <c r="H690" s="269"/>
      <c r="I690" s="269"/>
      <c r="J690" s="269"/>
      <c r="K690" s="269"/>
    </row>
    <row r="691" spans="1:11" ht="13">
      <c r="A691" s="260"/>
      <c r="B691" s="260"/>
      <c r="C691" s="260"/>
      <c r="D691" s="1860"/>
      <c r="E691" s="1860"/>
      <c r="F691" s="1860"/>
      <c r="G691" s="57"/>
      <c r="H691" s="269"/>
      <c r="I691" s="269"/>
      <c r="J691" s="269"/>
      <c r="K691" s="269"/>
    </row>
    <row r="692" spans="1:11" s="679" customFormat="1" ht="13">
      <c r="A692" s="260"/>
      <c r="B692" s="260"/>
      <c r="C692" s="260"/>
      <c r="D692" s="698"/>
      <c r="E692" s="698"/>
      <c r="F692" s="698"/>
      <c r="G692" s="57"/>
      <c r="H692" s="269"/>
      <c r="I692" s="269"/>
      <c r="J692" s="269"/>
      <c r="K692" s="269"/>
    </row>
    <row r="693" spans="1:11" ht="13">
      <c r="A693" s="261"/>
      <c r="B693" s="676" t="s">
        <v>316</v>
      </c>
      <c r="C693" s="260"/>
      <c r="D693" s="1860" t="s">
        <v>1222</v>
      </c>
      <c r="E693" s="1860"/>
      <c r="F693" s="1860"/>
      <c r="G693" s="57"/>
      <c r="H693" s="269"/>
      <c r="I693" s="269"/>
      <c r="J693" s="269"/>
      <c r="K693" s="269"/>
    </row>
    <row r="694" spans="1:11" ht="13">
      <c r="A694" s="260"/>
      <c r="B694" s="260"/>
      <c r="C694" s="260"/>
      <c r="D694" s="1860"/>
      <c r="E694" s="1860"/>
      <c r="F694" s="1860"/>
      <c r="G694" s="57"/>
      <c r="H694" s="269"/>
      <c r="I694" s="269"/>
      <c r="J694" s="269"/>
      <c r="K694" s="269"/>
    </row>
    <row r="695" spans="1:11" ht="13">
      <c r="A695" s="260"/>
      <c r="B695" s="260"/>
      <c r="C695" s="260"/>
      <c r="D695" s="1860"/>
      <c r="E695" s="1860"/>
      <c r="F695" s="1860"/>
      <c r="G695" s="57"/>
      <c r="H695" s="269"/>
      <c r="I695" s="269"/>
      <c r="J695" s="269"/>
      <c r="K695" s="269"/>
    </row>
    <row r="696" spans="1:11" s="679" customFormat="1" ht="13">
      <c r="A696" s="260"/>
      <c r="B696" s="260"/>
      <c r="C696" s="260"/>
      <c r="D696" s="698"/>
      <c r="E696" s="698"/>
      <c r="F696" s="698"/>
      <c r="G696" s="57"/>
      <c r="H696" s="269"/>
      <c r="I696" s="269"/>
      <c r="J696" s="269"/>
      <c r="K696" s="269"/>
    </row>
    <row r="697" spans="1:11" s="679" customFormat="1" ht="13">
      <c r="A697" s="260"/>
      <c r="B697" s="676" t="s">
        <v>316</v>
      </c>
      <c r="C697" s="260"/>
      <c r="D697" s="1860" t="s">
        <v>1219</v>
      </c>
      <c r="E697" s="1860"/>
      <c r="F697" s="1860"/>
      <c r="G697" s="57"/>
      <c r="H697" s="269"/>
      <c r="I697" s="269"/>
      <c r="J697" s="269"/>
      <c r="K697" s="269"/>
    </row>
    <row r="698" spans="1:11" s="679" customFormat="1" ht="13">
      <c r="A698" s="260"/>
      <c r="B698" s="260"/>
      <c r="C698" s="260"/>
      <c r="D698" s="1860"/>
      <c r="E698" s="1860"/>
      <c r="F698" s="1860"/>
      <c r="G698" s="57"/>
      <c r="H698" s="269"/>
      <c r="I698" s="269"/>
      <c r="J698" s="269"/>
      <c r="K698" s="269"/>
    </row>
    <row r="699" spans="1:11" s="679" customFormat="1" ht="13">
      <c r="A699" s="260"/>
      <c r="B699" s="260"/>
      <c r="C699" s="260"/>
      <c r="D699" s="698"/>
      <c r="E699" s="698"/>
      <c r="F699" s="698"/>
      <c r="G699" s="57"/>
      <c r="H699" s="269"/>
      <c r="I699" s="269"/>
      <c r="J699" s="269"/>
      <c r="K699" s="269"/>
    </row>
    <row r="700" spans="1:11" s="679" customFormat="1" ht="13">
      <c r="A700" s="260"/>
      <c r="B700" s="676" t="s">
        <v>316</v>
      </c>
      <c r="C700" s="260"/>
      <c r="D700" s="1860" t="s">
        <v>1220</v>
      </c>
      <c r="E700" s="1860"/>
      <c r="F700" s="1860"/>
      <c r="G700" s="57"/>
      <c r="H700" s="269"/>
      <c r="I700" s="269"/>
      <c r="J700" s="269"/>
      <c r="K700" s="269"/>
    </row>
    <row r="701" spans="1:11" s="679" customFormat="1" ht="13">
      <c r="A701" s="260"/>
      <c r="B701" s="260"/>
      <c r="C701" s="260"/>
      <c r="D701" s="1860"/>
      <c r="E701" s="1860"/>
      <c r="F701" s="1860"/>
      <c r="G701" s="57"/>
      <c r="H701" s="269"/>
      <c r="I701" s="269"/>
      <c r="J701" s="269"/>
      <c r="K701" s="269"/>
    </row>
    <row r="702" spans="1:11" s="679" customFormat="1" ht="13">
      <c r="A702" s="260"/>
      <c r="B702" s="260"/>
      <c r="C702" s="260"/>
      <c r="D702" s="1860"/>
      <c r="E702" s="1860"/>
      <c r="F702" s="1860"/>
      <c r="G702" s="57"/>
      <c r="H702" s="269"/>
      <c r="I702" s="269"/>
      <c r="J702" s="269"/>
      <c r="K702" s="269"/>
    </row>
    <row r="703" spans="1:11" s="679" customFormat="1" ht="13">
      <c r="A703" s="260"/>
      <c r="B703" s="260"/>
      <c r="C703" s="260"/>
      <c r="D703" s="698"/>
      <c r="E703" s="698"/>
      <c r="F703" s="698"/>
      <c r="G703" s="57"/>
      <c r="H703" s="269"/>
      <c r="I703" s="269"/>
      <c r="J703" s="269"/>
      <c r="K703" s="269"/>
    </row>
    <row r="704" spans="1:11" ht="13">
      <c r="A704" s="260"/>
      <c r="B704" s="676" t="s">
        <v>316</v>
      </c>
      <c r="C704" s="260"/>
      <c r="D704" s="1860" t="s">
        <v>1213</v>
      </c>
      <c r="E704" s="1860"/>
      <c r="F704" s="1860"/>
      <c r="G704" s="57"/>
      <c r="H704" s="269"/>
      <c r="I704" s="269"/>
      <c r="J704" s="269"/>
      <c r="K704" s="269"/>
    </row>
    <row r="705" spans="1:11" ht="13">
      <c r="A705" s="260"/>
      <c r="B705" s="260"/>
      <c r="C705" s="260"/>
      <c r="D705" s="1860"/>
      <c r="E705" s="1860"/>
      <c r="F705" s="1860"/>
      <c r="G705" s="57"/>
      <c r="H705" s="269"/>
      <c r="I705" s="269"/>
      <c r="J705" s="269"/>
      <c r="K705" s="269"/>
    </row>
    <row r="706" spans="1:11" ht="13">
      <c r="A706" s="260"/>
      <c r="B706" s="260"/>
      <c r="C706" s="260"/>
      <c r="D706" s="1860"/>
      <c r="E706" s="1860"/>
      <c r="F706" s="1860"/>
      <c r="G706" s="57"/>
      <c r="H706" s="269"/>
      <c r="I706" s="269"/>
      <c r="J706" s="269"/>
      <c r="K706" s="269"/>
    </row>
    <row r="707" spans="1:11" ht="13">
      <c r="A707" s="260"/>
      <c r="B707" s="260"/>
      <c r="C707" s="260"/>
      <c r="D707" s="130"/>
      <c r="G707" s="57"/>
      <c r="H707" s="269"/>
      <c r="I707" s="269"/>
      <c r="J707" s="269"/>
      <c r="K707" s="269"/>
    </row>
    <row r="708" spans="1:11" ht="13">
      <c r="A708" s="260"/>
      <c r="B708" s="676" t="s">
        <v>316</v>
      </c>
      <c r="C708" s="260"/>
      <c r="D708" s="1860" t="s">
        <v>1214</v>
      </c>
      <c r="E708" s="1860"/>
      <c r="F708" s="1860"/>
      <c r="G708" s="57"/>
      <c r="H708" s="269"/>
      <c r="I708" s="269"/>
      <c r="J708" s="269"/>
      <c r="K708" s="269"/>
    </row>
    <row r="709" spans="1:11" ht="13">
      <c r="A709" s="260"/>
      <c r="B709" s="260"/>
      <c r="C709" s="260"/>
      <c r="D709" s="1860"/>
      <c r="E709" s="1860"/>
      <c r="F709" s="1860"/>
      <c r="G709" s="57"/>
      <c r="H709" s="269"/>
      <c r="I709" s="269"/>
      <c r="J709" s="269"/>
      <c r="K709" s="269"/>
    </row>
    <row r="710" spans="1:11" ht="13">
      <c r="A710" s="260"/>
      <c r="B710" s="260"/>
      <c r="C710" s="260"/>
      <c r="D710" s="1860"/>
      <c r="E710" s="1860"/>
      <c r="F710" s="1860"/>
      <c r="G710" s="57"/>
      <c r="H710" s="269"/>
      <c r="I710" s="269"/>
      <c r="J710" s="269"/>
      <c r="K710" s="269"/>
    </row>
    <row r="711" spans="1:11" ht="13">
      <c r="A711" s="260"/>
      <c r="B711" s="260"/>
      <c r="C711" s="260"/>
      <c r="D711" s="12"/>
      <c r="G711" s="57"/>
      <c r="H711" s="269"/>
      <c r="I711" s="269"/>
      <c r="J711" s="269"/>
      <c r="K711" s="269"/>
    </row>
    <row r="712" spans="1:11" ht="13">
      <c r="A712" s="261"/>
      <c r="B712" s="676" t="s">
        <v>316</v>
      </c>
      <c r="C712" s="260"/>
      <c r="D712" s="1825" t="s">
        <v>1215</v>
      </c>
      <c r="E712" s="1825"/>
      <c r="F712" s="1825"/>
      <c r="G712" s="57"/>
      <c r="H712" s="269"/>
      <c r="I712" s="269"/>
      <c r="J712" s="269"/>
      <c r="K712" s="269"/>
    </row>
    <row r="713" spans="1:11" ht="13">
      <c r="A713" s="260"/>
      <c r="B713" s="260"/>
      <c r="C713" s="260"/>
      <c r="D713" s="1825"/>
      <c r="E713" s="1825"/>
      <c r="F713" s="1825"/>
      <c r="G713" s="57"/>
      <c r="H713" s="269"/>
      <c r="I713" s="269"/>
      <c r="J713" s="269"/>
      <c r="K713" s="269"/>
    </row>
    <row r="714" spans="1:11" ht="13">
      <c r="A714" s="260"/>
      <c r="B714" s="260"/>
      <c r="C714" s="260"/>
      <c r="D714" s="1825"/>
      <c r="E714" s="1825"/>
      <c r="F714" s="1825"/>
      <c r="G714" s="57"/>
      <c r="H714" s="269"/>
      <c r="I714" s="269"/>
      <c r="J714" s="269"/>
      <c r="K714" s="269"/>
    </row>
    <row r="715" spans="1:11" ht="13">
      <c r="A715" s="260"/>
      <c r="B715" s="260"/>
      <c r="C715" s="260"/>
      <c r="D715" s="1825"/>
      <c r="E715" s="1825"/>
      <c r="F715" s="1825"/>
      <c r="G715" s="57"/>
      <c r="H715" s="269"/>
      <c r="I715" s="269"/>
      <c r="J715" s="269"/>
      <c r="K715" s="269"/>
    </row>
    <row r="716" spans="1:11" ht="13">
      <c r="A716" s="260"/>
      <c r="B716" s="260"/>
      <c r="C716" s="260"/>
      <c r="D716" s="263"/>
      <c r="G716" s="57"/>
      <c r="H716" s="269"/>
      <c r="I716" s="269"/>
      <c r="J716" s="269"/>
      <c r="K716" s="269"/>
    </row>
    <row r="717" spans="1:11" ht="13">
      <c r="A717" s="261"/>
      <c r="B717" s="676" t="s">
        <v>316</v>
      </c>
      <c r="C717" s="260"/>
      <c r="D717" s="1860" t="s">
        <v>1348</v>
      </c>
      <c r="E717" s="1860"/>
      <c r="F717" s="1860"/>
      <c r="G717" s="57"/>
      <c r="H717" s="269"/>
      <c r="I717" s="269"/>
      <c r="J717" s="269"/>
      <c r="K717" s="269"/>
    </row>
    <row r="718" spans="1:11" ht="13">
      <c r="A718" s="260"/>
      <c r="B718" s="260"/>
      <c r="C718" s="260"/>
      <c r="D718" s="1860"/>
      <c r="E718" s="1860"/>
      <c r="F718" s="1860"/>
      <c r="G718" s="57"/>
      <c r="H718" s="269"/>
      <c r="I718" s="269"/>
      <c r="J718" s="269"/>
      <c r="K718" s="269"/>
    </row>
    <row r="719" spans="1:11" ht="13">
      <c r="A719" s="260"/>
      <c r="B719" s="260"/>
      <c r="C719" s="260"/>
      <c r="D719" s="1860"/>
      <c r="E719" s="1860"/>
      <c r="F719" s="1860"/>
      <c r="G719" s="57"/>
      <c r="H719" s="269"/>
      <c r="I719" s="269"/>
      <c r="J719" s="269"/>
      <c r="K719" s="269"/>
    </row>
    <row r="720" spans="1:11" ht="13">
      <c r="A720" s="260"/>
      <c r="B720" s="260"/>
      <c r="C720" s="260"/>
      <c r="D720" s="1860"/>
      <c r="E720" s="1860"/>
      <c r="F720" s="1860"/>
      <c r="G720" s="57"/>
      <c r="H720" s="269"/>
      <c r="I720" s="269"/>
      <c r="J720" s="269"/>
      <c r="K720" s="269"/>
    </row>
    <row r="721" spans="1:11" ht="13">
      <c r="A721" s="260"/>
      <c r="B721" s="260"/>
      <c r="C721" s="260"/>
      <c r="D721" s="1860"/>
      <c r="E721" s="1860"/>
      <c r="F721" s="1860"/>
      <c r="G721" s="57"/>
      <c r="H721" s="269"/>
      <c r="I721" s="269"/>
      <c r="J721" s="269"/>
      <c r="K721" s="269"/>
    </row>
    <row r="722" spans="1:11" ht="13">
      <c r="A722" s="260"/>
      <c r="B722" s="260"/>
      <c r="C722" s="260"/>
      <c r="D722" s="1860"/>
      <c r="E722" s="1860"/>
      <c r="F722" s="1860"/>
      <c r="G722" s="57"/>
      <c r="H722" s="269"/>
      <c r="I722" s="269"/>
      <c r="J722" s="269"/>
      <c r="K722" s="269"/>
    </row>
    <row r="723" spans="1:11" ht="13">
      <c r="A723" s="260"/>
      <c r="B723" s="260"/>
      <c r="C723" s="260"/>
      <c r="D723" s="1860"/>
      <c r="E723" s="1860"/>
      <c r="F723" s="1860"/>
      <c r="G723" s="57"/>
      <c r="H723" s="269"/>
      <c r="I723" s="269"/>
      <c r="J723" s="269"/>
      <c r="K723" s="269"/>
    </row>
    <row r="724" spans="1:11" ht="13">
      <c r="A724" s="260"/>
      <c r="B724" s="260"/>
      <c r="C724" s="260"/>
      <c r="D724" s="1893" t="s">
        <v>1216</v>
      </c>
      <c r="E724" s="1893"/>
      <c r="F724" s="1893"/>
      <c r="G724" s="57"/>
      <c r="H724" s="269"/>
      <c r="I724" s="269"/>
      <c r="J724" s="269"/>
      <c r="K724" s="269"/>
    </row>
    <row r="725" spans="1:11" s="679" customFormat="1" ht="13">
      <c r="A725" s="260"/>
      <c r="B725" s="260"/>
      <c r="C725" s="260"/>
      <c r="D725" s="530"/>
      <c r="E725" s="7"/>
      <c r="F725" s="7"/>
      <c r="G725" s="57"/>
      <c r="H725" s="269"/>
      <c r="I725" s="269"/>
      <c r="J725" s="269"/>
      <c r="K725" s="269"/>
    </row>
    <row r="726" spans="1:11" ht="13">
      <c r="A726" s="1895" t="s">
        <v>1173</v>
      </c>
      <c r="B726" s="1895"/>
      <c r="C726" s="1895"/>
      <c r="D726" s="1895"/>
      <c r="E726" s="1895"/>
      <c r="F726" s="1895"/>
      <c r="G726" s="1895"/>
      <c r="H726" s="269"/>
      <c r="I726" s="269"/>
      <c r="J726" s="269"/>
      <c r="K726" s="269"/>
    </row>
    <row r="727" spans="1:11" ht="13">
      <c r="A727" s="260"/>
      <c r="B727" s="260"/>
      <c r="C727" s="260"/>
      <c r="D727" s="263"/>
      <c r="G727" s="271"/>
      <c r="H727" s="269"/>
      <c r="I727" s="269"/>
      <c r="J727" s="269"/>
      <c r="K727" s="269"/>
    </row>
    <row r="728" spans="1:11" ht="13.15" customHeight="1">
      <c r="C728" s="260"/>
      <c r="D728" s="1874" t="s">
        <v>1189</v>
      </c>
      <c r="E728" s="1874"/>
      <c r="F728" s="1874"/>
      <c r="G728" s="271"/>
      <c r="H728" s="269"/>
      <c r="I728" s="269"/>
      <c r="J728" s="269"/>
      <c r="K728" s="269"/>
    </row>
    <row r="729" spans="1:11" ht="13">
      <c r="A729" s="260"/>
      <c r="B729" s="260"/>
      <c r="C729" s="260"/>
      <c r="D729" s="1891" t="s">
        <v>1190</v>
      </c>
      <c r="E729" s="1891"/>
      <c r="F729" s="1891"/>
      <c r="G729" s="271"/>
      <c r="H729" s="269"/>
      <c r="I729" s="269"/>
      <c r="J729" s="269"/>
      <c r="K729" s="269"/>
    </row>
    <row r="730" spans="1:11" ht="13">
      <c r="A730" s="260"/>
      <c r="B730" s="260"/>
      <c r="C730" s="260"/>
      <c r="G730" s="271"/>
      <c r="H730" s="269"/>
      <c r="I730" s="269"/>
      <c r="J730" s="269"/>
      <c r="K730" s="269"/>
    </row>
    <row r="731" spans="1:11" s="39" customFormat="1" ht="13">
      <c r="A731" s="261"/>
      <c r="B731" s="676" t="s">
        <v>316</v>
      </c>
      <c r="C731" s="132"/>
      <c r="D731" s="1825" t="s">
        <v>1191</v>
      </c>
      <c r="E731" s="1825"/>
      <c r="F731" s="1825"/>
      <c r="G731" s="271"/>
      <c r="H731" s="272"/>
      <c r="I731" s="272"/>
      <c r="J731" s="272"/>
      <c r="K731" s="272"/>
    </row>
    <row r="732" spans="1:11" s="39" customFormat="1" ht="10.5" customHeight="1">
      <c r="A732" s="132"/>
      <c r="B732" s="673"/>
      <c r="C732" s="132"/>
      <c r="D732" s="1825"/>
      <c r="E732" s="1825"/>
      <c r="F732" s="1825"/>
      <c r="G732" s="271"/>
      <c r="H732" s="272"/>
      <c r="I732" s="272"/>
      <c r="J732" s="272"/>
      <c r="K732" s="272"/>
    </row>
    <row r="733" spans="1:11" s="39" customFormat="1">
      <c r="A733" s="132"/>
      <c r="B733" s="673"/>
      <c r="C733" s="132"/>
      <c r="D733" s="1825"/>
      <c r="E733" s="1825"/>
      <c r="F733" s="1825"/>
      <c r="G733" s="271"/>
      <c r="H733" s="272"/>
      <c r="I733" s="272"/>
      <c r="J733" s="272"/>
      <c r="K733" s="272"/>
    </row>
    <row r="734" spans="1:11">
      <c r="D734" s="1825"/>
      <c r="E734" s="1825"/>
      <c r="F734" s="1825"/>
      <c r="G734" s="271"/>
      <c r="H734" s="269"/>
      <c r="I734" s="269"/>
      <c r="J734" s="269"/>
      <c r="K734" s="269"/>
    </row>
    <row r="735" spans="1:11">
      <c r="A735" s="273"/>
      <c r="B735" s="273"/>
      <c r="C735" s="273"/>
      <c r="D735" s="1825"/>
      <c r="E735" s="1825"/>
      <c r="F735" s="1825"/>
      <c r="G735" s="275"/>
      <c r="H735" s="269"/>
      <c r="I735" s="269"/>
      <c r="J735" s="269"/>
      <c r="K735" s="269"/>
    </row>
    <row r="736" spans="1:11" ht="15.65" customHeight="1">
      <c r="A736" s="273"/>
      <c r="B736" s="273"/>
      <c r="C736" s="273"/>
      <c r="D736" s="1825"/>
      <c r="E736" s="1825"/>
      <c r="F736" s="1825"/>
      <c r="G736" s="275"/>
      <c r="H736" s="269"/>
      <c r="I736" s="269"/>
      <c r="J736" s="269"/>
      <c r="K736" s="269"/>
    </row>
    <row r="737" spans="1:11">
      <c r="A737" s="273"/>
      <c r="B737" s="273"/>
      <c r="C737" s="273"/>
      <c r="D737" s="377"/>
      <c r="E737" s="274"/>
      <c r="F737" s="274"/>
      <c r="G737" s="275"/>
      <c r="H737" s="269"/>
      <c r="I737" s="269"/>
      <c r="J737" s="269"/>
      <c r="K737" s="269"/>
    </row>
    <row r="738" spans="1:11" s="409" customFormat="1" ht="13">
      <c r="A738" s="407"/>
      <c r="B738" s="676" t="s">
        <v>316</v>
      </c>
      <c r="C738" s="408"/>
      <c r="D738" s="1826" t="s">
        <v>1192</v>
      </c>
      <c r="E738" s="1826"/>
      <c r="F738" s="1826"/>
      <c r="G738" s="311"/>
    </row>
    <row r="739" spans="1:11" s="409" customFormat="1">
      <c r="A739" s="408"/>
      <c r="B739" s="408"/>
      <c r="C739" s="408"/>
      <c r="D739" s="1826"/>
      <c r="E739" s="1826"/>
      <c r="F739" s="1826"/>
      <c r="G739" s="311"/>
    </row>
    <row r="740" spans="1:11" s="409" customFormat="1">
      <c r="A740" s="408"/>
      <c r="B740" s="408"/>
      <c r="C740" s="408"/>
      <c r="D740" s="1826"/>
      <c r="E740" s="1826"/>
      <c r="F740" s="1826"/>
      <c r="G740" s="311"/>
    </row>
    <row r="741" spans="1:11" s="409" customFormat="1">
      <c r="A741" s="408"/>
      <c r="B741" s="408"/>
      <c r="C741" s="408"/>
      <c r="D741" s="1826"/>
      <c r="E741" s="1826"/>
      <c r="F741" s="1826"/>
      <c r="G741" s="311"/>
    </row>
    <row r="742" spans="1:11" s="409" customFormat="1">
      <c r="A742" s="408"/>
      <c r="B742" s="408"/>
      <c r="C742" s="408"/>
      <c r="D742" s="377"/>
      <c r="E742" s="311"/>
      <c r="F742" s="311"/>
      <c r="G742" s="311"/>
    </row>
    <row r="743" spans="1:11" s="409" customFormat="1" ht="13">
      <c r="A743" s="261"/>
      <c r="B743" s="676" t="s">
        <v>316</v>
      </c>
      <c r="C743" s="408"/>
      <c r="D743" s="1892" t="s">
        <v>1193</v>
      </c>
      <c r="E743" s="1892"/>
      <c r="F743" s="1892"/>
      <c r="G743" s="311"/>
    </row>
    <row r="744" spans="1:11" s="409" customFormat="1">
      <c r="A744" s="408"/>
      <c r="B744" s="408"/>
      <c r="C744" s="408"/>
      <c r="D744" s="1892"/>
      <c r="E744" s="1892"/>
      <c r="F744" s="1892"/>
      <c r="G744" s="311"/>
    </row>
    <row r="745" spans="1:11" s="409" customFormat="1">
      <c r="A745" s="408"/>
      <c r="B745" s="408"/>
      <c r="C745" s="408"/>
      <c r="D745" s="1892"/>
      <c r="E745" s="1892"/>
      <c r="F745" s="1892"/>
      <c r="G745" s="311"/>
    </row>
    <row r="746" spans="1:11">
      <c r="A746" s="273"/>
      <c r="B746" s="273"/>
      <c r="C746" s="273"/>
      <c r="D746" s="377"/>
      <c r="E746" s="274"/>
      <c r="F746" s="274"/>
      <c r="G746" s="275"/>
      <c r="H746" s="269"/>
      <c r="I746" s="269"/>
      <c r="J746" s="269"/>
      <c r="K746" s="269"/>
    </row>
    <row r="747" spans="1:11" ht="13">
      <c r="A747" s="261"/>
      <c r="B747" s="676" t="s">
        <v>316</v>
      </c>
      <c r="C747" s="273"/>
      <c r="D747" s="1826" t="s">
        <v>1194</v>
      </c>
      <c r="E747" s="1826"/>
      <c r="F747" s="1826"/>
      <c r="G747" s="275"/>
      <c r="H747" s="269"/>
      <c r="I747" s="269"/>
      <c r="J747" s="269"/>
      <c r="K747" s="269"/>
    </row>
    <row r="748" spans="1:11">
      <c r="A748" s="273"/>
      <c r="B748" s="273"/>
      <c r="C748" s="273"/>
      <c r="D748" s="1826"/>
      <c r="E748" s="1826"/>
      <c r="F748" s="1826"/>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6" t="s">
        <v>1195</v>
      </c>
      <c r="E750" s="1826"/>
      <c r="F750" s="1826"/>
      <c r="G750" s="275"/>
      <c r="H750" s="269"/>
      <c r="I750" s="269"/>
      <c r="J750" s="269"/>
      <c r="K750" s="269"/>
    </row>
    <row r="751" spans="1:11" s="679" customFormat="1">
      <c r="A751" s="273"/>
      <c r="B751" s="273"/>
      <c r="C751" s="273"/>
      <c r="D751" s="1826"/>
      <c r="E751" s="1826"/>
      <c r="F751" s="1826"/>
      <c r="G751" s="275"/>
      <c r="H751" s="269"/>
      <c r="I751" s="269"/>
      <c r="J751" s="269"/>
      <c r="K751" s="269"/>
    </row>
    <row r="752" spans="1:11" s="679" customFormat="1">
      <c r="A752" s="273"/>
      <c r="B752" s="273"/>
      <c r="C752" s="273"/>
      <c r="D752" s="1826"/>
      <c r="E752" s="1826"/>
      <c r="F752" s="1826"/>
      <c r="G752" s="275"/>
      <c r="H752" s="269"/>
      <c r="I752" s="269"/>
      <c r="J752" s="269"/>
      <c r="K752" s="269"/>
    </row>
    <row r="753" spans="1:11" s="679" customFormat="1">
      <c r="A753" s="273"/>
      <c r="B753" s="273"/>
      <c r="C753" s="273"/>
      <c r="D753" s="692"/>
      <c r="E753" s="692"/>
      <c r="F753" s="692"/>
      <c r="G753" s="275"/>
      <c r="H753" s="269"/>
      <c r="I753" s="269"/>
      <c r="J753" s="269"/>
      <c r="K753" s="269"/>
    </row>
    <row r="754" spans="1:11" ht="13">
      <c r="A754" s="1897" t="s">
        <v>1196</v>
      </c>
      <c r="B754" s="1897"/>
      <c r="C754" s="1897"/>
      <c r="D754" s="1897"/>
      <c r="E754" s="1897"/>
      <c r="F754" s="1897"/>
      <c r="G754" s="1897"/>
    </row>
    <row r="755" spans="1:11" ht="13">
      <c r="A755" s="260"/>
      <c r="B755" s="260"/>
      <c r="C755" s="260"/>
      <c r="D755" s="276"/>
      <c r="F755" s="147"/>
      <c r="G755" s="271"/>
    </row>
    <row r="756" spans="1:11" ht="13">
      <c r="A756" s="273"/>
      <c r="B756" s="273"/>
      <c r="C756" s="442"/>
      <c r="D756" s="1898" t="s">
        <v>1180</v>
      </c>
      <c r="E756" s="1898"/>
      <c r="F756" s="1898"/>
      <c r="G756" s="271"/>
    </row>
    <row r="757" spans="1:11">
      <c r="A757" s="500"/>
      <c r="B757" s="500"/>
      <c r="C757" s="499"/>
      <c r="D757" s="1888" t="s">
        <v>1197</v>
      </c>
      <c r="E757" s="1888"/>
      <c r="F757" s="1888"/>
      <c r="G757" s="271"/>
    </row>
    <row r="758" spans="1:11">
      <c r="A758" s="273"/>
      <c r="B758" s="273"/>
      <c r="C758" s="442"/>
      <c r="D758" s="690"/>
      <c r="E758" s="690"/>
      <c r="F758" s="690"/>
      <c r="G758" s="271"/>
    </row>
    <row r="759" spans="1:11" ht="13">
      <c r="A759" s="261"/>
      <c r="B759" s="676" t="s">
        <v>316</v>
      </c>
      <c r="C759" s="442"/>
      <c r="D759" s="1889" t="s">
        <v>1065</v>
      </c>
      <c r="E759" s="1889"/>
      <c r="F759" s="1889"/>
      <c r="G759" s="271"/>
    </row>
    <row r="760" spans="1:11" ht="13">
      <c r="A760" s="273"/>
      <c r="B760" s="273"/>
      <c r="C760" s="442"/>
      <c r="D760" s="689"/>
      <c r="E760" s="1890" t="s">
        <v>1181</v>
      </c>
      <c r="F760" s="1890"/>
      <c r="G760" s="271"/>
    </row>
    <row r="761" spans="1:11" ht="13">
      <c r="A761" s="267"/>
      <c r="B761" s="267"/>
      <c r="C761" s="267"/>
      <c r="D761" s="135"/>
      <c r="F761" s="57"/>
      <c r="G761" s="271"/>
    </row>
    <row r="762" spans="1:11" ht="13">
      <c r="A762" s="1894" t="s">
        <v>469</v>
      </c>
      <c r="B762" s="1894"/>
      <c r="C762" s="1894"/>
      <c r="D762" s="1894"/>
      <c r="E762" s="1894"/>
      <c r="F762" s="1894"/>
      <c r="G762" s="1894"/>
    </row>
    <row r="763" spans="1:11" ht="13">
      <c r="A763" s="255"/>
      <c r="B763" s="670"/>
      <c r="C763" s="266"/>
      <c r="D763" s="271"/>
      <c r="E763" s="271"/>
      <c r="F763" s="271"/>
      <c r="G763" s="271"/>
    </row>
    <row r="764" spans="1:11">
      <c r="A764" s="135"/>
      <c r="B764" s="1896" t="s">
        <v>1064</v>
      </c>
      <c r="C764" s="1896"/>
      <c r="D764" s="1896"/>
      <c r="E764" s="1896"/>
      <c r="F764" s="1896"/>
      <c r="G764" s="271"/>
    </row>
    <row r="765" spans="1:11" ht="13">
      <c r="A765" s="23"/>
      <c r="B765" s="672"/>
      <c r="G765" s="271"/>
    </row>
    <row r="766" spans="1:11" ht="13">
      <c r="A766" s="1894" t="s">
        <v>470</v>
      </c>
      <c r="B766" s="1894"/>
      <c r="C766" s="1894"/>
      <c r="D766" s="1894"/>
      <c r="E766" s="1894"/>
      <c r="F766" s="1894"/>
      <c r="G766" s="1894"/>
    </row>
    <row r="767" spans="1:11" ht="13">
      <c r="A767" s="255"/>
      <c r="B767" s="670"/>
      <c r="C767" s="255"/>
      <c r="D767" s="263"/>
      <c r="G767" s="271"/>
    </row>
    <row r="768" spans="1:11">
      <c r="A768" s="135"/>
      <c r="B768" s="1840" t="s">
        <v>468</v>
      </c>
      <c r="C768" s="1840"/>
      <c r="D768" s="1840"/>
      <c r="E768" s="1840"/>
      <c r="F768" s="1840"/>
      <c r="G768" s="271"/>
    </row>
    <row r="769" spans="1:7" ht="13">
      <c r="A769" s="261"/>
      <c r="B769" s="261"/>
      <c r="D769" s="135"/>
      <c r="E769" s="135"/>
      <c r="F769" s="271"/>
      <c r="G769" s="271"/>
    </row>
    <row r="770" spans="1:7" ht="13">
      <c r="A770" s="1894" t="s">
        <v>471</v>
      </c>
      <c r="B770" s="1894"/>
      <c r="C770" s="1894"/>
      <c r="D770" s="1894"/>
      <c r="E770" s="1894"/>
      <c r="F770" s="1894"/>
      <c r="G770" s="1894"/>
    </row>
    <row r="771" spans="1:7" ht="13">
      <c r="C771" s="260"/>
      <c r="D771" s="259"/>
      <c r="E771" s="135"/>
      <c r="F771" s="271"/>
      <c r="G771" s="271"/>
    </row>
    <row r="772" spans="1:7">
      <c r="A772" s="135"/>
      <c r="B772" s="1840" t="s">
        <v>468</v>
      </c>
      <c r="C772" s="1840"/>
      <c r="D772" s="1840"/>
      <c r="E772" s="1840"/>
      <c r="F772" s="1840"/>
      <c r="G772" s="271"/>
    </row>
    <row r="773" spans="1:7">
      <c r="A773" s="135"/>
      <c r="B773" s="135"/>
      <c r="C773" s="266"/>
      <c r="D773" s="271"/>
      <c r="E773" s="271"/>
      <c r="F773" s="271"/>
      <c r="G773" s="271"/>
    </row>
    <row r="774" spans="1:7" ht="13">
      <c r="A774" s="1894" t="s">
        <v>472</v>
      </c>
      <c r="B774" s="1894"/>
      <c r="C774" s="1894"/>
      <c r="D774" s="1894"/>
      <c r="E774" s="1894"/>
      <c r="F774" s="1894"/>
      <c r="G774" s="1894"/>
    </row>
    <row r="775" spans="1:7">
      <c r="A775" s="135"/>
      <c r="B775" s="135"/>
    </row>
    <row r="776" spans="1:7">
      <c r="A776" s="135"/>
      <c r="B776" s="1840" t="s">
        <v>468</v>
      </c>
      <c r="C776" s="1840"/>
      <c r="D776" s="1840"/>
      <c r="E776" s="1840"/>
      <c r="F776" s="1840"/>
    </row>
    <row r="777" spans="1:7" ht="13">
      <c r="A777" s="266"/>
      <c r="B777" s="266"/>
      <c r="C777" s="266"/>
      <c r="D777" s="258"/>
      <c r="F777" s="271"/>
    </row>
    <row r="778" spans="1:7" ht="13">
      <c r="A778" s="1894" t="s">
        <v>473</v>
      </c>
      <c r="B778" s="1894"/>
      <c r="C778" s="1894"/>
      <c r="D778" s="1894"/>
      <c r="E778" s="1894"/>
      <c r="F778" s="1894"/>
      <c r="G778" s="1894"/>
    </row>
    <row r="779" spans="1:7">
      <c r="A779" s="135"/>
      <c r="B779" s="135"/>
    </row>
    <row r="780" spans="1:7">
      <c r="A780" s="135"/>
      <c r="B780" s="1840" t="s">
        <v>468</v>
      </c>
      <c r="C780" s="1840"/>
      <c r="D780" s="1840"/>
      <c r="E780" s="1840"/>
      <c r="F780" s="1840"/>
    </row>
    <row r="781" spans="1:7" ht="13">
      <c r="A781" s="266"/>
      <c r="B781" s="266"/>
      <c r="C781" s="266"/>
      <c r="D781" s="258"/>
      <c r="F781" s="271"/>
    </row>
    <row r="782" spans="1:7" ht="13">
      <c r="A782" s="1894" t="s">
        <v>474</v>
      </c>
      <c r="B782" s="1894"/>
      <c r="C782" s="1894"/>
      <c r="D782" s="1894"/>
      <c r="E782" s="1894"/>
      <c r="F782" s="1894"/>
      <c r="G782" s="1894"/>
    </row>
    <row r="783" spans="1:7">
      <c r="A783" s="135"/>
      <c r="B783" s="135"/>
    </row>
    <row r="784" spans="1:7">
      <c r="A784" s="135"/>
      <c r="B784" s="1840" t="s">
        <v>468</v>
      </c>
      <c r="C784" s="1840"/>
      <c r="D784" s="1840"/>
      <c r="E784" s="1840"/>
      <c r="F784" s="1840"/>
    </row>
    <row r="785" spans="1:7" ht="13">
      <c r="A785" s="265"/>
      <c r="B785" s="265"/>
      <c r="C785" s="265"/>
      <c r="D785" s="277"/>
      <c r="E785" s="57"/>
      <c r="F785" s="57"/>
      <c r="G785" s="57"/>
    </row>
    <row r="786" spans="1:7" ht="13">
      <c r="A786" s="1894" t="s">
        <v>192</v>
      </c>
      <c r="B786" s="1894"/>
      <c r="C786" s="1894"/>
      <c r="D786" s="1894"/>
      <c r="E786" s="1894"/>
      <c r="F786" s="1894"/>
      <c r="G786" s="1894"/>
    </row>
    <row r="787" spans="1:7">
      <c r="A787" s="135"/>
      <c r="B787" s="135"/>
    </row>
    <row r="788" spans="1:7">
      <c r="A788" s="135"/>
      <c r="B788" s="1840" t="s">
        <v>468</v>
      </c>
      <c r="C788" s="1840"/>
      <c r="D788" s="1840"/>
      <c r="E788" s="1840"/>
      <c r="F788" s="1840"/>
    </row>
    <row r="789" spans="1:7" ht="13">
      <c r="A789" s="135"/>
      <c r="B789" s="135"/>
      <c r="D789" s="258"/>
    </row>
    <row r="790" spans="1:7" ht="13">
      <c r="A790" s="1894" t="s">
        <v>936</v>
      </c>
      <c r="B790" s="1894"/>
      <c r="C790" s="1894"/>
      <c r="D790" s="1894"/>
      <c r="E790" s="1894"/>
      <c r="F790" s="1894"/>
      <c r="G790" s="1894"/>
    </row>
    <row r="791" spans="1:7">
      <c r="A791" s="135"/>
      <c r="B791" s="135"/>
    </row>
    <row r="792" spans="1:7">
      <c r="A792" s="135"/>
      <c r="B792" s="1840" t="s">
        <v>468</v>
      </c>
      <c r="C792" s="1840"/>
      <c r="D792" s="1840"/>
      <c r="E792" s="1840"/>
      <c r="F792" s="1840"/>
      <c r="G792" s="12"/>
    </row>
    <row r="793" spans="1:7" ht="13">
      <c r="A793" s="255"/>
      <c r="B793" s="670"/>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265625" style="719" customWidth="1"/>
    <col min="11" max="16384" width="8.81640625" style="719" hidden="1"/>
  </cols>
  <sheetData>
    <row r="1" spans="1:10" ht="14.25" customHeight="1"/>
    <row r="2" spans="1:10" ht="15.5">
      <c r="A2" s="1903" t="s">
        <v>2314</v>
      </c>
      <c r="B2" s="1904"/>
      <c r="C2" s="1904"/>
      <c r="D2" s="1904"/>
      <c r="E2" s="1904"/>
      <c r="F2" s="1904"/>
      <c r="G2" s="1904"/>
      <c r="H2" s="1904"/>
      <c r="I2" s="1904"/>
      <c r="J2" s="1904"/>
    </row>
    <row r="3" spans="1:10" ht="15.5">
      <c r="A3" s="1908" t="s">
        <v>1494</v>
      </c>
      <c r="B3" s="1909"/>
      <c r="C3" s="1909"/>
      <c r="D3" s="1909"/>
      <c r="E3" s="1909"/>
      <c r="F3" s="1909"/>
      <c r="G3" s="1909"/>
      <c r="H3" s="1909"/>
      <c r="I3" s="1909"/>
      <c r="J3" s="1909"/>
    </row>
    <row r="4" spans="1:10" ht="12.5"/>
    <row r="5" spans="1:10" ht="12.75" customHeight="1">
      <c r="A5" s="1905" t="s">
        <v>2317</v>
      </c>
      <c r="B5" s="1905"/>
      <c r="C5" s="1905"/>
      <c r="D5" s="1905"/>
      <c r="E5" s="1905"/>
      <c r="F5" s="1905"/>
      <c r="G5" s="1905"/>
      <c r="H5" s="1905"/>
      <c r="I5" s="1905"/>
      <c r="J5" s="1905"/>
    </row>
    <row r="6" spans="1:10" ht="12.5">
      <c r="A6" s="1905"/>
      <c r="B6" s="1905"/>
      <c r="C6" s="1905"/>
      <c r="D6" s="1905"/>
      <c r="E6" s="1905"/>
      <c r="F6" s="1905"/>
      <c r="G6" s="1905"/>
      <c r="H6" s="1905"/>
      <c r="I6" s="1905"/>
      <c r="J6" s="1905"/>
    </row>
    <row r="7" spans="1:10" ht="30" customHeight="1">
      <c r="A7" s="1905"/>
      <c r="B7" s="1905"/>
      <c r="C7" s="1905"/>
      <c r="D7" s="1905"/>
      <c r="E7" s="1905"/>
      <c r="F7" s="1905"/>
      <c r="G7" s="1905"/>
      <c r="H7" s="1905"/>
      <c r="I7" s="1905"/>
      <c r="J7" s="1905"/>
    </row>
    <row r="8" spans="1:10" ht="12.5">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2.5"/>
    <row r="11" spans="1:10" ht="12.75" customHeight="1">
      <c r="A11" s="1910" t="s">
        <v>2320</v>
      </c>
      <c r="B11" s="1910"/>
      <c r="C11" s="1910"/>
      <c r="D11" s="1910"/>
      <c r="E11" s="1910"/>
      <c r="F11" s="1910"/>
      <c r="G11" s="1910"/>
      <c r="H11" s="1910"/>
      <c r="I11" s="1910"/>
      <c r="J11" s="1910"/>
    </row>
    <row r="12" spans="1:10" ht="12.5">
      <c r="A12" s="1910"/>
      <c r="B12" s="1910"/>
      <c r="C12" s="1910"/>
      <c r="D12" s="1910"/>
      <c r="E12" s="1910"/>
      <c r="F12" s="1910"/>
      <c r="G12" s="1910"/>
      <c r="H12" s="1910"/>
      <c r="I12" s="1910"/>
      <c r="J12" s="1910"/>
    </row>
    <row r="13" spans="1:10" s="1668" customFormat="1" ht="12.5">
      <c r="A13" s="1910"/>
      <c r="B13" s="1910"/>
      <c r="C13" s="1910"/>
      <c r="D13" s="1910"/>
      <c r="E13" s="1910"/>
      <c r="F13" s="1910"/>
      <c r="G13" s="1910"/>
      <c r="H13" s="1910"/>
      <c r="I13" s="1910"/>
      <c r="J13" s="1910"/>
    </row>
    <row r="14" spans="1:10" ht="12.5">
      <c r="A14" s="1911"/>
      <c r="B14" s="1911"/>
      <c r="C14" s="1911"/>
      <c r="D14" s="1911"/>
      <c r="E14" s="1911"/>
      <c r="F14" s="1911"/>
      <c r="G14" s="1911"/>
      <c r="H14" s="1911"/>
      <c r="I14" s="1911"/>
      <c r="J14" s="1911"/>
    </row>
    <row r="15" spans="1:10" ht="12.5">
      <c r="A15" s="1911"/>
      <c r="B15" s="1911"/>
      <c r="C15" s="1911"/>
      <c r="D15" s="1911"/>
      <c r="E15" s="1911"/>
      <c r="F15" s="1911"/>
      <c r="G15" s="1911"/>
      <c r="H15" s="1911"/>
      <c r="I15" s="1911"/>
      <c r="J15" s="1911"/>
    </row>
    <row r="16" spans="1:10" ht="12.5">
      <c r="A16" s="1911"/>
      <c r="B16" s="1911"/>
      <c r="C16" s="1911"/>
      <c r="D16" s="1911"/>
      <c r="E16" s="1911"/>
      <c r="F16" s="1911"/>
      <c r="G16" s="1911"/>
      <c r="H16" s="1911"/>
      <c r="I16" s="1911"/>
      <c r="J16" s="1911"/>
    </row>
    <row r="17" spans="1:10" s="1668" customFormat="1" ht="12.5">
      <c r="A17" s="1727"/>
      <c r="B17" s="1727"/>
      <c r="C17" s="1727"/>
      <c r="D17" s="1727"/>
      <c r="E17" s="1727"/>
      <c r="F17" s="1727"/>
      <c r="G17" s="1727"/>
      <c r="H17" s="1727"/>
      <c r="I17" s="1727"/>
      <c r="J17" s="1727"/>
    </row>
    <row r="18" spans="1:10" ht="12.5">
      <c r="A18" s="770" t="s">
        <v>2319</v>
      </c>
      <c r="B18" s="769"/>
      <c r="C18" s="769"/>
      <c r="D18" s="769"/>
      <c r="E18" s="769"/>
      <c r="F18" s="769"/>
      <c r="G18" s="769"/>
      <c r="H18" s="769"/>
      <c r="I18" s="769"/>
      <c r="J18" s="769"/>
    </row>
    <row r="19" spans="1:10" ht="12.5">
      <c r="A19" s="771" t="s">
        <v>256</v>
      </c>
      <c r="B19" s="771"/>
      <c r="C19" s="771"/>
      <c r="D19" s="771"/>
      <c r="E19" s="771"/>
      <c r="F19" s="771"/>
      <c r="G19" s="771"/>
      <c r="H19" s="771"/>
      <c r="I19" s="771"/>
      <c r="J19" s="771"/>
    </row>
    <row r="20" spans="1:10" ht="12.5">
      <c r="A20" s="1912" t="s">
        <v>1386</v>
      </c>
      <c r="B20" s="1909"/>
      <c r="C20" s="1909"/>
      <c r="D20" s="1909"/>
      <c r="E20" s="1909"/>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05" t="s">
        <v>1387</v>
      </c>
      <c r="B57" s="1906"/>
      <c r="C57" s="1906"/>
      <c r="D57" s="1906"/>
      <c r="E57" s="1906"/>
      <c r="F57" s="1906"/>
      <c r="G57" s="1906"/>
      <c r="H57" s="1906"/>
      <c r="I57" s="1906"/>
      <c r="J57" s="1906"/>
    </row>
    <row r="58" spans="1:10" ht="12.5">
      <c r="A58" s="1906"/>
      <c r="B58" s="1906"/>
      <c r="C58" s="1906"/>
      <c r="D58" s="1906"/>
      <c r="E58" s="1906"/>
      <c r="F58" s="1906"/>
      <c r="G58" s="1906"/>
      <c r="H58" s="1906"/>
      <c r="I58" s="1906"/>
      <c r="J58" s="1906"/>
    </row>
    <row r="59" spans="1:10" ht="12.5">
      <c r="A59" s="1906"/>
      <c r="B59" s="1906"/>
      <c r="C59" s="1906"/>
      <c r="D59" s="1906"/>
      <c r="E59" s="1906"/>
      <c r="F59" s="1906"/>
      <c r="G59" s="1906"/>
      <c r="H59" s="1906"/>
      <c r="I59" s="1906"/>
      <c r="J59" s="1906"/>
    </row>
    <row r="60" spans="1:10" ht="12.5"/>
    <row r="61" spans="1:10" ht="12.5">
      <c r="A61" s="669" t="s">
        <v>1386</v>
      </c>
    </row>
    <row r="62" spans="1:10" ht="12.5"/>
    <row r="63" spans="1:10" ht="12.5"/>
    <row r="64" spans="1:10" ht="12.5"/>
    <row r="65" spans="1:9" ht="12.5"/>
    <row r="66" spans="1:9" ht="12.5"/>
    <row r="67" spans="1:9" ht="12.5"/>
    <row r="68" spans="1:9" ht="12.5"/>
    <row r="69" spans="1:9" ht="12.5"/>
    <row r="70" spans="1:9" ht="12.5"/>
    <row r="71" spans="1:9" ht="12.5"/>
    <row r="72" spans="1:9" ht="13">
      <c r="A72" s="1907" t="s">
        <v>2315</v>
      </c>
      <c r="B72" s="1907"/>
      <c r="C72" s="1907"/>
      <c r="D72" s="1907"/>
      <c r="E72" s="1907"/>
      <c r="F72" s="1907"/>
      <c r="G72" s="1907"/>
      <c r="H72" s="1907"/>
      <c r="I72" s="1907"/>
    </row>
    <row r="73" spans="1:9" ht="12.5">
      <c r="A73" s="1831" t="s">
        <v>1089</v>
      </c>
      <c r="B73" s="1831"/>
      <c r="C73" s="1831"/>
      <c r="D73" s="1831"/>
      <c r="E73" s="1831"/>
    </row>
    <row r="74" spans="1:9" ht="12.5">
      <c r="A74" s="1831" t="s">
        <v>1388</v>
      </c>
      <c r="B74" s="1831"/>
      <c r="C74" s="1831"/>
      <c r="D74" s="1831"/>
      <c r="E74" s="1831"/>
    </row>
    <row r="75" spans="1:9" ht="12.5">
      <c r="A75" s="1831" t="s">
        <v>2316</v>
      </c>
      <c r="B75" s="1831"/>
      <c r="C75" s="1831"/>
      <c r="D75" s="1831"/>
      <c r="E75" s="183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tabSelected="1" topLeftCell="A1074" zoomScale="50" zoomScaleNormal="50" zoomScaleSheetLayoutView="100" workbookViewId="0">
      <selection activeCell="F1110" sqref="F1110"/>
    </sheetView>
  </sheetViews>
  <sheetFormatPr defaultColWidth="0" defaultRowHeight="13" zeroHeight="1"/>
  <cols>
    <col min="1" max="1" width="3.54296875" style="785" customWidth="1"/>
    <col min="2" max="2" width="13.54296875" style="785" customWidth="1"/>
    <col min="3" max="3" width="2.54296875" style="785" customWidth="1"/>
    <col min="4" max="5" width="3.54296875" style="786" customWidth="1"/>
    <col min="6" max="6" width="65.54296875" style="786" customWidth="1"/>
    <col min="7" max="7" width="1.54296875" style="786" customWidth="1"/>
    <col min="8" max="8" width="3.54296875" style="787" customWidth="1"/>
    <col min="9" max="9" width="24.453125" style="1673" customWidth="1"/>
    <col min="10" max="16" width="0" style="787" hidden="1" customWidth="1"/>
    <col min="17" max="16384" width="8.81640625" style="787" hidden="1"/>
  </cols>
  <sheetData>
    <row r="1" spans="1:13"/>
    <row r="2" spans="1:13">
      <c r="A2" s="1964" t="s">
        <v>2482</v>
      </c>
      <c r="B2" s="1964"/>
      <c r="C2" s="1964"/>
      <c r="D2" s="1964"/>
      <c r="E2" s="1964"/>
      <c r="F2" s="1964"/>
      <c r="G2" s="1964"/>
      <c r="H2" s="1964"/>
      <c r="I2" s="1964"/>
    </row>
    <row r="3" spans="1:13">
      <c r="A3" s="1965" t="s">
        <v>2169</v>
      </c>
      <c r="B3" s="1965"/>
      <c r="C3" s="1965"/>
      <c r="D3" s="1965"/>
      <c r="E3" s="1965"/>
      <c r="F3" s="1965"/>
      <c r="G3" s="1965"/>
      <c r="H3" s="1965"/>
      <c r="I3" s="1965"/>
    </row>
    <row r="4" spans="1:13">
      <c r="A4" s="1942"/>
      <c r="B4" s="1942"/>
      <c r="C4" s="1943"/>
      <c r="D4" s="1943"/>
      <c r="E4" s="1943"/>
      <c r="F4" s="1943"/>
      <c r="G4" s="1943"/>
      <c r="I4" s="639"/>
    </row>
    <row r="5" spans="1:13" s="788" customFormat="1">
      <c r="A5" s="1942"/>
      <c r="B5" s="1942"/>
      <c r="C5" s="1948"/>
      <c r="D5" s="1948"/>
      <c r="E5" s="1948"/>
      <c r="F5" s="1948"/>
      <c r="G5" s="1948"/>
      <c r="I5" s="1732"/>
    </row>
    <row r="6" spans="1:13" s="788" customFormat="1">
      <c r="A6" s="1951" t="s">
        <v>1250</v>
      </c>
      <c r="B6" s="1951"/>
      <c r="C6" s="1952"/>
      <c r="D6" s="1952"/>
      <c r="E6" s="1952"/>
      <c r="F6" s="1952"/>
      <c r="G6" s="1952"/>
      <c r="I6" s="1731" t="s">
        <v>2329</v>
      </c>
    </row>
    <row r="7" spans="1:13" s="788" customFormat="1">
      <c r="A7" s="1951" t="s">
        <v>1251</v>
      </c>
      <c r="B7" s="1951"/>
      <c r="C7" s="1952"/>
      <c r="D7" s="1952"/>
      <c r="E7" s="1952"/>
      <c r="F7" s="1952"/>
      <c r="G7" s="1952"/>
      <c r="I7" s="1731" t="s">
        <v>2330</v>
      </c>
    </row>
    <row r="8" spans="1:13">
      <c r="A8" s="789"/>
      <c r="B8" s="789"/>
      <c r="C8" s="790"/>
      <c r="D8" s="790"/>
      <c r="E8" s="790"/>
      <c r="F8" s="790"/>
    </row>
    <row r="9" spans="1:13">
      <c r="A9" s="1881" t="s">
        <v>1253</v>
      </c>
      <c r="B9" s="1881"/>
      <c r="C9" s="1881"/>
      <c r="D9" s="1881"/>
      <c r="E9" s="1881"/>
      <c r="F9" s="1881"/>
      <c r="G9" s="1881"/>
      <c r="H9" s="1748"/>
      <c r="I9" s="1749"/>
    </row>
    <row r="10" spans="1:13">
      <c r="A10" s="790"/>
      <c r="B10" s="790"/>
      <c r="E10" s="791"/>
    </row>
    <row r="11" spans="1:13" ht="13.75" customHeight="1">
      <c r="C11" s="790"/>
      <c r="D11" s="1953" t="s">
        <v>1252</v>
      </c>
      <c r="E11" s="1953"/>
      <c r="F11" s="1953"/>
    </row>
    <row r="12" spans="1:13">
      <c r="C12" s="790"/>
      <c r="D12" s="1953"/>
      <c r="E12" s="1953"/>
      <c r="F12" s="1953"/>
    </row>
    <row r="13" spans="1:13">
      <c r="A13" s="792"/>
      <c r="B13" s="792"/>
      <c r="C13" s="792"/>
      <c r="D13" s="1865" t="s">
        <v>1235</v>
      </c>
      <c r="E13" s="1865"/>
      <c r="F13" s="1865"/>
      <c r="M13" s="1630"/>
    </row>
    <row r="14" spans="1:13">
      <c r="A14" s="792"/>
      <c r="B14" s="792"/>
      <c r="C14" s="792"/>
      <c r="D14" s="793"/>
      <c r="L14" s="1803"/>
    </row>
    <row r="15" spans="1:13">
      <c r="A15" s="794"/>
      <c r="B15" s="795" t="s">
        <v>2681</v>
      </c>
      <c r="C15" s="796"/>
      <c r="D15" s="1863" t="s">
        <v>2513</v>
      </c>
      <c r="E15" s="1863"/>
      <c r="F15" s="1863"/>
      <c r="I15" s="1673" t="s">
        <v>2331</v>
      </c>
    </row>
    <row r="16" spans="1:13">
      <c r="A16" s="792"/>
      <c r="B16" s="792"/>
      <c r="C16" s="796"/>
      <c r="D16" s="1863"/>
      <c r="E16" s="1863"/>
      <c r="F16" s="1863"/>
    </row>
    <row r="17" spans="1:9">
      <c r="A17" s="792"/>
      <c r="B17" s="792"/>
      <c r="C17" s="796"/>
      <c r="D17" s="1863"/>
      <c r="E17" s="1863"/>
      <c r="F17" s="1863"/>
    </row>
    <row r="18" spans="1:9" s="1671" customFormat="1">
      <c r="A18" s="792"/>
      <c r="B18" s="792"/>
      <c r="C18" s="796"/>
      <c r="D18" s="1802"/>
      <c r="E18" s="1803" t="s">
        <v>2510</v>
      </c>
      <c r="F18" s="1802"/>
      <c r="G18" s="1670"/>
      <c r="I18" s="1673"/>
    </row>
    <row r="19" spans="1:9">
      <c r="A19" s="792"/>
      <c r="B19" s="792"/>
      <c r="C19" s="792"/>
    </row>
    <row r="20" spans="1:9">
      <c r="A20" s="794"/>
      <c r="B20" s="795" t="s">
        <v>2681</v>
      </c>
      <c r="D20" s="1863" t="s">
        <v>2514</v>
      </c>
      <c r="E20" s="1863"/>
      <c r="F20" s="1863"/>
      <c r="I20" s="1673" t="s">
        <v>2332</v>
      </c>
    </row>
    <row r="21" spans="1:9" s="1671" customFormat="1">
      <c r="A21" s="794"/>
      <c r="B21" s="785"/>
      <c r="C21" s="785"/>
      <c r="D21" s="1863"/>
      <c r="E21" s="1863"/>
      <c r="F21" s="1863"/>
      <c r="G21" s="1670"/>
      <c r="I21" s="1673"/>
    </row>
    <row r="22" spans="1:9" s="1671" customFormat="1">
      <c r="A22" s="794"/>
      <c r="B22" s="785"/>
      <c r="C22" s="785"/>
      <c r="D22" s="1801"/>
      <c r="E22" s="1630" t="s">
        <v>2509</v>
      </c>
      <c r="F22" s="1801"/>
      <c r="G22" s="1670"/>
      <c r="I22" s="1673"/>
    </row>
    <row r="23" spans="1:9">
      <c r="A23" s="794"/>
      <c r="B23" s="794"/>
      <c r="D23" s="797"/>
    </row>
    <row r="24" spans="1:9">
      <c r="A24" s="794"/>
      <c r="B24" s="795" t="s">
        <v>2546</v>
      </c>
      <c r="D24" s="1863" t="s">
        <v>1238</v>
      </c>
      <c r="E24" s="1863"/>
      <c r="F24" s="1863"/>
      <c r="I24" s="1673" t="s">
        <v>2332</v>
      </c>
    </row>
    <row r="25" spans="1:9">
      <c r="A25" s="794"/>
      <c r="B25" s="794"/>
      <c r="D25" s="1863"/>
      <c r="E25" s="1863"/>
      <c r="F25" s="1863"/>
    </row>
    <row r="26" spans="1:9"/>
    <row r="27" spans="1:9">
      <c r="A27" s="794"/>
      <c r="B27" s="795" t="s">
        <v>2546</v>
      </c>
      <c r="D27" s="1947" t="s">
        <v>2511</v>
      </c>
      <c r="E27" s="1947"/>
      <c r="F27" s="1947"/>
      <c r="I27" s="1673" t="s">
        <v>2335</v>
      </c>
    </row>
    <row r="28" spans="1:9">
      <c r="D28" s="1947"/>
      <c r="E28" s="1947"/>
      <c r="F28" s="1947"/>
    </row>
    <row r="29" spans="1:9">
      <c r="D29" s="1947"/>
      <c r="E29" s="1947"/>
      <c r="F29" s="1947"/>
    </row>
    <row r="30" spans="1:9">
      <c r="D30" s="1947"/>
      <c r="E30" s="1947"/>
      <c r="F30" s="1947"/>
    </row>
    <row r="31" spans="1:9">
      <c r="D31" s="1947"/>
      <c r="E31" s="1947"/>
      <c r="F31" s="1947"/>
    </row>
    <row r="32" spans="1:9" s="788" customFormat="1">
      <c r="A32" s="798"/>
      <c r="B32" s="798"/>
      <c r="C32" s="798"/>
      <c r="D32" s="730"/>
      <c r="E32" s="799"/>
      <c r="F32" s="799"/>
      <c r="G32" s="799"/>
      <c r="I32" s="1732"/>
    </row>
    <row r="33" spans="1:9" s="788" customFormat="1">
      <c r="A33" s="798"/>
      <c r="B33" s="795" t="s">
        <v>2546</v>
      </c>
      <c r="C33" s="798"/>
      <c r="D33" s="1864" t="s">
        <v>1240</v>
      </c>
      <c r="E33" s="1864"/>
      <c r="F33" s="1864"/>
      <c r="G33" s="799"/>
      <c r="I33" s="1732" t="s">
        <v>2331</v>
      </c>
    </row>
    <row r="34" spans="1:9" s="788" customFormat="1">
      <c r="A34" s="798"/>
      <c r="B34" s="798"/>
      <c r="C34" s="798"/>
      <c r="D34" s="1864"/>
      <c r="E34" s="1864"/>
      <c r="F34" s="1864"/>
      <c r="G34" s="799"/>
      <c r="I34" s="1732"/>
    </row>
    <row r="35" spans="1:9">
      <c r="A35" s="794"/>
      <c r="B35" s="794"/>
      <c r="D35" s="800"/>
    </row>
    <row r="36" spans="1:9" ht="14.5" customHeight="1">
      <c r="A36" s="794"/>
      <c r="B36" s="795" t="s">
        <v>2546</v>
      </c>
      <c r="D36" s="1864" t="s">
        <v>1418</v>
      </c>
      <c r="E36" s="1864"/>
      <c r="F36" s="1864"/>
      <c r="I36" s="1732" t="s">
        <v>2403</v>
      </c>
    </row>
    <row r="37" spans="1:9">
      <c r="A37" s="794"/>
      <c r="B37" s="794"/>
      <c r="D37" s="1864"/>
      <c r="E37" s="1864"/>
      <c r="F37" s="1864"/>
    </row>
    <row r="38" spans="1:9">
      <c r="A38" s="794"/>
      <c r="B38" s="794"/>
      <c r="D38" s="1864"/>
      <c r="E38" s="1864"/>
      <c r="F38" s="1864"/>
    </row>
    <row r="39" spans="1:9">
      <c r="A39" s="794"/>
      <c r="B39" s="794"/>
      <c r="D39" s="1864"/>
      <c r="E39" s="1864"/>
      <c r="F39" s="1864"/>
    </row>
    <row r="40" spans="1:9">
      <c r="A40" s="794"/>
      <c r="B40" s="794"/>
      <c r="D40" s="787"/>
    </row>
    <row r="41" spans="1:9">
      <c r="A41" s="794"/>
      <c r="B41" s="795" t="s">
        <v>2546</v>
      </c>
      <c r="D41" s="1864" t="s">
        <v>1242</v>
      </c>
      <c r="E41" s="1864"/>
      <c r="F41" s="1864"/>
    </row>
    <row r="42" spans="1:9">
      <c r="A42" s="794"/>
      <c r="B42" s="794"/>
      <c r="D42" s="1864"/>
      <c r="E42" s="1864"/>
      <c r="F42" s="1864"/>
    </row>
    <row r="43" spans="1:9">
      <c r="A43" s="794"/>
      <c r="B43" s="794"/>
      <c r="D43" s="1864"/>
      <c r="E43" s="1864"/>
      <c r="F43" s="1864"/>
    </row>
    <row r="44" spans="1:9">
      <c r="A44" s="794"/>
      <c r="B44" s="794"/>
      <c r="D44" s="1864"/>
      <c r="E44" s="1864"/>
      <c r="F44" s="1864"/>
    </row>
    <row r="45" spans="1:9">
      <c r="A45" s="794"/>
      <c r="B45" s="794"/>
      <c r="D45" s="1864"/>
      <c r="E45" s="1864"/>
      <c r="F45" s="1864"/>
    </row>
    <row r="46" spans="1:9">
      <c r="A46" s="794"/>
      <c r="B46" s="794"/>
      <c r="D46" s="778"/>
      <c r="E46" s="778"/>
      <c r="F46" s="778"/>
    </row>
    <row r="47" spans="1:9">
      <c r="A47" s="794"/>
      <c r="B47" s="795" t="s">
        <v>2546</v>
      </c>
      <c r="D47" s="1864" t="s">
        <v>1243</v>
      </c>
      <c r="E47" s="1864"/>
      <c r="F47" s="1864"/>
      <c r="I47" s="1732" t="s">
        <v>2403</v>
      </c>
    </row>
    <row r="48" spans="1:9">
      <c r="A48" s="794"/>
      <c r="B48" s="794"/>
      <c r="D48" s="1864"/>
      <c r="E48" s="1864"/>
      <c r="F48" s="1864"/>
    </row>
    <row r="49" spans="1:9">
      <c r="A49" s="794"/>
      <c r="B49" s="794"/>
      <c r="D49" s="1864"/>
      <c r="E49" s="1864"/>
      <c r="F49" s="1864"/>
    </row>
    <row r="50" spans="1:9" ht="23.25" customHeight="1">
      <c r="A50" s="794"/>
      <c r="B50" s="794"/>
      <c r="D50" s="1864"/>
      <c r="E50" s="1864"/>
      <c r="F50" s="1864"/>
    </row>
    <row r="51" spans="1:9">
      <c r="A51" s="794"/>
      <c r="B51" s="794"/>
      <c r="D51" s="782"/>
    </row>
    <row r="52" spans="1:9" ht="14.5" customHeight="1">
      <c r="A52" s="794"/>
      <c r="B52" s="795" t="s">
        <v>2546</v>
      </c>
      <c r="D52" s="1864" t="s">
        <v>1244</v>
      </c>
      <c r="E52" s="1864"/>
      <c r="F52" s="1864"/>
      <c r="I52" s="1732" t="s">
        <v>2403</v>
      </c>
    </row>
    <row r="53" spans="1:9">
      <c r="A53" s="794"/>
      <c r="B53" s="794"/>
      <c r="D53" s="1864"/>
      <c r="E53" s="1864"/>
      <c r="F53" s="1864"/>
    </row>
    <row r="54" spans="1:9">
      <c r="A54" s="794"/>
      <c r="B54" s="794"/>
      <c r="D54" s="1864"/>
      <c r="E54" s="1864"/>
      <c r="F54" s="1864"/>
    </row>
    <row r="55" spans="1:9" s="615" customFormat="1">
      <c r="A55" s="794"/>
      <c r="B55" s="794"/>
      <c r="C55" s="801"/>
      <c r="D55" s="799"/>
      <c r="E55" s="690"/>
      <c r="F55" s="690"/>
      <c r="G55" s="690"/>
      <c r="I55" s="639"/>
    </row>
    <row r="56" spans="1:9" s="615" customFormat="1">
      <c r="A56" s="802"/>
      <c r="B56" s="795" t="s">
        <v>2681</v>
      </c>
      <c r="C56" s="803"/>
      <c r="D56" s="1949" t="s">
        <v>1245</v>
      </c>
      <c r="E56" s="1949"/>
      <c r="F56" s="1949"/>
      <c r="G56" s="690"/>
      <c r="I56" s="1673"/>
    </row>
    <row r="57" spans="1:9" s="615" customFormat="1">
      <c r="A57" s="802"/>
      <c r="B57" s="802"/>
      <c r="C57" s="803"/>
      <c r="D57" s="1949"/>
      <c r="E57" s="1949"/>
      <c r="F57" s="1949"/>
      <c r="G57" s="690"/>
      <c r="I57" s="639"/>
    </row>
    <row r="58" spans="1:9" s="615" customFormat="1">
      <c r="A58" s="802"/>
      <c r="B58" s="802"/>
      <c r="C58" s="1675"/>
      <c r="D58" s="1814" t="s">
        <v>2512</v>
      </c>
      <c r="E58" s="1800"/>
      <c r="F58" s="1800"/>
      <c r="G58" s="690"/>
      <c r="I58" s="639"/>
    </row>
    <row r="59" spans="1:9" s="615" customFormat="1">
      <c r="A59" s="802"/>
      <c r="B59" s="802"/>
      <c r="C59" s="1675"/>
      <c r="D59" s="1800"/>
      <c r="E59" s="1803" t="s">
        <v>2510</v>
      </c>
      <c r="F59" s="1800"/>
      <c r="G59" s="690"/>
      <c r="I59" s="639"/>
    </row>
    <row r="60" spans="1:9" s="788" customFormat="1">
      <c r="A60" s="798"/>
      <c r="B60" s="798"/>
      <c r="C60" s="798"/>
      <c r="D60" s="730"/>
      <c r="E60" s="799"/>
      <c r="F60" s="799"/>
      <c r="G60" s="799"/>
      <c r="I60" s="1732"/>
    </row>
    <row r="61" spans="1:9">
      <c r="A61" s="794"/>
      <c r="B61" s="795" t="s">
        <v>2546</v>
      </c>
      <c r="D61" s="1864" t="s">
        <v>1246</v>
      </c>
      <c r="E61" s="1864"/>
      <c r="F61" s="1864"/>
      <c r="I61" s="1673" t="s">
        <v>2333</v>
      </c>
    </row>
    <row r="62" spans="1:9">
      <c r="D62" s="1864"/>
      <c r="E62" s="1864"/>
      <c r="F62" s="1864"/>
    </row>
    <row r="63" spans="1:9">
      <c r="D63" s="1864"/>
      <c r="E63" s="1864"/>
      <c r="F63" s="1864"/>
    </row>
    <row r="64" spans="1:9">
      <c r="D64" s="690"/>
    </row>
    <row r="65" spans="1:9">
      <c r="A65" s="794"/>
      <c r="B65" s="795" t="s">
        <v>2681</v>
      </c>
      <c r="D65" s="1864" t="s">
        <v>1247</v>
      </c>
      <c r="E65" s="1864"/>
      <c r="F65" s="1864"/>
      <c r="I65" s="1673" t="s">
        <v>2334</v>
      </c>
    </row>
    <row r="66" spans="1:9">
      <c r="D66" s="1864"/>
      <c r="E66" s="1864"/>
      <c r="F66" s="1864"/>
    </row>
    <row r="67" spans="1:9"/>
    <row r="68" spans="1:9">
      <c r="A68" s="794"/>
      <c r="B68" s="795" t="s">
        <v>2546</v>
      </c>
      <c r="D68" s="1864" t="s">
        <v>1248</v>
      </c>
      <c r="E68" s="1864"/>
      <c r="F68" s="1864"/>
    </row>
    <row r="69" spans="1:9">
      <c r="D69" s="1864"/>
      <c r="E69" s="1864"/>
      <c r="F69" s="1864"/>
      <c r="I69" s="1673" t="s">
        <v>2335</v>
      </c>
    </row>
    <row r="70" spans="1:9">
      <c r="D70" s="1864"/>
      <c r="E70" s="1864"/>
      <c r="F70" s="1864"/>
    </row>
    <row r="71" spans="1:9">
      <c r="D71" s="787"/>
    </row>
    <row r="72" spans="1:9">
      <c r="A72" s="794"/>
      <c r="B72" s="795" t="s">
        <v>2546</v>
      </c>
      <c r="D72" s="1863" t="s">
        <v>1249</v>
      </c>
      <c r="E72" s="1863"/>
      <c r="F72" s="1863"/>
      <c r="I72" s="1673" t="s">
        <v>2335</v>
      </c>
    </row>
    <row r="73" spans="1:9">
      <c r="D73" s="1863"/>
      <c r="E73" s="1863"/>
      <c r="F73" s="1863"/>
    </row>
    <row r="74" spans="1:9">
      <c r="A74" s="794"/>
      <c r="B74" s="794"/>
      <c r="D74" s="797"/>
    </row>
    <row r="75" spans="1:9">
      <c r="A75" s="1845" t="s">
        <v>1156</v>
      </c>
      <c r="B75" s="1845"/>
      <c r="C75" s="1845"/>
      <c r="D75" s="1845"/>
      <c r="E75" s="1845"/>
      <c r="F75" s="1845"/>
      <c r="G75" s="1845"/>
      <c r="H75" s="1748"/>
      <c r="I75" s="1749"/>
    </row>
    <row r="76" spans="1:9"/>
    <row r="77" spans="1:9">
      <c r="C77" s="804"/>
      <c r="D77" s="1931" t="s">
        <v>1254</v>
      </c>
      <c r="E77" s="1931"/>
      <c r="F77" s="1931"/>
    </row>
    <row r="78" spans="1:9">
      <c r="A78" s="797"/>
      <c r="B78" s="797"/>
      <c r="D78" s="1863" t="s">
        <v>1281</v>
      </c>
      <c r="E78" s="1863"/>
      <c r="F78" s="1863"/>
    </row>
    <row r="79" spans="1:9">
      <c r="A79" s="797"/>
      <c r="B79" s="797"/>
    </row>
    <row r="80" spans="1:9" ht="13.75" customHeight="1">
      <c r="A80" s="794"/>
      <c r="B80" s="795" t="s">
        <v>2681</v>
      </c>
      <c r="D80" s="1863" t="s">
        <v>1466</v>
      </c>
      <c r="E80" s="1863"/>
      <c r="F80" s="1863"/>
      <c r="I80" s="1673" t="s">
        <v>2336</v>
      </c>
    </row>
    <row r="81" spans="1:9">
      <c r="A81" s="794"/>
      <c r="B81" s="794"/>
      <c r="D81" s="1863"/>
      <c r="E81" s="1863"/>
      <c r="F81" s="1863"/>
    </row>
    <row r="82" spans="1:9">
      <c r="A82" s="794"/>
      <c r="B82" s="794"/>
      <c r="D82" s="1863"/>
      <c r="E82" s="1863"/>
      <c r="F82" s="1863"/>
    </row>
    <row r="83" spans="1:9">
      <c r="A83" s="794"/>
      <c r="B83" s="794"/>
      <c r="D83" s="1863"/>
      <c r="E83" s="1863"/>
      <c r="F83" s="1863"/>
    </row>
    <row r="84" spans="1:9">
      <c r="A84" s="794"/>
      <c r="B84" s="794"/>
      <c r="D84" s="1863"/>
      <c r="E84" s="1863"/>
      <c r="F84" s="1863"/>
    </row>
    <row r="85" spans="1:9">
      <c r="A85" s="794"/>
      <c r="B85" s="794"/>
      <c r="D85" s="1863"/>
      <c r="E85" s="1863"/>
      <c r="F85" s="1863"/>
    </row>
    <row r="86" spans="1:9">
      <c r="A86" s="794"/>
      <c r="B86" s="794"/>
      <c r="D86" s="1863"/>
      <c r="E86" s="1863"/>
      <c r="F86" s="1863"/>
    </row>
    <row r="87" spans="1:9">
      <c r="A87" s="794"/>
      <c r="B87" s="794"/>
      <c r="D87" s="1863"/>
      <c r="E87" s="1863"/>
      <c r="F87" s="1863"/>
    </row>
    <row r="88" spans="1:9">
      <c r="A88" s="794"/>
      <c r="B88" s="794"/>
      <c r="D88" s="875"/>
      <c r="E88" s="875"/>
      <c r="F88" s="875"/>
    </row>
    <row r="89" spans="1:9" ht="15" customHeight="1">
      <c r="A89" s="794"/>
      <c r="B89" s="795" t="s">
        <v>2681</v>
      </c>
      <c r="D89" s="1863" t="s">
        <v>2170</v>
      </c>
      <c r="E89" s="1863"/>
      <c r="F89" s="1863"/>
      <c r="I89" s="1673" t="s">
        <v>2337</v>
      </c>
    </row>
    <row r="90" spans="1:9">
      <c r="A90" s="794"/>
      <c r="B90" s="794"/>
      <c r="D90" s="1863"/>
      <c r="E90" s="1863"/>
      <c r="F90" s="1863"/>
    </row>
    <row r="91" spans="1:9">
      <c r="A91" s="794"/>
      <c r="B91" s="794"/>
      <c r="D91" s="1613"/>
      <c r="E91" s="1613"/>
      <c r="F91" s="1613"/>
    </row>
    <row r="92" spans="1:9">
      <c r="A92" s="794"/>
      <c r="B92" s="795" t="s">
        <v>2681</v>
      </c>
      <c r="D92" s="1863" t="s">
        <v>2173</v>
      </c>
      <c r="E92" s="1863"/>
      <c r="F92" s="1863"/>
      <c r="I92" s="1673" t="s">
        <v>2338</v>
      </c>
    </row>
    <row r="93" spans="1:9">
      <c r="A93" s="794"/>
      <c r="B93" s="794"/>
      <c r="D93" s="1863"/>
      <c r="E93" s="1863"/>
      <c r="F93" s="1863"/>
    </row>
    <row r="94" spans="1:9">
      <c r="A94" s="794"/>
      <c r="B94" s="794"/>
      <c r="D94" s="1863"/>
      <c r="E94" s="1863"/>
      <c r="F94" s="1863"/>
    </row>
    <row r="95" spans="1:9">
      <c r="A95" s="794"/>
      <c r="B95" s="794"/>
      <c r="D95" s="1613"/>
      <c r="E95" s="1613"/>
      <c r="F95" s="1613"/>
    </row>
    <row r="96" spans="1:9">
      <c r="A96" s="794"/>
      <c r="B96" s="795" t="s">
        <v>2546</v>
      </c>
      <c r="D96" s="1863" t="s">
        <v>2172</v>
      </c>
      <c r="E96" s="1863"/>
      <c r="F96" s="1863"/>
      <c r="I96" s="1673" t="s">
        <v>2383</v>
      </c>
    </row>
    <row r="97" spans="1:9" s="1629" customFormat="1">
      <c r="A97" s="1627"/>
      <c r="B97" s="1627"/>
      <c r="C97" s="1628"/>
      <c r="D97" s="1863"/>
      <c r="E97" s="1863"/>
      <c r="F97" s="1863"/>
      <c r="I97" s="1733"/>
    </row>
    <row r="98" spans="1:9">
      <c r="A98" s="794"/>
      <c r="B98" s="794"/>
      <c r="D98" s="1619"/>
      <c r="E98" s="1803" t="s">
        <v>2515</v>
      </c>
      <c r="F98" s="1613"/>
    </row>
    <row r="99" spans="1:9">
      <c r="A99" s="794"/>
      <c r="B99" s="794"/>
      <c r="D99" s="875"/>
      <c r="E99" s="875"/>
      <c r="F99" s="875"/>
    </row>
    <row r="100" spans="1:9">
      <c r="A100" s="794"/>
      <c r="B100" s="795" t="s">
        <v>2546</v>
      </c>
      <c r="D100" s="1863" t="s">
        <v>2171</v>
      </c>
      <c r="E100" s="1863"/>
      <c r="F100" s="1863"/>
      <c r="I100" s="1673" t="s">
        <v>2339</v>
      </c>
    </row>
    <row r="101" spans="1:9">
      <c r="A101" s="794"/>
      <c r="B101" s="794"/>
      <c r="D101" s="1863"/>
      <c r="E101" s="1863"/>
      <c r="F101" s="1863"/>
    </row>
    <row r="102" spans="1:9">
      <c r="A102" s="794"/>
      <c r="B102" s="794"/>
      <c r="D102" s="1613"/>
      <c r="E102" s="1613"/>
      <c r="F102" s="1613"/>
    </row>
    <row r="103" spans="1:9" ht="14.5" customHeight="1">
      <c r="A103" s="794"/>
      <c r="B103" s="795" t="s">
        <v>2546</v>
      </c>
      <c r="D103" s="1863" t="s">
        <v>1394</v>
      </c>
      <c r="E103" s="1863"/>
      <c r="F103" s="1863"/>
      <c r="G103" s="787"/>
      <c r="I103" s="1673" t="s">
        <v>2340</v>
      </c>
    </row>
    <row r="104" spans="1:9">
      <c r="A104" s="794"/>
      <c r="B104" s="794"/>
      <c r="D104" s="1863"/>
      <c r="E104" s="1863"/>
      <c r="F104" s="1863"/>
      <c r="G104" s="787"/>
    </row>
    <row r="105" spans="1:9">
      <c r="A105" s="794"/>
      <c r="B105" s="794"/>
      <c r="D105" s="1863"/>
      <c r="E105" s="1863"/>
      <c r="F105" s="1863"/>
      <c r="G105" s="787"/>
    </row>
    <row r="106" spans="1:9">
      <c r="A106" s="794"/>
      <c r="B106" s="794"/>
      <c r="D106" s="1863"/>
      <c r="E106" s="1863"/>
      <c r="F106" s="1863"/>
      <c r="G106" s="787"/>
    </row>
    <row r="107" spans="1:9">
      <c r="A107" s="794"/>
      <c r="B107" s="794"/>
      <c r="D107" s="1863"/>
      <c r="E107" s="1863"/>
      <c r="F107" s="1863"/>
      <c r="G107" s="787"/>
    </row>
    <row r="108" spans="1:9">
      <c r="A108" s="794"/>
      <c r="B108" s="794"/>
      <c r="D108" s="1863"/>
      <c r="E108" s="1863"/>
      <c r="F108" s="1863"/>
      <c r="G108" s="787"/>
    </row>
    <row r="109" spans="1:9">
      <c r="A109" s="794"/>
      <c r="B109" s="794"/>
      <c r="D109" s="1863"/>
      <c r="E109" s="1863"/>
      <c r="F109" s="1863"/>
      <c r="G109" s="787"/>
    </row>
    <row r="110" spans="1:9">
      <c r="A110" s="794"/>
      <c r="B110" s="794"/>
      <c r="D110" s="1863"/>
      <c r="E110" s="1863"/>
      <c r="F110" s="1863"/>
      <c r="G110" s="787"/>
    </row>
    <row r="111" spans="1:9">
      <c r="A111" s="794"/>
      <c r="B111" s="794"/>
      <c r="D111" s="1863"/>
      <c r="E111" s="1863"/>
      <c r="F111" s="1863"/>
      <c r="G111" s="787"/>
    </row>
    <row r="112" spans="1:9">
      <c r="A112" s="794"/>
      <c r="B112" s="794"/>
      <c r="D112" s="1863"/>
      <c r="E112" s="1863"/>
      <c r="F112" s="1863"/>
      <c r="G112" s="787"/>
    </row>
    <row r="113" spans="1:11">
      <c r="A113" s="794"/>
      <c r="B113" s="794"/>
      <c r="D113" s="1863"/>
      <c r="E113" s="1863"/>
      <c r="F113" s="1863"/>
      <c r="G113" s="787"/>
    </row>
    <row r="114" spans="1:11">
      <c r="A114" s="794"/>
      <c r="B114" s="794"/>
      <c r="D114" s="1863"/>
      <c r="E114" s="1863"/>
      <c r="F114" s="1863"/>
      <c r="G114" s="787"/>
    </row>
    <row r="115" spans="1:11">
      <c r="A115" s="794"/>
      <c r="B115" s="794"/>
      <c r="D115" s="1863"/>
      <c r="E115" s="1863"/>
      <c r="F115" s="1863"/>
      <c r="G115" s="787"/>
    </row>
    <row r="116" spans="1:11">
      <c r="A116" s="794"/>
      <c r="B116" s="794"/>
      <c r="D116" s="1863"/>
      <c r="E116" s="1863"/>
      <c r="F116" s="1863"/>
    </row>
    <row r="117" spans="1:11">
      <c r="A117" s="794"/>
      <c r="B117" s="794"/>
      <c r="D117" s="1863"/>
      <c r="E117" s="1863"/>
      <c r="F117" s="1863"/>
    </row>
    <row r="118" spans="1:11">
      <c r="A118" s="794"/>
      <c r="B118" s="794"/>
      <c r="D118" s="901"/>
      <c r="E118" s="901"/>
      <c r="F118" s="901"/>
    </row>
    <row r="119" spans="1:11" ht="14.25" customHeight="1">
      <c r="A119" s="794"/>
      <c r="B119" s="795" t="s">
        <v>2546</v>
      </c>
      <c r="D119" s="1883" t="s">
        <v>1256</v>
      </c>
      <c r="E119" s="1883"/>
      <c r="F119" s="1883"/>
    </row>
    <row r="120" spans="1:11">
      <c r="A120" s="794"/>
      <c r="B120" s="794"/>
      <c r="D120" s="1883"/>
      <c r="E120" s="1883"/>
      <c r="F120" s="1883"/>
    </row>
    <row r="121" spans="1:11">
      <c r="A121" s="794"/>
      <c r="B121" s="794"/>
      <c r="D121" s="1883"/>
      <c r="E121" s="1883"/>
      <c r="F121" s="1883"/>
    </row>
    <row r="122" spans="1:11">
      <c r="A122" s="794"/>
      <c r="B122" s="794"/>
      <c r="D122" s="1883"/>
      <c r="E122" s="1883"/>
      <c r="F122" s="1883"/>
    </row>
    <row r="123" spans="1:11">
      <c r="A123" s="794"/>
      <c r="B123" s="794"/>
      <c r="D123" s="1883"/>
      <c r="E123" s="1883"/>
      <c r="F123" s="1883"/>
    </row>
    <row r="124" spans="1:11">
      <c r="A124" s="794"/>
      <c r="B124" s="794"/>
      <c r="D124" s="1883"/>
      <c r="E124" s="1883"/>
      <c r="F124" s="1883"/>
    </row>
    <row r="125" spans="1:11">
      <c r="A125" s="794"/>
      <c r="B125" s="794"/>
      <c r="D125" s="1883"/>
      <c r="E125" s="1883"/>
      <c r="F125" s="1883"/>
    </row>
    <row r="126" spans="1:11">
      <c r="A126" s="794"/>
      <c r="B126" s="794"/>
      <c r="D126" s="1883"/>
      <c r="E126" s="1883"/>
      <c r="F126" s="1883"/>
    </row>
    <row r="127" spans="1:11">
      <c r="C127" s="719"/>
      <c r="D127" s="902"/>
      <c r="E127" s="902"/>
      <c r="F127" s="902"/>
      <c r="G127" s="719"/>
      <c r="H127" s="719"/>
      <c r="I127" s="619"/>
      <c r="J127" s="719"/>
      <c r="K127" s="719"/>
    </row>
    <row r="128" spans="1:11">
      <c r="A128" s="794"/>
      <c r="B128" s="795" t="s">
        <v>2681</v>
      </c>
      <c r="C128" s="719"/>
      <c r="D128" s="1883" t="s">
        <v>1258</v>
      </c>
      <c r="E128" s="1883"/>
      <c r="F128" s="1883"/>
      <c r="G128" s="719"/>
      <c r="H128" s="719"/>
      <c r="I128" s="619" t="s">
        <v>2341</v>
      </c>
      <c r="J128" s="719"/>
      <c r="K128" s="719"/>
    </row>
    <row r="129" spans="1:11">
      <c r="A129" s="794"/>
      <c r="B129" s="794"/>
      <c r="C129" s="719"/>
      <c r="D129" s="1883"/>
      <c r="E129" s="1883"/>
      <c r="F129" s="1883"/>
      <c r="G129" s="719"/>
      <c r="H129" s="719"/>
      <c r="I129" s="619"/>
      <c r="J129" s="719"/>
      <c r="K129" s="719"/>
    </row>
    <row r="130" spans="1:11"/>
    <row r="131" spans="1:11">
      <c r="A131" s="794"/>
      <c r="B131" s="795" t="s">
        <v>2681</v>
      </c>
      <c r="C131" s="801"/>
      <c r="D131" s="1863" t="s">
        <v>1259</v>
      </c>
      <c r="E131" s="1863"/>
      <c r="F131" s="1863"/>
      <c r="I131" s="619" t="s">
        <v>2341</v>
      </c>
    </row>
    <row r="132" spans="1:11">
      <c r="C132" s="801"/>
      <c r="D132" s="1863"/>
      <c r="E132" s="1863"/>
      <c r="F132" s="1863"/>
    </row>
    <row r="133" spans="1:11">
      <c r="C133" s="801"/>
      <c r="D133" s="1863"/>
      <c r="E133" s="1863"/>
      <c r="F133" s="1863"/>
    </row>
    <row r="134" spans="1:11">
      <c r="C134" s="801"/>
      <c r="D134" s="1863"/>
      <c r="E134" s="1863"/>
      <c r="F134" s="1863"/>
    </row>
    <row r="135" spans="1:11">
      <c r="C135" s="801"/>
      <c r="D135" s="1863"/>
      <c r="E135" s="1863"/>
      <c r="F135" s="1863"/>
    </row>
    <row r="136" spans="1:11">
      <c r="C136" s="801"/>
      <c r="D136" s="669"/>
      <c r="E136" s="669"/>
      <c r="F136" s="669"/>
    </row>
    <row r="137" spans="1:11" s="719" customFormat="1">
      <c r="A137" s="794"/>
      <c r="B137" s="795" t="s">
        <v>2681</v>
      </c>
      <c r="C137" s="801"/>
      <c r="D137" s="1864" t="s">
        <v>1260</v>
      </c>
      <c r="E137" s="1864"/>
      <c r="F137" s="1864"/>
      <c r="G137" s="669"/>
      <c r="I137" s="619" t="s">
        <v>2342</v>
      </c>
    </row>
    <row r="138" spans="1:11" s="809" customFormat="1" ht="13.75" customHeight="1">
      <c r="A138" s="806"/>
      <c r="B138" s="806"/>
      <c r="C138" s="807"/>
      <c r="D138" s="1864"/>
      <c r="E138" s="1864"/>
      <c r="F138" s="1864"/>
      <c r="G138" s="808"/>
      <c r="I138" s="1734"/>
    </row>
    <row r="139" spans="1:11" s="719" customFormat="1" ht="13.75" customHeight="1">
      <c r="A139" s="785"/>
      <c r="B139" s="785"/>
      <c r="C139" s="801"/>
      <c r="D139" s="1864"/>
      <c r="E139" s="1864"/>
      <c r="F139" s="1864"/>
      <c r="G139" s="669"/>
      <c r="I139" s="619"/>
    </row>
    <row r="140" spans="1:11" s="719" customFormat="1" ht="13.75" customHeight="1">
      <c r="A140" s="785"/>
      <c r="B140" s="785"/>
      <c r="C140" s="801"/>
      <c r="D140" s="1864"/>
      <c r="E140" s="1864"/>
      <c r="F140" s="1864"/>
      <c r="G140" s="669"/>
      <c r="I140" s="619"/>
    </row>
    <row r="141" spans="1:11" s="719" customFormat="1" ht="13.75" customHeight="1">
      <c r="A141" s="785"/>
      <c r="B141" s="785"/>
      <c r="C141" s="801"/>
      <c r="D141" s="1864"/>
      <c r="E141" s="1864"/>
      <c r="F141" s="1864"/>
      <c r="G141" s="669"/>
      <c r="I141" s="619"/>
    </row>
    <row r="142" spans="1:11" s="719" customFormat="1" ht="13.75" customHeight="1">
      <c r="A142" s="810"/>
      <c r="B142" s="810"/>
      <c r="C142" s="801"/>
      <c r="D142" s="1864"/>
      <c r="E142" s="1864"/>
      <c r="F142" s="1864"/>
      <c r="G142" s="669"/>
      <c r="I142" s="619"/>
    </row>
    <row r="143" spans="1:11" s="615" customFormat="1" ht="13.75" customHeight="1">
      <c r="A143" s="798"/>
      <c r="B143" s="798"/>
      <c r="C143" s="803"/>
      <c r="D143" s="1864"/>
      <c r="E143" s="1864"/>
      <c r="F143" s="1864"/>
      <c r="G143" s="690"/>
      <c r="I143" s="639"/>
    </row>
    <row r="144" spans="1:11" s="615" customFormat="1" ht="13.75" customHeight="1">
      <c r="A144" s="798"/>
      <c r="B144" s="798"/>
      <c r="C144" s="803"/>
      <c r="D144" s="1864"/>
      <c r="E144" s="1864"/>
      <c r="F144" s="1864"/>
      <c r="G144" s="690"/>
      <c r="I144" s="639"/>
    </row>
    <row r="145" spans="1:9" s="615" customFormat="1" ht="13.75" customHeight="1">
      <c r="A145" s="798"/>
      <c r="B145" s="798"/>
      <c r="C145" s="1675"/>
      <c r="D145" s="1864"/>
      <c r="E145" s="1864"/>
      <c r="F145" s="1864"/>
      <c r="G145" s="690"/>
      <c r="I145" s="639"/>
    </row>
    <row r="146" spans="1:9" s="719" customFormat="1" ht="13.75" customHeight="1">
      <c r="A146" s="785"/>
      <c r="B146" s="785"/>
      <c r="C146" s="801"/>
      <c r="D146" s="1864"/>
      <c r="E146" s="1864"/>
      <c r="F146" s="1864"/>
      <c r="G146" s="669"/>
      <c r="I146" s="619"/>
    </row>
    <row r="147" spans="1:9" s="719" customFormat="1" ht="13.75" customHeight="1">
      <c r="A147" s="785"/>
      <c r="B147" s="785"/>
      <c r="C147" s="801"/>
      <c r="D147" s="1864"/>
      <c r="E147" s="1864"/>
      <c r="F147" s="1864"/>
      <c r="G147" s="669"/>
      <c r="I147" s="619"/>
    </row>
    <row r="148" spans="1:9" s="719" customFormat="1" ht="13.75" customHeight="1">
      <c r="A148" s="785"/>
      <c r="B148" s="785"/>
      <c r="C148" s="801"/>
      <c r="D148" s="1864"/>
      <c r="E148" s="1864"/>
      <c r="F148" s="1864"/>
      <c r="G148" s="669"/>
      <c r="I148" s="619"/>
    </row>
    <row r="149" spans="1:9" s="719" customFormat="1" ht="13.75" customHeight="1">
      <c r="A149" s="785"/>
      <c r="B149" s="785"/>
      <c r="C149" s="801"/>
      <c r="D149" s="1864"/>
      <c r="E149" s="1864"/>
      <c r="F149" s="1864"/>
      <c r="G149" s="669"/>
      <c r="I149" s="619"/>
    </row>
    <row r="150" spans="1:9" s="719" customFormat="1" ht="13.75" customHeight="1">
      <c r="A150" s="785"/>
      <c r="B150" s="785"/>
      <c r="C150" s="801"/>
      <c r="D150" s="793"/>
      <c r="E150" s="782"/>
      <c r="F150" s="782"/>
      <c r="G150" s="669"/>
      <c r="I150" s="619"/>
    </row>
    <row r="151" spans="1:9" s="719" customFormat="1" ht="13.75" customHeight="1">
      <c r="A151" s="785"/>
      <c r="B151" s="795" t="s">
        <v>2546</v>
      </c>
      <c r="C151" s="801"/>
      <c r="D151" s="1945" t="s">
        <v>1368</v>
      </c>
      <c r="E151" s="1945"/>
      <c r="F151" s="1945"/>
      <c r="G151" s="669"/>
      <c r="I151" s="619" t="s">
        <v>2343</v>
      </c>
    </row>
    <row r="152" spans="1:9" s="719" customFormat="1" ht="13.75" customHeight="1">
      <c r="A152" s="785"/>
      <c r="B152" s="785"/>
      <c r="C152" s="801"/>
      <c r="D152" s="1945"/>
      <c r="E152" s="1945"/>
      <c r="F152" s="1945"/>
      <c r="G152" s="669"/>
      <c r="I152" s="619"/>
    </row>
    <row r="153" spans="1:9" s="719" customFormat="1" ht="13.75" customHeight="1">
      <c r="A153" s="785"/>
      <c r="B153" s="785"/>
      <c r="C153" s="801"/>
      <c r="D153" s="1945"/>
      <c r="E153" s="1945"/>
      <c r="F153" s="1945"/>
      <c r="G153" s="669"/>
      <c r="I153" s="619"/>
    </row>
    <row r="154" spans="1:9" s="719" customFormat="1" ht="13.75" customHeight="1">
      <c r="A154" s="785"/>
      <c r="B154" s="785"/>
      <c r="C154" s="801"/>
      <c r="D154" s="1945"/>
      <c r="E154" s="1945"/>
      <c r="F154" s="1945"/>
      <c r="G154" s="669"/>
      <c r="I154" s="619"/>
    </row>
    <row r="155" spans="1:9" s="719" customFormat="1" ht="13.75" customHeight="1">
      <c r="A155" s="785"/>
      <c r="B155" s="785"/>
      <c r="C155" s="801"/>
      <c r="D155" s="1945"/>
      <c r="E155" s="1945"/>
      <c r="F155" s="1945"/>
      <c r="G155" s="669"/>
      <c r="I155" s="619"/>
    </row>
    <row r="156" spans="1:9" s="719" customFormat="1" ht="13.75" customHeight="1">
      <c r="A156" s="785"/>
      <c r="B156" s="785"/>
      <c r="C156" s="801"/>
      <c r="D156" s="1945"/>
      <c r="E156" s="1945"/>
      <c r="F156" s="1945"/>
      <c r="G156" s="669"/>
      <c r="I156" s="619"/>
    </row>
    <row r="157" spans="1:9" s="719" customFormat="1" ht="13.75" customHeight="1">
      <c r="A157" s="785"/>
      <c r="B157" s="785"/>
      <c r="C157" s="801"/>
      <c r="D157" s="1945"/>
      <c r="E157" s="1945"/>
      <c r="F157" s="1945"/>
      <c r="G157" s="669"/>
      <c r="I157" s="619"/>
    </row>
    <row r="158" spans="1:9" s="719" customFormat="1" ht="13.75" customHeight="1">
      <c r="A158" s="785"/>
      <c r="B158" s="785"/>
      <c r="C158" s="801"/>
      <c r="D158" s="1945"/>
      <c r="E158" s="1945"/>
      <c r="F158" s="1945"/>
      <c r="G158" s="669"/>
      <c r="I158" s="619"/>
    </row>
    <row r="159" spans="1:9" s="719" customFormat="1" ht="13.75" customHeight="1">
      <c r="A159" s="785"/>
      <c r="B159" s="785"/>
      <c r="C159" s="801"/>
      <c r="D159" s="1945"/>
      <c r="E159" s="1945"/>
      <c r="F159" s="1945"/>
      <c r="G159" s="669"/>
      <c r="I159" s="619"/>
    </row>
    <row r="160" spans="1:9" s="719" customFormat="1" ht="13.75" customHeight="1">
      <c r="A160" s="785"/>
      <c r="B160" s="785"/>
      <c r="C160" s="801"/>
      <c r="D160" s="1945"/>
      <c r="E160" s="1945"/>
      <c r="F160" s="1945"/>
      <c r="G160" s="669"/>
      <c r="I160" s="619"/>
    </row>
    <row r="161" spans="1:9" s="719" customFormat="1" ht="13.75" customHeight="1">
      <c r="A161" s="785"/>
      <c r="B161" s="785"/>
      <c r="C161" s="801"/>
      <c r="D161" s="1945"/>
      <c r="E161" s="1945"/>
      <c r="F161" s="1945"/>
      <c r="G161" s="669"/>
      <c r="I161" s="619"/>
    </row>
    <row r="162" spans="1:9" s="719" customFormat="1" ht="13.75" customHeight="1">
      <c r="A162" s="785"/>
      <c r="B162" s="785"/>
      <c r="C162" s="801"/>
      <c r="D162" s="1945"/>
      <c r="E162" s="1945"/>
      <c r="F162" s="1945"/>
      <c r="G162" s="669"/>
      <c r="I162" s="619"/>
    </row>
    <row r="163" spans="1:9" s="719" customFormat="1" ht="13.75" customHeight="1">
      <c r="A163" s="785"/>
      <c r="B163" s="785"/>
      <c r="C163" s="801"/>
      <c r="D163" s="1945"/>
      <c r="E163" s="1945"/>
      <c r="F163" s="1945"/>
      <c r="G163" s="669"/>
      <c r="I163" s="619"/>
    </row>
    <row r="164" spans="1:9" s="719" customFormat="1" ht="13.75" customHeight="1">
      <c r="A164" s="785"/>
      <c r="B164" s="785"/>
      <c r="C164" s="801"/>
      <c r="D164" s="1945"/>
      <c r="E164" s="1945"/>
      <c r="F164" s="1945"/>
      <c r="G164" s="669"/>
      <c r="I164" s="619"/>
    </row>
    <row r="165" spans="1:9" s="719" customFormat="1" ht="13.75" customHeight="1">
      <c r="A165" s="785"/>
      <c r="B165" s="785"/>
      <c r="C165" s="801"/>
      <c r="D165" s="1945"/>
      <c r="E165" s="1945"/>
      <c r="F165" s="1945"/>
      <c r="G165" s="669"/>
      <c r="I165" s="619"/>
    </row>
    <row r="166" spans="1:9" s="719" customFormat="1" ht="13.75" customHeight="1">
      <c r="A166" s="785"/>
      <c r="B166" s="785"/>
      <c r="C166" s="801"/>
      <c r="D166" s="1945"/>
      <c r="E166" s="1945"/>
      <c r="F166" s="1945"/>
      <c r="G166" s="669"/>
      <c r="I166" s="619"/>
    </row>
    <row r="167" spans="1:9" s="719" customFormat="1" ht="13.75" customHeight="1">
      <c r="A167" s="785"/>
      <c r="B167" s="785"/>
      <c r="C167" s="801"/>
      <c r="D167" s="1945"/>
      <c r="E167" s="1945"/>
      <c r="F167" s="1945"/>
      <c r="G167" s="669"/>
      <c r="I167" s="619"/>
    </row>
    <row r="168" spans="1:9" s="719" customFormat="1" ht="13.75" customHeight="1">
      <c r="A168" s="785"/>
      <c r="B168" s="785"/>
      <c r="C168" s="801"/>
      <c r="D168" s="1945"/>
      <c r="E168" s="1945"/>
      <c r="F168" s="1945"/>
      <c r="G168" s="669"/>
      <c r="I168" s="619"/>
    </row>
    <row r="169" spans="1:9" s="719" customFormat="1" ht="13.75" customHeight="1">
      <c r="A169" s="785"/>
      <c r="B169" s="785"/>
      <c r="C169" s="801"/>
      <c r="D169" s="1946" t="s">
        <v>1402</v>
      </c>
      <c r="E169" s="1946"/>
      <c r="F169" s="1946"/>
      <c r="G169" s="853"/>
      <c r="I169" s="619"/>
    </row>
    <row r="170" spans="1:9" s="719" customFormat="1" ht="13.75" customHeight="1">
      <c r="A170" s="785"/>
      <c r="B170" s="785"/>
      <c r="C170" s="801"/>
      <c r="D170" s="1944"/>
      <c r="E170" s="1944"/>
      <c r="F170" s="1944"/>
      <c r="G170" s="1944"/>
      <c r="I170" s="619"/>
    </row>
    <row r="171" spans="1:9" s="719" customFormat="1" ht="14.5" customHeight="1">
      <c r="A171" s="810"/>
      <c r="B171" s="795" t="s">
        <v>2546</v>
      </c>
      <c r="C171" s="811"/>
      <c r="D171" s="1837" t="s">
        <v>1429</v>
      </c>
      <c r="E171" s="1837"/>
      <c r="F171" s="1837"/>
      <c r="G171" s="812"/>
      <c r="I171" s="619" t="s">
        <v>2338</v>
      </c>
    </row>
    <row r="172" spans="1:9" s="719" customFormat="1" ht="14.5" customHeight="1">
      <c r="A172" s="810"/>
      <c r="B172" s="810"/>
      <c r="C172" s="811"/>
      <c r="D172" s="1837"/>
      <c r="E172" s="1837"/>
      <c r="F172" s="1837"/>
      <c r="G172" s="812"/>
      <c r="I172" s="619"/>
    </row>
    <row r="173" spans="1:9" s="719" customFormat="1" ht="13.75" customHeight="1">
      <c r="A173" s="810"/>
      <c r="B173" s="810"/>
      <c r="C173" s="811"/>
      <c r="D173" s="1837"/>
      <c r="E173" s="1837"/>
      <c r="F173" s="1837"/>
      <c r="G173" s="812"/>
      <c r="I173" s="619"/>
    </row>
    <row r="174" spans="1:9" s="719" customFormat="1" ht="13.75" customHeight="1">
      <c r="A174" s="810"/>
      <c r="B174" s="810"/>
      <c r="C174" s="811"/>
      <c r="D174" s="793"/>
      <c r="E174" s="811"/>
      <c r="F174" s="811"/>
      <c r="G174" s="812"/>
      <c r="I174" s="619"/>
    </row>
    <row r="175" spans="1:9" s="719" customFormat="1" ht="13.75" customHeight="1">
      <c r="A175" s="810"/>
      <c r="B175" s="795" t="s">
        <v>2546</v>
      </c>
      <c r="C175" s="811"/>
      <c r="D175" s="1833" t="s">
        <v>1262</v>
      </c>
      <c r="E175" s="1833"/>
      <c r="F175" s="1833"/>
      <c r="G175" s="812"/>
      <c r="I175" s="619" t="s">
        <v>2344</v>
      </c>
    </row>
    <row r="176" spans="1:9" s="719" customFormat="1" ht="13.75" customHeight="1">
      <c r="A176" s="810"/>
      <c r="B176" s="810"/>
      <c r="C176" s="811"/>
      <c r="D176" s="1833"/>
      <c r="E176" s="1833"/>
      <c r="F176" s="1833"/>
      <c r="G176" s="812"/>
      <c r="I176" s="619"/>
    </row>
    <row r="177" spans="1:9" s="719" customFormat="1" ht="13.75" customHeight="1">
      <c r="A177" s="810"/>
      <c r="B177" s="810"/>
      <c r="C177" s="811"/>
      <c r="D177" s="1833"/>
      <c r="E177" s="1833"/>
      <c r="F177" s="1833"/>
      <c r="G177" s="812"/>
      <c r="I177" s="619"/>
    </row>
    <row r="178" spans="1:9" s="719" customFormat="1" ht="13.75" customHeight="1">
      <c r="A178" s="810"/>
      <c r="B178" s="810"/>
      <c r="C178" s="811"/>
      <c r="D178" s="1833"/>
      <c r="E178" s="1833"/>
      <c r="F178" s="1833"/>
      <c r="G178" s="812"/>
      <c r="I178" s="619"/>
    </row>
    <row r="179" spans="1:9" s="719" customFormat="1" ht="13.75" customHeight="1">
      <c r="A179" s="785"/>
      <c r="B179" s="785"/>
      <c r="C179" s="801"/>
      <c r="D179" s="782"/>
      <c r="E179" s="782"/>
      <c r="F179" s="782"/>
      <c r="G179" s="669"/>
      <c r="I179" s="619"/>
    </row>
    <row r="180" spans="1:9" s="719" customFormat="1" ht="13.75" customHeight="1">
      <c r="A180" s="785"/>
      <c r="B180" s="795" t="s">
        <v>2681</v>
      </c>
      <c r="C180" s="801"/>
      <c r="D180" s="1868" t="s">
        <v>1263</v>
      </c>
      <c r="E180" s="1868"/>
      <c r="F180" s="1868"/>
      <c r="G180" s="669"/>
      <c r="I180" s="619" t="s">
        <v>2345</v>
      </c>
    </row>
    <row r="181" spans="1:9" s="719" customFormat="1" ht="13.75" customHeight="1">
      <c r="A181" s="785"/>
      <c r="B181" s="785"/>
      <c r="C181" s="801"/>
      <c r="D181" s="1868"/>
      <c r="E181" s="1868"/>
      <c r="F181" s="1868"/>
      <c r="G181" s="669"/>
      <c r="I181" s="619"/>
    </row>
    <row r="182" spans="1:9" s="719" customFormat="1" ht="13.75" customHeight="1">
      <c r="A182" s="785"/>
      <c r="B182" s="785"/>
      <c r="C182" s="801"/>
      <c r="D182" s="1868"/>
      <c r="E182" s="1868"/>
      <c r="F182" s="1868"/>
      <c r="G182" s="669"/>
      <c r="I182" s="619"/>
    </row>
    <row r="183" spans="1:9" s="719" customFormat="1" ht="13.75" customHeight="1">
      <c r="A183" s="813"/>
      <c r="B183" s="813"/>
      <c r="C183" s="801"/>
      <c r="D183" s="786"/>
      <c r="E183" s="782"/>
      <c r="F183" s="782"/>
      <c r="G183" s="669"/>
      <c r="I183" s="619"/>
    </row>
    <row r="184" spans="1:9">
      <c r="A184" s="1845" t="s">
        <v>2321</v>
      </c>
      <c r="B184" s="1845"/>
      <c r="C184" s="1845"/>
      <c r="D184" s="1845"/>
      <c r="E184" s="1845"/>
      <c r="F184" s="1845"/>
      <c r="G184" s="1845"/>
      <c r="H184" s="1748"/>
      <c r="I184" s="1749"/>
    </row>
    <row r="185" spans="1:9" ht="12" customHeight="1">
      <c r="D185" s="797"/>
      <c r="E185" s="797"/>
      <c r="F185" s="797"/>
    </row>
    <row r="186" spans="1:9">
      <c r="B186" s="1932" t="s">
        <v>468</v>
      </c>
      <c r="C186" s="1932"/>
      <c r="D186" s="1932"/>
      <c r="E186" s="1932"/>
      <c r="F186" s="1932"/>
    </row>
    <row r="187" spans="1:9" s="1671" customFormat="1">
      <c r="A187" s="785"/>
      <c r="B187" s="1726" t="s">
        <v>2322</v>
      </c>
      <c r="C187" s="1726"/>
      <c r="D187" s="1726"/>
      <c r="E187" s="1726"/>
      <c r="F187" s="1726"/>
      <c r="G187" s="1670"/>
      <c r="I187" s="1673"/>
    </row>
    <row r="188" spans="1:9" ht="12" customHeight="1">
      <c r="A188" s="790"/>
      <c r="B188" s="790"/>
      <c r="C188" s="790"/>
    </row>
    <row r="189" spans="1:9">
      <c r="A189" s="1845" t="s">
        <v>1158</v>
      </c>
      <c r="B189" s="1845"/>
      <c r="C189" s="1845"/>
      <c r="D189" s="1845"/>
      <c r="E189" s="1845"/>
      <c r="F189" s="1845"/>
      <c r="G189" s="1845"/>
      <c r="H189" s="1748"/>
      <c r="I189" s="1749"/>
    </row>
    <row r="190" spans="1:9" ht="12" customHeight="1">
      <c r="A190" s="814"/>
      <c r="B190" s="814"/>
      <c r="C190" s="815"/>
      <c r="D190" s="816"/>
      <c r="E190" s="817"/>
      <c r="F190" s="816"/>
      <c r="G190" s="816"/>
    </row>
    <row r="191" spans="1:9" ht="13.75" customHeight="1">
      <c r="A191" s="814"/>
      <c r="B191" s="814"/>
      <c r="C191" s="815"/>
      <c r="D191" s="1869" t="s">
        <v>2174</v>
      </c>
      <c r="E191" s="1869"/>
      <c r="F191" s="1869"/>
      <c r="G191" s="816"/>
    </row>
    <row r="192" spans="1:9">
      <c r="A192" s="814"/>
      <c r="B192" s="814"/>
      <c r="C192" s="815"/>
      <c r="D192" s="1869"/>
      <c r="E192" s="1869"/>
      <c r="F192" s="1869"/>
      <c r="G192" s="816"/>
    </row>
    <row r="193" spans="1:9">
      <c r="A193" s="814"/>
      <c r="B193" s="814"/>
      <c r="C193" s="815"/>
      <c r="D193" s="1870" t="s">
        <v>1395</v>
      </c>
      <c r="E193" s="1870"/>
      <c r="F193" s="1870"/>
      <c r="G193" s="816"/>
    </row>
    <row r="194" spans="1:9">
      <c r="A194" s="814"/>
      <c r="B194" s="814"/>
      <c r="C194" s="815"/>
      <c r="D194" s="1614"/>
      <c r="E194" s="1614"/>
      <c r="F194" s="1614"/>
      <c r="G194" s="816"/>
    </row>
    <row r="195" spans="1:9">
      <c r="A195" s="814"/>
      <c r="B195" s="795" t="s">
        <v>2546</v>
      </c>
      <c r="C195" s="815"/>
      <c r="D195" s="1838" t="s">
        <v>2175</v>
      </c>
      <c r="E195" s="1838"/>
      <c r="F195" s="1838"/>
      <c r="G195" s="816"/>
      <c r="I195" s="1673" t="s">
        <v>2394</v>
      </c>
    </row>
    <row r="196" spans="1:9">
      <c r="A196" s="814"/>
      <c r="B196" s="814"/>
      <c r="C196" s="815"/>
      <c r="D196" s="1891" t="s">
        <v>2490</v>
      </c>
      <c r="E196" s="1891"/>
      <c r="F196" s="1891"/>
      <c r="G196" s="816"/>
    </row>
    <row r="197" spans="1:9">
      <c r="A197" s="814"/>
      <c r="B197" s="814"/>
      <c r="C197" s="815"/>
      <c r="D197" s="1630" t="s">
        <v>2176</v>
      </c>
      <c r="E197" s="1950" t="s">
        <v>2516</v>
      </c>
      <c r="F197" s="1950"/>
      <c r="G197" s="816"/>
    </row>
    <row r="198" spans="1:9">
      <c r="A198" s="814"/>
      <c r="B198" s="814"/>
      <c r="C198" s="815"/>
      <c r="D198" s="155"/>
      <c r="E198" s="155"/>
      <c r="F198" s="155"/>
      <c r="G198" s="816"/>
    </row>
    <row r="199" spans="1:9">
      <c r="A199" s="814"/>
      <c r="B199" s="795" t="s">
        <v>2546</v>
      </c>
      <c r="C199" s="815"/>
      <c r="D199" s="1891" t="s">
        <v>2177</v>
      </c>
      <c r="E199" s="1891"/>
      <c r="F199" s="1891"/>
      <c r="G199" s="816"/>
      <c r="I199" s="1673" t="s">
        <v>2395</v>
      </c>
    </row>
    <row r="200" spans="1:9">
      <c r="A200" s="814"/>
      <c r="B200" s="814"/>
      <c r="C200" s="815"/>
      <c r="D200" s="1838" t="s">
        <v>2490</v>
      </c>
      <c r="E200" s="1838"/>
      <c r="F200" s="1838"/>
      <c r="G200" s="816"/>
    </row>
    <row r="201" spans="1:9">
      <c r="A201" s="814"/>
      <c r="B201" s="814"/>
      <c r="C201" s="815"/>
      <c r="D201" s="1612" t="s">
        <v>2178</v>
      </c>
      <c r="E201" s="1950" t="s">
        <v>2517</v>
      </c>
      <c r="F201" s="1950"/>
      <c r="G201" s="816"/>
    </row>
    <row r="202" spans="1:9">
      <c r="A202" s="814"/>
      <c r="B202" s="814"/>
      <c r="C202" s="815"/>
      <c r="D202" s="155"/>
      <c r="E202" s="155"/>
      <c r="F202" s="155"/>
      <c r="G202" s="816"/>
    </row>
    <row r="203" spans="1:9">
      <c r="A203" s="814"/>
      <c r="B203" s="795" t="s">
        <v>2546</v>
      </c>
      <c r="C203" s="815"/>
      <c r="D203" s="1891" t="s">
        <v>2179</v>
      </c>
      <c r="E203" s="1891"/>
      <c r="F203" s="1891"/>
      <c r="G203" s="816"/>
      <c r="I203" s="1673" t="s">
        <v>2396</v>
      </c>
    </row>
    <row r="204" spans="1:9">
      <c r="A204" s="814"/>
      <c r="B204" s="814"/>
      <c r="C204" s="815"/>
      <c r="D204" s="1838" t="s">
        <v>2490</v>
      </c>
      <c r="E204" s="1838"/>
      <c r="F204" s="1838"/>
      <c r="G204" s="816"/>
    </row>
    <row r="205" spans="1:9">
      <c r="A205" s="814"/>
      <c r="B205" s="814"/>
      <c r="C205" s="815"/>
      <c r="D205" s="1612" t="s">
        <v>2176</v>
      </c>
      <c r="E205" s="1950" t="s">
        <v>2518</v>
      </c>
      <c r="F205" s="1950"/>
      <c r="G205" s="816"/>
    </row>
    <row r="206" spans="1:9">
      <c r="A206" s="814"/>
      <c r="B206" s="814"/>
      <c r="C206" s="815"/>
      <c r="D206" s="1614"/>
      <c r="E206" s="1614"/>
      <c r="F206" s="1614"/>
      <c r="G206" s="816"/>
    </row>
    <row r="207" spans="1:9" ht="14.25" customHeight="1">
      <c r="A207" s="794"/>
      <c r="B207" s="795" t="s">
        <v>2546</v>
      </c>
      <c r="C207" s="815"/>
      <c r="D207" s="1804" t="s">
        <v>2483</v>
      </c>
      <c r="E207" s="875"/>
      <c r="F207" s="875"/>
      <c r="G207" s="816"/>
      <c r="I207" s="1673" t="s">
        <v>2397</v>
      </c>
    </row>
    <row r="208" spans="1:9">
      <c r="A208" s="794"/>
      <c r="B208" s="794"/>
      <c r="C208" s="815"/>
      <c r="D208" s="1838" t="s">
        <v>2490</v>
      </c>
      <c r="E208" s="1838"/>
      <c r="F208" s="1838"/>
      <c r="G208" s="816"/>
    </row>
    <row r="209" spans="1:9">
      <c r="A209" s="815"/>
      <c r="B209" s="815"/>
      <c r="C209" s="815"/>
      <c r="D209" s="875"/>
      <c r="E209" s="1950" t="s">
        <v>2519</v>
      </c>
      <c r="F209" s="1950"/>
    </row>
    <row r="210" spans="1:9">
      <c r="A210" s="815"/>
      <c r="B210" s="815"/>
      <c r="C210" s="815"/>
      <c r="D210" s="800"/>
      <c r="E210" s="816"/>
      <c r="F210" s="816"/>
    </row>
    <row r="211" spans="1:9">
      <c r="A211" s="815"/>
      <c r="B211" s="795" t="s">
        <v>2546</v>
      </c>
      <c r="C211" s="815"/>
      <c r="D211" s="1891" t="s">
        <v>2180</v>
      </c>
      <c r="E211" s="1891"/>
      <c r="F211" s="1891"/>
      <c r="I211" s="1673" t="s">
        <v>2398</v>
      </c>
    </row>
    <row r="212" spans="1:9">
      <c r="A212" s="815"/>
      <c r="B212" s="815"/>
      <c r="C212" s="815"/>
      <c r="D212" s="1838" t="s">
        <v>2490</v>
      </c>
      <c r="E212" s="1838"/>
      <c r="F212" s="1838"/>
    </row>
    <row r="213" spans="1:9">
      <c r="A213" s="815"/>
      <c r="B213" s="815"/>
      <c r="C213" s="815"/>
      <c r="D213" s="1612" t="s">
        <v>2176</v>
      </c>
      <c r="E213" s="1950" t="s">
        <v>2520</v>
      </c>
      <c r="F213" s="1950"/>
    </row>
    <row r="214" spans="1:9">
      <c r="A214" s="815"/>
      <c r="B214" s="815"/>
      <c r="C214" s="815"/>
      <c r="D214" s="776"/>
      <c r="E214" s="776"/>
      <c r="F214" s="776"/>
    </row>
    <row r="215" spans="1:9" s="615" customFormat="1">
      <c r="A215" s="794"/>
      <c r="B215" s="795" t="s">
        <v>2546</v>
      </c>
      <c r="C215" s="803"/>
      <c r="D215" s="1863" t="s">
        <v>1420</v>
      </c>
      <c r="E215" s="1863"/>
      <c r="F215" s="1863"/>
      <c r="G215" s="690"/>
      <c r="I215" s="639"/>
    </row>
    <row r="216" spans="1:9" s="615" customFormat="1" ht="14.5" customHeight="1">
      <c r="A216" s="794"/>
      <c r="C216" s="803"/>
      <c r="D216" s="1863"/>
      <c r="E216" s="1863"/>
      <c r="F216" s="1863"/>
      <c r="G216" s="690"/>
      <c r="I216" s="639"/>
    </row>
    <row r="217" spans="1:9" s="615" customFormat="1">
      <c r="A217" s="794"/>
      <c r="B217" s="815"/>
      <c r="C217" s="803"/>
      <c r="D217" s="1863"/>
      <c r="E217" s="1863"/>
      <c r="F217" s="1863"/>
      <c r="G217" s="690"/>
      <c r="I217" s="639"/>
    </row>
    <row r="218" spans="1:9" s="615" customFormat="1">
      <c r="A218" s="794"/>
      <c r="B218" s="815"/>
      <c r="C218" s="803"/>
      <c r="D218" s="1863"/>
      <c r="E218" s="1863"/>
      <c r="F218" s="1863"/>
      <c r="G218" s="690"/>
      <c r="I218" s="639"/>
    </row>
    <row r="219" spans="1:9">
      <c r="A219" s="815"/>
      <c r="B219" s="815"/>
      <c r="C219" s="815"/>
      <c r="D219" s="776"/>
      <c r="E219" s="776"/>
      <c r="F219" s="776"/>
    </row>
    <row r="220" spans="1:9">
      <c r="A220" s="1845" t="s">
        <v>1159</v>
      </c>
      <c r="B220" s="1845"/>
      <c r="C220" s="1845"/>
      <c r="D220" s="1845"/>
      <c r="E220" s="1845"/>
      <c r="F220" s="1845"/>
      <c r="G220" s="1845"/>
      <c r="H220" s="1748"/>
      <c r="I220" s="1749"/>
    </row>
    <row r="221" spans="1:9" ht="12" customHeight="1">
      <c r="D221" s="797"/>
      <c r="E221" s="797"/>
      <c r="F221" s="797"/>
    </row>
    <row r="222" spans="1:9">
      <c r="C222" s="804"/>
      <c r="D222" s="1954" t="s">
        <v>214</v>
      </c>
      <c r="E222" s="1954"/>
      <c r="F222" s="1954"/>
    </row>
    <row r="223" spans="1:9">
      <c r="A223" s="790"/>
      <c r="B223" s="790"/>
      <c r="C223" s="790"/>
      <c r="D223" s="1935" t="s">
        <v>1288</v>
      </c>
      <c r="E223" s="1935"/>
      <c r="F223" s="1935"/>
    </row>
    <row r="224" spans="1:9" ht="12" customHeight="1">
      <c r="A224" s="813"/>
      <c r="B224" s="813"/>
      <c r="C224" s="813"/>
    </row>
    <row r="225" spans="1:9" ht="13.75" customHeight="1">
      <c r="A225" s="813"/>
      <c r="C225" s="813"/>
      <c r="D225" s="1862" t="s">
        <v>577</v>
      </c>
      <c r="E225" s="1862"/>
      <c r="F225" s="1862"/>
      <c r="I225" s="1673" t="s">
        <v>2346</v>
      </c>
    </row>
    <row r="226" spans="1:9">
      <c r="A226" s="794"/>
      <c r="B226" s="795" t="s">
        <v>2681</v>
      </c>
      <c r="D226" s="1863" t="s">
        <v>2181</v>
      </c>
      <c r="E226" s="1863"/>
      <c r="F226" s="1863"/>
    </row>
    <row r="227" spans="1:9" ht="14.25" customHeight="1">
      <c r="A227" s="794"/>
      <c r="B227" s="794"/>
      <c r="D227" s="1863"/>
      <c r="E227" s="1863"/>
      <c r="F227" s="1863"/>
    </row>
    <row r="228" spans="1:9" ht="14.25" customHeight="1">
      <c r="A228" s="794"/>
      <c r="B228" s="794"/>
      <c r="D228" s="1863"/>
      <c r="E228" s="1863"/>
      <c r="F228" s="1863"/>
    </row>
    <row r="229" spans="1:9">
      <c r="A229" s="794"/>
      <c r="B229" s="794"/>
      <c r="D229" s="1863"/>
      <c r="E229" s="1863"/>
      <c r="F229" s="1863"/>
    </row>
    <row r="230" spans="1:9">
      <c r="A230" s="794"/>
      <c r="B230" s="794"/>
      <c r="D230" s="1613"/>
      <c r="E230" s="1613"/>
      <c r="F230" s="1613"/>
    </row>
    <row r="231" spans="1:9">
      <c r="A231" s="794"/>
      <c r="B231" s="795" t="s">
        <v>2681</v>
      </c>
      <c r="D231" s="1863" t="s">
        <v>2182</v>
      </c>
      <c r="E231" s="1863"/>
      <c r="F231" s="1863"/>
      <c r="I231" s="1673" t="s">
        <v>2347</v>
      </c>
    </row>
    <row r="232" spans="1:9">
      <c r="A232" s="794"/>
      <c r="B232" s="794"/>
      <c r="D232" s="1863"/>
      <c r="E232" s="1863"/>
      <c r="F232" s="1863"/>
    </row>
    <row r="233" spans="1:9">
      <c r="A233" s="794"/>
      <c r="B233" s="794"/>
      <c r="D233" s="1863"/>
      <c r="E233" s="1863"/>
      <c r="F233" s="1863"/>
    </row>
    <row r="234" spans="1:9">
      <c r="A234" s="794"/>
      <c r="B234" s="794"/>
      <c r="D234" s="1863"/>
      <c r="E234" s="1863"/>
      <c r="F234" s="1863"/>
    </row>
    <row r="235" spans="1:9" ht="14.25" customHeight="1">
      <c r="A235" s="794"/>
      <c r="B235" s="794"/>
      <c r="D235" s="1863"/>
      <c r="E235" s="1863"/>
      <c r="F235" s="1863"/>
    </row>
    <row r="236" spans="1:9" ht="14.25" customHeight="1">
      <c r="A236" s="794"/>
      <c r="B236" s="794"/>
      <c r="D236" s="1613"/>
      <c r="E236" s="1613"/>
      <c r="F236" s="1613"/>
    </row>
    <row r="237" spans="1:9">
      <c r="A237" s="794"/>
      <c r="B237" s="794"/>
      <c r="D237" s="1863" t="s">
        <v>1284</v>
      </c>
      <c r="E237" s="1863"/>
      <c r="F237" s="1863"/>
      <c r="I237" s="1673" t="s">
        <v>2346</v>
      </c>
    </row>
    <row r="238" spans="1:9">
      <c r="A238" s="794"/>
      <c r="B238" s="794"/>
      <c r="D238" s="1863"/>
      <c r="E238" s="1863"/>
      <c r="F238" s="1863"/>
    </row>
    <row r="239" spans="1:9">
      <c r="A239" s="794"/>
      <c r="B239" s="794"/>
      <c r="D239" s="1863"/>
      <c r="E239" s="1863"/>
      <c r="F239" s="1863"/>
    </row>
    <row r="240" spans="1:9">
      <c r="A240" s="794"/>
      <c r="B240" s="794"/>
      <c r="D240" s="1863"/>
      <c r="E240" s="1863"/>
      <c r="F240" s="1863"/>
    </row>
    <row r="241" spans="1:9">
      <c r="A241" s="794"/>
      <c r="B241" s="794"/>
      <c r="D241" s="1863"/>
      <c r="E241" s="1863"/>
      <c r="F241" s="1863"/>
    </row>
    <row r="242" spans="1:9">
      <c r="A242" s="794"/>
      <c r="B242" s="794"/>
      <c r="D242" s="797"/>
      <c r="E242" s="797"/>
      <c r="F242" s="797"/>
    </row>
    <row r="243" spans="1:9">
      <c r="A243" s="794"/>
      <c r="B243" s="795" t="s">
        <v>2546</v>
      </c>
      <c r="D243" s="1939" t="s">
        <v>2185</v>
      </c>
      <c r="E243" s="1939"/>
      <c r="F243" s="1939"/>
      <c r="I243" s="1673" t="s">
        <v>2385</v>
      </c>
    </row>
    <row r="244" spans="1:9">
      <c r="A244" s="794"/>
      <c r="B244" s="794"/>
      <c r="D244" s="1939"/>
      <c r="E244" s="1939"/>
      <c r="F244" s="1939"/>
    </row>
    <row r="245" spans="1:9">
      <c r="A245" s="794"/>
      <c r="B245" s="794"/>
      <c r="D245" s="1939"/>
      <c r="E245" s="1939"/>
      <c r="F245" s="1939"/>
    </row>
    <row r="246" spans="1:9">
      <c r="A246" s="794"/>
      <c r="B246" s="794"/>
      <c r="E246" s="1805" t="s">
        <v>2484</v>
      </c>
    </row>
    <row r="247" spans="1:9">
      <c r="A247" s="794"/>
      <c r="B247" s="794"/>
      <c r="D247" s="797"/>
      <c r="E247" s="797"/>
      <c r="F247" s="797"/>
    </row>
    <row r="248" spans="1:9" ht="14.5" customHeight="1">
      <c r="A248" s="794"/>
      <c r="B248" s="795" t="s">
        <v>2546</v>
      </c>
      <c r="D248" s="1939" t="s">
        <v>1287</v>
      </c>
      <c r="E248" s="1939"/>
      <c r="F248" s="1939"/>
      <c r="I248" s="1673" t="s">
        <v>2405</v>
      </c>
    </row>
    <row r="249" spans="1:9">
      <c r="A249" s="794"/>
      <c r="B249" s="794"/>
      <c r="D249" s="1939"/>
      <c r="E249" s="1939"/>
      <c r="F249" s="1939"/>
    </row>
    <row r="250" spans="1:9">
      <c r="A250" s="794"/>
      <c r="B250" s="794"/>
      <c r="D250" s="1939"/>
      <c r="E250" s="1939"/>
      <c r="F250" s="1939"/>
    </row>
    <row r="251" spans="1:9">
      <c r="A251" s="794"/>
      <c r="B251" s="794"/>
      <c r="D251" s="1939"/>
      <c r="E251" s="1939"/>
      <c r="F251" s="1939"/>
    </row>
    <row r="252" spans="1:9">
      <c r="A252" s="794"/>
      <c r="B252" s="794"/>
      <c r="D252" s="1939"/>
      <c r="E252" s="1939"/>
      <c r="F252" s="1939"/>
    </row>
    <row r="253" spans="1:9">
      <c r="A253" s="794"/>
      <c r="B253" s="794"/>
      <c r="D253" s="1624"/>
      <c r="E253" s="1624"/>
      <c r="F253" s="1624"/>
    </row>
    <row r="254" spans="1:9">
      <c r="A254" s="794"/>
      <c r="B254" s="795" t="s">
        <v>2681</v>
      </c>
      <c r="D254" s="1623" t="s">
        <v>2183</v>
      </c>
      <c r="E254" s="1624"/>
      <c r="F254" s="1624"/>
      <c r="I254" s="1673" t="s">
        <v>2384</v>
      </c>
    </row>
    <row r="255" spans="1:9">
      <c r="A255" s="794"/>
      <c r="B255" s="794"/>
      <c r="E255" s="1805" t="s">
        <v>2485</v>
      </c>
    </row>
    <row r="256" spans="1:9">
      <c r="D256" s="797"/>
      <c r="E256" s="797"/>
      <c r="F256" s="797"/>
    </row>
    <row r="257" spans="1:9">
      <c r="A257" s="794"/>
      <c r="B257" s="795" t="s">
        <v>2681</v>
      </c>
      <c r="D257" s="1863" t="s">
        <v>1286</v>
      </c>
      <c r="E257" s="1863"/>
      <c r="F257" s="1863"/>
    </row>
    <row r="258" spans="1:9">
      <c r="A258" s="794"/>
      <c r="B258" s="794"/>
      <c r="D258" s="1863"/>
      <c r="E258" s="1863"/>
      <c r="F258" s="1863"/>
    </row>
    <row r="259" spans="1:9">
      <c r="D259" s="818"/>
    </row>
    <row r="260" spans="1:9">
      <c r="A260" s="1845" t="s">
        <v>1160</v>
      </c>
      <c r="B260" s="1845"/>
      <c r="C260" s="1845"/>
      <c r="D260" s="1845"/>
      <c r="E260" s="1845"/>
      <c r="F260" s="1845"/>
      <c r="G260" s="1845"/>
      <c r="H260" s="1748"/>
      <c r="I260" s="1749"/>
    </row>
    <row r="261" spans="1:9">
      <c r="D261" s="818"/>
    </row>
    <row r="262" spans="1:9">
      <c r="C262" s="804"/>
      <c r="D262" s="1862" t="s">
        <v>1289</v>
      </c>
      <c r="E262" s="1862"/>
      <c r="F262" s="1862"/>
    </row>
    <row r="263" spans="1:9">
      <c r="A263" s="790"/>
      <c r="B263" s="790"/>
      <c r="C263" s="790"/>
      <c r="D263" s="797"/>
      <c r="E263" s="797"/>
      <c r="F263" s="797"/>
    </row>
    <row r="264" spans="1:9">
      <c r="A264" s="792"/>
      <c r="B264" s="792"/>
      <c r="C264" s="792"/>
      <c r="D264" s="1862" t="s">
        <v>275</v>
      </c>
      <c r="E264" s="1862"/>
      <c r="F264" s="1862"/>
      <c r="I264" s="1673" t="s">
        <v>2386</v>
      </c>
    </row>
    <row r="265" spans="1:9" ht="14.5" customHeight="1">
      <c r="A265" s="794"/>
      <c r="B265" s="795" t="s">
        <v>2681</v>
      </c>
      <c r="D265" s="1941" t="s">
        <v>1396</v>
      </c>
      <c r="E265" s="1941"/>
      <c r="F265" s="1941"/>
    </row>
    <row r="266" spans="1:9">
      <c r="D266" s="1941"/>
      <c r="E266" s="1941"/>
      <c r="F266" s="1941"/>
    </row>
    <row r="267" spans="1:9">
      <c r="E267" s="1805" t="s">
        <v>2486</v>
      </c>
    </row>
    <row r="268" spans="1:9">
      <c r="D268" s="797"/>
      <c r="E268" s="797"/>
      <c r="F268" s="797"/>
    </row>
    <row r="269" spans="1:9" ht="14.5" customHeight="1">
      <c r="A269" s="794"/>
      <c r="B269" s="795" t="s">
        <v>2546</v>
      </c>
      <c r="D269" s="1939" t="s">
        <v>2184</v>
      </c>
      <c r="E269" s="1939"/>
      <c r="F269" s="1939"/>
      <c r="I269" s="1673" t="s">
        <v>2406</v>
      </c>
    </row>
    <row r="270" spans="1:9">
      <c r="D270" s="1939"/>
      <c r="E270" s="1939"/>
      <c r="F270" s="1939"/>
    </row>
    <row r="271" spans="1:9">
      <c r="D271" s="1939"/>
      <c r="E271" s="1939"/>
      <c r="F271" s="1939"/>
    </row>
    <row r="272" spans="1:9">
      <c r="D272" s="1939"/>
      <c r="E272" s="1939"/>
      <c r="F272" s="1939"/>
    </row>
    <row r="273" spans="1:9">
      <c r="D273" s="1939"/>
      <c r="E273" s="1939"/>
      <c r="F273" s="1939"/>
    </row>
    <row r="274" spans="1:9">
      <c r="D274" s="1939"/>
      <c r="E274" s="1939"/>
      <c r="F274" s="1939"/>
    </row>
    <row r="275" spans="1:9">
      <c r="D275" s="797"/>
      <c r="E275" s="797"/>
      <c r="F275" s="797"/>
    </row>
    <row r="276" spans="1:9">
      <c r="A276" s="794"/>
      <c r="B276" s="795" t="s">
        <v>2546</v>
      </c>
      <c r="D276" s="1863" t="s">
        <v>1292</v>
      </c>
      <c r="E276" s="1863"/>
      <c r="F276" s="1863"/>
    </row>
    <row r="277" spans="1:9">
      <c r="D277" s="1863"/>
      <c r="E277" s="1863"/>
      <c r="F277" s="1863"/>
    </row>
    <row r="278" spans="1:9">
      <c r="D278" s="1863"/>
      <c r="E278" s="1863"/>
      <c r="F278" s="1863"/>
    </row>
    <row r="279" spans="1:9">
      <c r="D279" s="819"/>
      <c r="E279" s="797"/>
      <c r="F279" s="797"/>
    </row>
    <row r="280" spans="1:9">
      <c r="A280" s="1845" t="s">
        <v>1161</v>
      </c>
      <c r="B280" s="1845"/>
      <c r="C280" s="1845"/>
      <c r="D280" s="1845"/>
      <c r="E280" s="1845"/>
      <c r="F280" s="1845"/>
      <c r="G280" s="1845"/>
      <c r="H280" s="1748"/>
      <c r="I280" s="1749"/>
    </row>
    <row r="281" spans="1:9">
      <c r="D281" s="819"/>
      <c r="E281" s="797"/>
      <c r="F281" s="797"/>
    </row>
    <row r="282" spans="1:9">
      <c r="C282" s="790"/>
      <c r="D282" s="1931" t="s">
        <v>1294</v>
      </c>
      <c r="E282" s="1931"/>
      <c r="F282" s="1931"/>
    </row>
    <row r="283" spans="1:9">
      <c r="C283" s="790"/>
      <c r="D283" s="1931"/>
      <c r="E283" s="1931"/>
      <c r="F283" s="1931"/>
    </row>
    <row r="284" spans="1:9">
      <c r="A284" s="792"/>
      <c r="B284" s="792"/>
      <c r="C284" s="792"/>
      <c r="D284" s="619"/>
      <c r="E284" s="669"/>
      <c r="F284" s="669"/>
    </row>
    <row r="285" spans="1:9">
      <c r="C285" s="792"/>
      <c r="D285" s="1862" t="s">
        <v>215</v>
      </c>
      <c r="E285" s="1862"/>
      <c r="F285" s="1862"/>
    </row>
    <row r="286" spans="1:9" ht="15.75" customHeight="1">
      <c r="A286" s="794"/>
      <c r="B286" s="794"/>
      <c r="D286" s="1957" t="s">
        <v>1295</v>
      </c>
      <c r="E286" s="1957"/>
      <c r="F286" s="1957"/>
    </row>
    <row r="287" spans="1:9">
      <c r="E287" s="797"/>
      <c r="F287" s="797"/>
    </row>
    <row r="288" spans="1:9">
      <c r="A288" s="794"/>
      <c r="B288" s="795" t="s">
        <v>2546</v>
      </c>
      <c r="D288" s="1863" t="s">
        <v>1296</v>
      </c>
      <c r="E288" s="1863"/>
      <c r="F288" s="1863"/>
      <c r="I288" s="1673" t="s">
        <v>2348</v>
      </c>
    </row>
    <row r="289" spans="1:9">
      <c r="A289" s="794"/>
      <c r="B289" s="794"/>
      <c r="D289" s="1863"/>
      <c r="E289" s="1863"/>
      <c r="F289" s="1863"/>
    </row>
    <row r="290" spans="1:9">
      <c r="D290" s="797"/>
      <c r="E290" s="797"/>
      <c r="F290" s="797"/>
    </row>
    <row r="291" spans="1:9">
      <c r="A291" s="794"/>
      <c r="B291" s="795" t="s">
        <v>2546</v>
      </c>
      <c r="D291" s="1939" t="s">
        <v>1297</v>
      </c>
      <c r="E291" s="1939"/>
      <c r="F291" s="1939"/>
      <c r="I291" s="1673" t="s">
        <v>2348</v>
      </c>
    </row>
    <row r="292" spans="1:9">
      <c r="A292" s="794"/>
      <c r="B292" s="794"/>
      <c r="D292" s="1939"/>
      <c r="E292" s="1939"/>
      <c r="F292" s="1939"/>
    </row>
    <row r="293" spans="1:9">
      <c r="A293" s="794"/>
      <c r="B293" s="794"/>
      <c r="D293" s="1939"/>
      <c r="E293" s="1939"/>
      <c r="F293" s="1939"/>
    </row>
    <row r="294" spans="1:9">
      <c r="D294" s="797"/>
      <c r="E294" s="797"/>
      <c r="F294" s="797"/>
    </row>
    <row r="295" spans="1:9">
      <c r="A295" s="794"/>
      <c r="B295" s="795" t="s">
        <v>2546</v>
      </c>
      <c r="D295" s="1863" t="s">
        <v>1298</v>
      </c>
      <c r="E295" s="1863"/>
      <c r="F295" s="1863"/>
      <c r="I295" s="1673" t="s">
        <v>2348</v>
      </c>
    </row>
    <row r="296" spans="1:9">
      <c r="A296" s="794"/>
      <c r="B296" s="794"/>
      <c r="D296" s="1863"/>
      <c r="E296" s="1863"/>
      <c r="F296" s="1863"/>
    </row>
    <row r="297" spans="1:9">
      <c r="A297" s="813"/>
      <c r="B297" s="813"/>
      <c r="E297" s="797"/>
      <c r="F297" s="797"/>
    </row>
    <row r="298" spans="1:9">
      <c r="A298" s="1845" t="s">
        <v>1162</v>
      </c>
      <c r="B298" s="1845"/>
      <c r="C298" s="1845"/>
      <c r="D298" s="1845"/>
      <c r="E298" s="1845"/>
      <c r="F298" s="1845"/>
      <c r="G298" s="1845"/>
      <c r="H298" s="1748"/>
      <c r="I298" s="1749"/>
    </row>
    <row r="299" spans="1:9">
      <c r="A299" s="813"/>
      <c r="B299" s="813"/>
      <c r="D299" s="797"/>
      <c r="E299" s="797"/>
      <c r="F299" s="797"/>
    </row>
    <row r="300" spans="1:9">
      <c r="C300" s="813"/>
      <c r="D300" s="1862" t="s">
        <v>717</v>
      </c>
      <c r="E300" s="1862"/>
      <c r="F300" s="1862"/>
    </row>
    <row r="301" spans="1:9">
      <c r="C301" s="813"/>
      <c r="D301" s="1865" t="s">
        <v>1299</v>
      </c>
      <c r="E301" s="1865"/>
      <c r="F301" s="1865"/>
    </row>
    <row r="302" spans="1:9">
      <c r="C302" s="813"/>
      <c r="D302" s="820"/>
    </row>
    <row r="303" spans="1:9">
      <c r="A303" s="798"/>
      <c r="B303" s="795" t="s">
        <v>2546</v>
      </c>
      <c r="D303" s="1865" t="s">
        <v>1300</v>
      </c>
      <c r="E303" s="1865"/>
      <c r="F303" s="1865"/>
      <c r="I303" s="1673" t="s">
        <v>2349</v>
      </c>
    </row>
    <row r="304" spans="1:9" s="788" customFormat="1">
      <c r="A304" s="802"/>
      <c r="B304" s="802"/>
      <c r="C304" s="798"/>
      <c r="D304" s="821"/>
      <c r="E304" s="822"/>
      <c r="F304" s="822"/>
      <c r="G304" s="799"/>
      <c r="I304" s="1732"/>
    </row>
    <row r="305" spans="1:9" s="788" customFormat="1" ht="13.75" customHeight="1">
      <c r="A305" s="798"/>
      <c r="B305" s="795" t="s">
        <v>2546</v>
      </c>
      <c r="C305" s="798"/>
      <c r="D305" s="1960" t="s">
        <v>1424</v>
      </c>
      <c r="E305" s="1960"/>
      <c r="F305" s="1960"/>
      <c r="G305" s="799"/>
      <c r="I305" s="1732" t="s">
        <v>2349</v>
      </c>
    </row>
    <row r="306" spans="1:9" s="788" customFormat="1">
      <c r="A306" s="802"/>
      <c r="B306" s="802"/>
      <c r="C306" s="798"/>
      <c r="D306" s="1960"/>
      <c r="E306" s="1960"/>
      <c r="F306" s="1960"/>
      <c r="G306" s="799"/>
      <c r="I306" s="1732"/>
    </row>
    <row r="307" spans="1:9" s="788" customFormat="1">
      <c r="A307" s="802"/>
      <c r="B307" s="802"/>
      <c r="C307" s="798"/>
      <c r="D307" s="1960"/>
      <c r="E307" s="1960"/>
      <c r="F307" s="1960"/>
      <c r="G307" s="799"/>
      <c r="I307" s="1732"/>
    </row>
    <row r="308" spans="1:9" s="788" customFormat="1">
      <c r="A308" s="802"/>
      <c r="B308" s="802"/>
      <c r="C308" s="798"/>
      <c r="D308" s="1960"/>
      <c r="E308" s="1960"/>
      <c r="F308" s="1960"/>
      <c r="G308" s="799"/>
      <c r="I308" s="1732"/>
    </row>
    <row r="309" spans="1:9" s="788" customFormat="1">
      <c r="A309" s="802"/>
      <c r="B309" s="802"/>
      <c r="C309" s="798"/>
      <c r="D309" s="1960"/>
      <c r="E309" s="1960"/>
      <c r="F309" s="1960"/>
      <c r="G309" s="799"/>
      <c r="I309" s="1732"/>
    </row>
    <row r="310" spans="1:9" s="788" customFormat="1">
      <c r="A310" s="802"/>
      <c r="B310" s="802"/>
      <c r="C310" s="798"/>
      <c r="D310" s="821"/>
      <c r="E310" s="822"/>
      <c r="F310" s="822"/>
      <c r="G310" s="799"/>
      <c r="I310" s="1732"/>
    </row>
    <row r="311" spans="1:9" s="788" customFormat="1" ht="13.75" customHeight="1">
      <c r="A311" s="798"/>
      <c r="B311" s="795" t="s">
        <v>2546</v>
      </c>
      <c r="C311" s="798"/>
      <c r="D311" s="1960" t="s">
        <v>1302</v>
      </c>
      <c r="E311" s="1960"/>
      <c r="F311" s="1960"/>
      <c r="G311" s="799"/>
      <c r="I311" s="1732" t="s">
        <v>2349</v>
      </c>
    </row>
    <row r="312" spans="1:9" s="788" customFormat="1">
      <c r="A312" s="798"/>
      <c r="B312" s="798"/>
      <c r="C312" s="798"/>
      <c r="D312" s="1960"/>
      <c r="E312" s="1960"/>
      <c r="F312" s="1960"/>
      <c r="G312" s="799"/>
      <c r="I312" s="1732"/>
    </row>
    <row r="313" spans="1:9" s="788" customFormat="1">
      <c r="A313" s="802"/>
      <c r="B313" s="802"/>
      <c r="C313" s="798"/>
      <c r="D313" s="821"/>
      <c r="E313" s="822"/>
      <c r="F313" s="822"/>
      <c r="G313" s="799"/>
      <c r="I313" s="1732"/>
    </row>
    <row r="314" spans="1:9">
      <c r="A314" s="798"/>
      <c r="B314" s="795" t="s">
        <v>2546</v>
      </c>
      <c r="D314" s="1865" t="s">
        <v>1303</v>
      </c>
      <c r="E314" s="1865"/>
      <c r="F314" s="1865"/>
      <c r="I314" s="1673" t="s">
        <v>2335</v>
      </c>
    </row>
    <row r="315" spans="1:9">
      <c r="E315" s="797"/>
      <c r="F315" s="797"/>
    </row>
    <row r="316" spans="1:9">
      <c r="A316" s="794"/>
      <c r="B316" s="795" t="s">
        <v>2546</v>
      </c>
      <c r="D316" s="1939" t="s">
        <v>1450</v>
      </c>
      <c r="E316" s="1939"/>
      <c r="F316" s="1939"/>
      <c r="I316" s="1673" t="s">
        <v>2350</v>
      </c>
    </row>
    <row r="317" spans="1:9">
      <c r="A317" s="794"/>
      <c r="B317" s="794"/>
      <c r="D317" s="1939"/>
      <c r="E317" s="1939"/>
      <c r="F317" s="1939"/>
    </row>
    <row r="318" spans="1:9">
      <c r="A318" s="794"/>
      <c r="B318" s="794"/>
      <c r="D318" s="1939"/>
      <c r="E318" s="1939"/>
      <c r="F318" s="1939"/>
    </row>
    <row r="319" spans="1:9">
      <c r="A319" s="794"/>
      <c r="B319" s="794"/>
      <c r="D319" s="1939"/>
      <c r="E319" s="1939"/>
      <c r="F319" s="1939"/>
    </row>
    <row r="320" spans="1:9">
      <c r="A320" s="794"/>
      <c r="B320" s="794"/>
      <c r="D320" s="1939"/>
      <c r="E320" s="1939"/>
      <c r="F320" s="1939"/>
    </row>
    <row r="321" spans="1:9">
      <c r="A321" s="794"/>
      <c r="B321" s="794"/>
      <c r="D321" s="1939"/>
      <c r="E321" s="1939"/>
      <c r="F321" s="1939"/>
    </row>
    <row r="322" spans="1:9">
      <c r="A322" s="794"/>
      <c r="B322" s="794"/>
      <c r="D322" s="1939"/>
      <c r="E322" s="1939"/>
      <c r="F322" s="1939"/>
    </row>
    <row r="323" spans="1:9">
      <c r="A323" s="794"/>
      <c r="B323" s="794"/>
      <c r="D323" s="1939"/>
      <c r="E323" s="1939"/>
      <c r="F323" s="1939"/>
    </row>
    <row r="324" spans="1:9">
      <c r="A324" s="794"/>
      <c r="B324" s="794"/>
      <c r="D324" s="1939"/>
      <c r="E324" s="1939"/>
      <c r="F324" s="1939"/>
    </row>
    <row r="325" spans="1:9">
      <c r="A325" s="794"/>
      <c r="B325" s="794"/>
      <c r="D325" s="1939"/>
      <c r="E325" s="1939"/>
      <c r="F325" s="1939"/>
    </row>
    <row r="326" spans="1:9">
      <c r="A326" s="794"/>
      <c r="B326" s="794"/>
      <c r="D326" s="1939"/>
      <c r="E326" s="1939"/>
      <c r="F326" s="1939"/>
    </row>
    <row r="327" spans="1:9">
      <c r="A327" s="794"/>
      <c r="B327" s="794"/>
      <c r="D327" s="1939"/>
      <c r="E327" s="1939"/>
      <c r="F327" s="1939"/>
    </row>
    <row r="328" spans="1:9">
      <c r="A328" s="794"/>
      <c r="B328" s="794"/>
      <c r="D328" s="1939"/>
      <c r="E328" s="1939"/>
      <c r="F328" s="1939"/>
    </row>
    <row r="329" spans="1:9">
      <c r="A329" s="794"/>
      <c r="B329" s="794"/>
      <c r="D329" s="1939"/>
      <c r="E329" s="1939"/>
      <c r="F329" s="1939"/>
    </row>
    <row r="330" spans="1:9">
      <c r="A330" s="794"/>
      <c r="B330" s="794"/>
      <c r="D330" s="1939"/>
      <c r="E330" s="1939"/>
      <c r="F330" s="1939"/>
    </row>
    <row r="331" spans="1:9">
      <c r="D331" s="797"/>
      <c r="E331" s="797"/>
      <c r="F331" s="797"/>
    </row>
    <row r="332" spans="1:9">
      <c r="A332" s="794"/>
      <c r="B332" s="795" t="s">
        <v>2546</v>
      </c>
      <c r="D332" s="1939" t="s">
        <v>1305</v>
      </c>
      <c r="E332" s="1939"/>
      <c r="F332" s="1939"/>
      <c r="I332" s="1673" t="s">
        <v>2350</v>
      </c>
    </row>
    <row r="333" spans="1:9">
      <c r="D333" s="1939"/>
      <c r="E333" s="1939"/>
      <c r="F333" s="1939"/>
    </row>
    <row r="334" spans="1:9">
      <c r="D334" s="1939"/>
      <c r="E334" s="1939"/>
      <c r="F334" s="1939"/>
    </row>
    <row r="335" spans="1:9">
      <c r="D335" s="1939"/>
      <c r="E335" s="1939"/>
      <c r="F335" s="1939"/>
    </row>
    <row r="336" spans="1:9">
      <c r="D336" s="1939"/>
      <c r="E336" s="1939"/>
      <c r="F336" s="1939"/>
    </row>
    <row r="337" spans="1:9">
      <c r="D337" s="1939"/>
      <c r="E337" s="1939"/>
      <c r="F337" s="1939"/>
    </row>
    <row r="338" spans="1:9">
      <c r="D338" s="1939"/>
      <c r="E338" s="1939"/>
      <c r="F338" s="1939"/>
    </row>
    <row r="339" spans="1:9">
      <c r="D339" s="1939"/>
      <c r="E339" s="1939"/>
      <c r="F339" s="1939"/>
    </row>
    <row r="340" spans="1:9">
      <c r="D340" s="1939"/>
      <c r="E340" s="1939"/>
      <c r="F340" s="1939"/>
    </row>
    <row r="341" spans="1:9">
      <c r="D341" s="797"/>
      <c r="E341" s="797"/>
      <c r="F341" s="797"/>
    </row>
    <row r="342" spans="1:9" ht="14.25" customHeight="1">
      <c r="A342" s="794"/>
      <c r="B342" s="795" t="s">
        <v>2546</v>
      </c>
      <c r="D342" s="1863" t="s">
        <v>2491</v>
      </c>
      <c r="E342" s="1863"/>
      <c r="F342" s="1863"/>
      <c r="I342" s="1673" t="s">
        <v>2387</v>
      </c>
    </row>
    <row r="343" spans="1:9">
      <c r="D343" s="1863"/>
      <c r="E343" s="1863"/>
      <c r="F343" s="1863"/>
      <c r="G343" s="787"/>
    </row>
    <row r="344" spans="1:9">
      <c r="D344" s="1863"/>
      <c r="E344" s="1863"/>
      <c r="F344" s="1863"/>
      <c r="G344" s="787"/>
    </row>
    <row r="345" spans="1:9">
      <c r="D345" s="1863"/>
      <c r="E345" s="1863"/>
      <c r="F345" s="1863"/>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3.5" thickBot="1">
      <c r="A349" s="1723"/>
      <c r="B349" s="1723"/>
      <c r="C349" s="1723"/>
      <c r="D349" s="1940" t="s">
        <v>1058</v>
      </c>
      <c r="E349" s="1940"/>
      <c r="F349" s="1940"/>
      <c r="G349" s="1746"/>
      <c r="H349" s="1746"/>
      <c r="I349" s="1747"/>
    </row>
    <row r="350" spans="1:9" ht="13.5" thickTop="1">
      <c r="D350" s="1961" t="s">
        <v>1307</v>
      </c>
      <c r="E350" s="1961"/>
      <c r="F350" s="1961"/>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c r="A353" s="794"/>
      <c r="B353" s="795" t="s">
        <v>2546</v>
      </c>
      <c r="C353" s="826"/>
      <c r="D353" s="1865" t="s">
        <v>2489</v>
      </c>
      <c r="E353" s="1865"/>
      <c r="F353" s="1865"/>
      <c r="I353" s="1966" t="s">
        <v>2402</v>
      </c>
    </row>
    <row r="354" spans="1:9" ht="12.75" customHeight="1">
      <c r="D354" s="1806"/>
      <c r="E354" s="1630" t="s">
        <v>2488</v>
      </c>
      <c r="F354" s="1806"/>
      <c r="I354" s="1967"/>
    </row>
    <row r="355" spans="1:9" ht="12.5">
      <c r="D355" s="1939" t="s">
        <v>1448</v>
      </c>
      <c r="E355" s="1939"/>
      <c r="F355" s="1939"/>
      <c r="I355" s="1967"/>
    </row>
    <row r="356" spans="1:9" ht="12.5">
      <c r="D356" s="1939"/>
      <c r="E356" s="1939"/>
      <c r="F356" s="1939"/>
      <c r="I356" s="1967"/>
    </row>
    <row r="357" spans="1:9" ht="12.5">
      <c r="D357" s="1939"/>
      <c r="E357" s="1939"/>
      <c r="F357" s="1939"/>
      <c r="I357" s="1968"/>
    </row>
    <row r="358" spans="1:9">
      <c r="A358" s="794"/>
      <c r="B358" s="795" t="s">
        <v>2546</v>
      </c>
      <c r="C358" s="811"/>
      <c r="D358" s="1859" t="s">
        <v>1308</v>
      </c>
      <c r="E358" s="1859"/>
      <c r="F358" s="1859"/>
      <c r="G358" s="787"/>
      <c r="I358" s="616"/>
    </row>
    <row r="359" spans="1:9">
      <c r="A359" s="811"/>
      <c r="B359" s="811"/>
      <c r="C359" s="811"/>
      <c r="D359" s="783"/>
      <c r="E359" s="783"/>
      <c r="F359" s="797"/>
      <c r="G359" s="787"/>
    </row>
    <row r="360" spans="1:9">
      <c r="A360" s="811"/>
      <c r="B360" s="795" t="s">
        <v>2546</v>
      </c>
      <c r="C360" s="811"/>
      <c r="D360" s="1854" t="s">
        <v>1427</v>
      </c>
      <c r="E360" s="1854"/>
      <c r="F360" s="1854"/>
      <c r="G360" s="787"/>
    </row>
    <row r="361" spans="1:9">
      <c r="A361" s="811"/>
      <c r="B361" s="811"/>
      <c r="C361" s="811"/>
      <c r="D361" s="1854"/>
      <c r="E361" s="1854"/>
      <c r="F361" s="1854"/>
      <c r="G361" s="787"/>
    </row>
    <row r="362" spans="1:9">
      <c r="A362" s="811"/>
      <c r="B362" s="811"/>
      <c r="C362" s="811"/>
      <c r="D362" s="1854"/>
      <c r="E362" s="1854"/>
      <c r="F362" s="1854"/>
      <c r="G362" s="787"/>
    </row>
    <row r="363" spans="1:9">
      <c r="A363" s="811"/>
      <c r="B363" s="811"/>
      <c r="C363" s="811"/>
      <c r="D363" s="1854"/>
      <c r="E363" s="1854"/>
      <c r="F363" s="1854"/>
      <c r="G363" s="787"/>
    </row>
    <row r="364" spans="1:9">
      <c r="A364" s="811"/>
      <c r="B364" s="811"/>
      <c r="C364" s="811"/>
      <c r="D364" s="1854"/>
      <c r="E364" s="1854"/>
      <c r="F364" s="1854"/>
      <c r="G364" s="787"/>
    </row>
    <row r="365" spans="1:9">
      <c r="A365" s="811"/>
      <c r="B365" s="811"/>
      <c r="C365" s="811"/>
      <c r="D365" s="1854"/>
      <c r="E365" s="1854"/>
      <c r="F365" s="1854"/>
      <c r="G365" s="787"/>
    </row>
    <row r="366" spans="1:9">
      <c r="A366" s="811"/>
      <c r="B366" s="811"/>
      <c r="C366" s="811"/>
      <c r="D366" s="1854"/>
      <c r="E366" s="1854"/>
      <c r="F366" s="1854"/>
      <c r="G366" s="787"/>
    </row>
    <row r="367" spans="1:9">
      <c r="A367" s="811"/>
      <c r="B367" s="811"/>
      <c r="C367" s="811"/>
      <c r="D367" s="1854"/>
      <c r="E367" s="1854"/>
      <c r="F367" s="1854"/>
      <c r="G367" s="787"/>
    </row>
    <row r="368" spans="1:9">
      <c r="A368" s="811"/>
      <c r="B368" s="811"/>
      <c r="C368" s="811"/>
      <c r="D368" s="1854"/>
      <c r="E368" s="1854"/>
      <c r="F368" s="1854"/>
      <c r="G368" s="787"/>
    </row>
    <row r="369" spans="1:9">
      <c r="A369" s="811"/>
      <c r="B369" s="811"/>
      <c r="C369" s="811"/>
      <c r="D369" s="1854"/>
      <c r="E369" s="1854"/>
      <c r="F369" s="1854"/>
      <c r="G369" s="787"/>
    </row>
    <row r="370" spans="1:9">
      <c r="A370" s="811"/>
      <c r="B370" s="811"/>
      <c r="C370" s="811"/>
      <c r="D370" s="1854"/>
      <c r="E370" s="1854"/>
      <c r="F370" s="1854"/>
      <c r="G370" s="787"/>
    </row>
    <row r="371" spans="1:9">
      <c r="A371" s="811"/>
      <c r="B371" s="811"/>
      <c r="C371" s="811"/>
      <c r="D371" s="1854"/>
      <c r="E371" s="1854"/>
      <c r="F371" s="1854"/>
      <c r="G371" s="787"/>
    </row>
    <row r="372" spans="1:9" s="1671" customFormat="1">
      <c r="A372" s="1676"/>
      <c r="B372" s="1676"/>
      <c r="C372" s="1676"/>
      <c r="D372" s="1678"/>
      <c r="E372" s="1678"/>
      <c r="F372" s="1678"/>
      <c r="I372" s="1673"/>
    </row>
    <row r="373" spans="1:9" ht="12.4" customHeight="1">
      <c r="A373" s="811"/>
      <c r="B373" s="795" t="s">
        <v>2546</v>
      </c>
      <c r="C373" s="811"/>
      <c r="D373" s="1969" t="s">
        <v>1428</v>
      </c>
      <c r="E373" s="1969"/>
      <c r="F373" s="1969"/>
      <c r="G373" s="787"/>
    </row>
    <row r="374" spans="1:9">
      <c r="A374" s="811"/>
      <c r="B374" s="811"/>
      <c r="C374" s="811"/>
      <c r="D374" s="1969"/>
      <c r="E374" s="1969"/>
      <c r="F374" s="1969"/>
      <c r="G374" s="787"/>
    </row>
    <row r="375" spans="1:9">
      <c r="A375" s="811"/>
      <c r="B375" s="811"/>
      <c r="C375" s="811"/>
      <c r="D375" s="1969"/>
      <c r="E375" s="1969"/>
      <c r="F375" s="1969"/>
      <c r="G375" s="787"/>
    </row>
    <row r="376" spans="1:9">
      <c r="A376" s="811"/>
      <c r="B376" s="811"/>
      <c r="C376" s="811"/>
      <c r="D376" s="1969"/>
      <c r="E376" s="1969"/>
      <c r="F376" s="1969"/>
      <c r="G376" s="787"/>
    </row>
    <row r="377" spans="1:9" s="1671" customFormat="1">
      <c r="A377" s="1676"/>
      <c r="B377" s="1676"/>
      <c r="C377" s="1676"/>
      <c r="D377" s="1677"/>
      <c r="E377" s="1677"/>
      <c r="F377" s="1677"/>
      <c r="I377" s="1673"/>
    </row>
    <row r="378" spans="1:9" s="1671" customFormat="1">
      <c r="A378" s="1676"/>
      <c r="B378" s="1674" t="s">
        <v>2546</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c r="A385" s="794"/>
      <c r="B385" s="795" t="s">
        <v>2546</v>
      </c>
      <c r="C385" s="811"/>
      <c r="D385" s="1852" t="s">
        <v>1310</v>
      </c>
      <c r="E385" s="1852"/>
      <c r="F385" s="1852"/>
      <c r="G385" s="787"/>
    </row>
    <row r="386" spans="1:7">
      <c r="A386" s="811"/>
      <c r="B386" s="811"/>
      <c r="C386" s="811"/>
      <c r="D386" s="1852"/>
      <c r="E386" s="1852"/>
      <c r="F386" s="1852"/>
      <c r="G386" s="787"/>
    </row>
    <row r="387" spans="1:7">
      <c r="A387" s="811"/>
      <c r="B387" s="811"/>
      <c r="C387" s="811"/>
      <c r="D387" s="1852"/>
      <c r="E387" s="1852"/>
      <c r="F387" s="1852"/>
      <c r="G387" s="787"/>
    </row>
    <row r="388" spans="1:7">
      <c r="A388" s="811"/>
      <c r="B388" s="811"/>
      <c r="C388" s="811"/>
      <c r="D388" s="1852"/>
      <c r="E388" s="1852"/>
      <c r="F388" s="1852"/>
      <c r="G388" s="787"/>
    </row>
    <row r="389" spans="1:7">
      <c r="A389" s="811"/>
      <c r="B389" s="811"/>
      <c r="C389" s="811"/>
      <c r="D389" s="823"/>
      <c r="E389" s="783"/>
      <c r="F389" s="797"/>
      <c r="G389" s="787"/>
    </row>
    <row r="390" spans="1:7">
      <c r="A390" s="811"/>
      <c r="B390" s="811"/>
      <c r="C390" s="811"/>
      <c r="D390" s="1852" t="s">
        <v>1311</v>
      </c>
      <c r="E390" s="1852"/>
      <c r="F390" s="1852"/>
      <c r="G390" s="787"/>
    </row>
    <row r="391" spans="1:7">
      <c r="A391" s="811"/>
      <c r="B391" s="811"/>
      <c r="C391" s="811"/>
      <c r="D391" s="1852"/>
      <c r="E391" s="1852"/>
      <c r="F391" s="1852"/>
      <c r="G391" s="787"/>
    </row>
    <row r="392" spans="1:7">
      <c r="A392" s="811"/>
      <c r="B392" s="811"/>
      <c r="C392" s="811"/>
      <c r="D392" s="1852"/>
      <c r="E392" s="1852"/>
      <c r="F392" s="1852"/>
      <c r="G392" s="787"/>
    </row>
    <row r="393" spans="1:7">
      <c r="A393" s="811"/>
      <c r="B393" s="811"/>
      <c r="C393" s="811"/>
      <c r="D393" s="1852"/>
      <c r="E393" s="1852"/>
      <c r="F393" s="1852"/>
      <c r="G393" s="787"/>
    </row>
    <row r="394" spans="1:7" ht="18" customHeight="1">
      <c r="A394" s="811"/>
      <c r="B394" s="811"/>
      <c r="C394" s="811"/>
      <c r="D394" s="1852"/>
      <c r="E394" s="1852"/>
      <c r="F394" s="1852"/>
      <c r="G394" s="787"/>
    </row>
    <row r="395" spans="1:7">
      <c r="A395" s="811"/>
      <c r="B395" s="811"/>
      <c r="C395" s="811"/>
      <c r="D395" s="1852"/>
      <c r="E395" s="1852"/>
      <c r="F395" s="1852"/>
      <c r="G395" s="787"/>
    </row>
    <row r="396" spans="1:7">
      <c r="A396" s="811"/>
      <c r="B396" s="811"/>
      <c r="C396" s="811"/>
      <c r="D396" s="1852"/>
      <c r="E396" s="1852"/>
      <c r="F396" s="1852"/>
      <c r="G396" s="787"/>
    </row>
    <row r="397" spans="1:7">
      <c r="A397" s="811"/>
      <c r="B397" s="811"/>
      <c r="C397" s="811"/>
      <c r="D397" s="1852"/>
      <c r="E397" s="1852"/>
      <c r="F397" s="1852"/>
      <c r="G397" s="787"/>
    </row>
    <row r="398" spans="1:7" ht="8.25" customHeight="1">
      <c r="A398" s="811"/>
      <c r="B398" s="811"/>
      <c r="C398" s="811"/>
      <c r="D398" s="1852"/>
      <c r="E398" s="1852"/>
      <c r="F398" s="1852"/>
      <c r="G398" s="787"/>
    </row>
    <row r="399" spans="1:7" ht="13.75" customHeight="1">
      <c r="A399" s="811"/>
      <c r="B399" s="811"/>
      <c r="C399" s="811"/>
      <c r="D399" s="1853" t="s">
        <v>1312</v>
      </c>
      <c r="E399" s="1853"/>
      <c r="F399" s="1853"/>
      <c r="G399" s="787"/>
    </row>
    <row r="400" spans="1:7">
      <c r="A400" s="811"/>
      <c r="B400" s="811"/>
      <c r="C400" s="811"/>
      <c r="D400" s="1853"/>
      <c r="E400" s="1853"/>
      <c r="F400" s="1853"/>
      <c r="G400" s="787"/>
    </row>
    <row r="401" spans="1:7">
      <c r="A401" s="811"/>
      <c r="B401" s="811"/>
      <c r="C401" s="811"/>
      <c r="D401" s="1853"/>
      <c r="E401" s="1853"/>
      <c r="F401" s="1853"/>
      <c r="G401" s="787"/>
    </row>
    <row r="402" spans="1:7">
      <c r="A402" s="811"/>
      <c r="B402" s="811"/>
      <c r="C402" s="811"/>
      <c r="D402" s="1853"/>
      <c r="E402" s="1853"/>
      <c r="F402" s="1853"/>
      <c r="G402" s="787"/>
    </row>
    <row r="403" spans="1:7">
      <c r="A403" s="811"/>
      <c r="B403" s="811"/>
      <c r="C403" s="811"/>
      <c r="D403" s="1853"/>
      <c r="E403" s="1853"/>
      <c r="F403" s="1853"/>
      <c r="G403" s="787"/>
    </row>
    <row r="404" spans="1:7">
      <c r="A404" s="811"/>
      <c r="B404" s="811"/>
      <c r="C404" s="811"/>
      <c r="D404" s="1853"/>
      <c r="E404" s="1853"/>
      <c r="F404" s="1853"/>
      <c r="G404" s="787"/>
    </row>
    <row r="405" spans="1:7">
      <c r="A405" s="811"/>
      <c r="B405" s="811"/>
      <c r="C405" s="811"/>
      <c r="D405" s="1853"/>
      <c r="E405" s="1853"/>
      <c r="F405" s="1853"/>
      <c r="G405" s="787"/>
    </row>
    <row r="406" spans="1:7">
      <c r="A406" s="811"/>
      <c r="B406" s="811"/>
      <c r="C406" s="811"/>
      <c r="D406" s="1853"/>
      <c r="E406" s="1853"/>
      <c r="F406" s="1853"/>
      <c r="G406" s="787"/>
    </row>
    <row r="407" spans="1:7">
      <c r="A407" s="811"/>
      <c r="B407" s="811"/>
      <c r="C407" s="811"/>
      <c r="D407" s="1853"/>
      <c r="E407" s="1853"/>
      <c r="F407" s="1853"/>
      <c r="G407" s="787"/>
    </row>
    <row r="408" spans="1:7">
      <c r="A408" s="811"/>
      <c r="B408" s="811"/>
      <c r="C408" s="811"/>
      <c r="D408" s="1853"/>
      <c r="E408" s="1853"/>
      <c r="F408" s="1853"/>
      <c r="G408" s="787"/>
    </row>
    <row r="409" spans="1:7">
      <c r="A409" s="811"/>
      <c r="B409" s="811"/>
      <c r="C409" s="811"/>
      <c r="D409" s="1853"/>
      <c r="E409" s="1853"/>
      <c r="F409" s="1853"/>
      <c r="G409" s="787"/>
    </row>
    <row r="410" spans="1:7">
      <c r="A410" s="811"/>
      <c r="B410" s="811"/>
      <c r="C410" s="811"/>
      <c r="D410" s="1853"/>
      <c r="E410" s="1853"/>
      <c r="F410" s="1853"/>
      <c r="G410" s="787"/>
    </row>
    <row r="411" spans="1:7">
      <c r="A411" s="811"/>
      <c r="B411" s="811"/>
      <c r="C411" s="824"/>
      <c r="D411" s="1853"/>
      <c r="E411" s="1853"/>
      <c r="F411" s="1853"/>
      <c r="G411" s="787"/>
    </row>
    <row r="412" spans="1:7">
      <c r="A412" s="811"/>
      <c r="B412" s="811"/>
      <c r="C412" s="824"/>
      <c r="D412" s="1853"/>
      <c r="E412" s="1853"/>
      <c r="F412" s="1853"/>
      <c r="G412" s="787"/>
    </row>
    <row r="413" spans="1:7">
      <c r="A413" s="811"/>
      <c r="B413" s="811"/>
      <c r="C413" s="811"/>
      <c r="D413" s="1853"/>
      <c r="E413" s="1853"/>
      <c r="F413" s="1853"/>
      <c r="G413" s="787"/>
    </row>
    <row r="414" spans="1:7">
      <c r="A414" s="811"/>
      <c r="B414" s="811"/>
      <c r="C414" s="824"/>
      <c r="D414" s="1853"/>
      <c r="E414" s="1853"/>
      <c r="F414" s="1853"/>
      <c r="G414" s="787"/>
    </row>
    <row r="415" spans="1:7">
      <c r="A415" s="811"/>
      <c r="B415" s="811"/>
      <c r="C415" s="824"/>
      <c r="D415" s="1853"/>
      <c r="E415" s="1853"/>
      <c r="F415" s="1853"/>
      <c r="G415" s="787"/>
    </row>
    <row r="416" spans="1:7">
      <c r="A416" s="811"/>
      <c r="B416" s="811"/>
      <c r="C416" s="824"/>
      <c r="D416" s="1853"/>
      <c r="E416" s="1853"/>
      <c r="F416" s="1853"/>
      <c r="G416" s="787"/>
    </row>
    <row r="417" spans="1:7">
      <c r="A417" s="811"/>
      <c r="B417" s="811"/>
      <c r="C417" s="811"/>
      <c r="D417" s="823"/>
      <c r="E417" s="783"/>
      <c r="F417" s="797"/>
      <c r="G417" s="787"/>
    </row>
    <row r="418" spans="1:7">
      <c r="A418" s="811"/>
      <c r="B418" s="795" t="s">
        <v>2546</v>
      </c>
      <c r="C418" s="811"/>
      <c r="D418" s="1853" t="s">
        <v>1313</v>
      </c>
      <c r="E418" s="1853"/>
      <c r="F418" s="1853"/>
      <c r="G418" s="787"/>
    </row>
    <row r="419" spans="1:7">
      <c r="A419" s="811"/>
      <c r="B419" s="811"/>
      <c r="C419" s="811"/>
      <c r="D419" s="1853"/>
      <c r="E419" s="1853"/>
      <c r="F419" s="1853"/>
      <c r="G419" s="787"/>
    </row>
    <row r="420" spans="1:7">
      <c r="A420" s="811"/>
      <c r="B420" s="811"/>
      <c r="C420" s="811"/>
      <c r="D420" s="900"/>
      <c r="E420" s="900"/>
      <c r="F420" s="900"/>
      <c r="G420" s="787"/>
    </row>
    <row r="421" spans="1:7" ht="14.5" customHeight="1">
      <c r="A421" s="794"/>
      <c r="B421" s="795" t="s">
        <v>2546</v>
      </c>
      <c r="D421" s="1853" t="s">
        <v>2388</v>
      </c>
      <c r="E421" s="1853"/>
      <c r="F421" s="1853"/>
    </row>
    <row r="422" spans="1:7" ht="14.5" customHeight="1">
      <c r="A422" s="794"/>
      <c r="D422" s="1853"/>
      <c r="E422" s="1853"/>
      <c r="F422" s="1853"/>
    </row>
    <row r="423" spans="1:7" ht="14.5" customHeight="1">
      <c r="A423" s="794"/>
      <c r="D423" s="1853"/>
      <c r="E423" s="1853"/>
      <c r="F423" s="1853"/>
    </row>
    <row r="424" spans="1:7" ht="14.5" customHeight="1">
      <c r="A424" s="794"/>
      <c r="D424" s="1853"/>
      <c r="E424" s="1853"/>
      <c r="F424" s="1853"/>
    </row>
    <row r="425" spans="1:7" ht="14.5" customHeight="1">
      <c r="A425" s="794"/>
      <c r="D425" s="1853"/>
      <c r="E425" s="1853"/>
      <c r="F425" s="1853"/>
    </row>
    <row r="426" spans="1:7" ht="14.5" customHeight="1">
      <c r="A426" s="794"/>
      <c r="D426" s="875"/>
      <c r="E426" s="875"/>
      <c r="F426" s="875"/>
    </row>
    <row r="427" spans="1:7" ht="13.75" customHeight="1">
      <c r="A427" s="794"/>
      <c r="B427" s="795" t="s">
        <v>2546</v>
      </c>
      <c r="C427" s="811"/>
      <c r="D427" s="1854" t="s">
        <v>1451</v>
      </c>
      <c r="E427" s="1854"/>
      <c r="F427" s="1854"/>
      <c r="G427" s="787"/>
    </row>
    <row r="428" spans="1:7">
      <c r="A428" s="825"/>
      <c r="B428" s="825"/>
      <c r="C428" s="811"/>
      <c r="D428" s="1854"/>
      <c r="E428" s="1854"/>
      <c r="F428" s="1854"/>
      <c r="G428" s="787"/>
    </row>
    <row r="429" spans="1:7">
      <c r="A429" s="825"/>
      <c r="B429" s="825"/>
      <c r="C429" s="811"/>
      <c r="D429" s="1854"/>
      <c r="E429" s="1854"/>
      <c r="F429" s="1854"/>
      <c r="G429" s="787"/>
    </row>
    <row r="430" spans="1:7">
      <c r="A430" s="825"/>
      <c r="B430" s="825"/>
      <c r="C430" s="811"/>
      <c r="D430" s="1854"/>
      <c r="E430" s="1854"/>
      <c r="F430" s="1854"/>
      <c r="G430" s="787"/>
    </row>
    <row r="431" spans="1:7" ht="15.75" customHeight="1">
      <c r="A431" s="825"/>
      <c r="B431" s="825"/>
      <c r="C431" s="811"/>
      <c r="D431" s="1962" t="s">
        <v>1499</v>
      </c>
      <c r="E431" s="1854"/>
      <c r="F431" s="1854"/>
      <c r="G431" s="787"/>
    </row>
    <row r="432" spans="1:7">
      <c r="D432" s="797"/>
      <c r="E432" s="797"/>
      <c r="F432" s="797"/>
      <c r="G432" s="787"/>
    </row>
    <row r="433" spans="1:7">
      <c r="A433" s="794"/>
      <c r="B433" s="795" t="s">
        <v>2546</v>
      </c>
      <c r="C433" s="826"/>
      <c r="D433" s="1863" t="s">
        <v>1315</v>
      </c>
      <c r="E433" s="1863"/>
      <c r="F433" s="1863"/>
      <c r="G433" s="787"/>
    </row>
    <row r="434" spans="1:7">
      <c r="A434" s="794"/>
      <c r="B434" s="794"/>
      <c r="D434" s="1863"/>
      <c r="E434" s="1863"/>
      <c r="F434" s="1863"/>
      <c r="G434" s="787"/>
    </row>
    <row r="435" spans="1:7">
      <c r="D435" s="1863"/>
      <c r="E435" s="1863"/>
      <c r="F435" s="1863"/>
      <c r="G435" s="787"/>
    </row>
    <row r="436" spans="1:7">
      <c r="D436" s="1863"/>
      <c r="E436" s="1863"/>
      <c r="F436" s="1863"/>
      <c r="G436" s="787"/>
    </row>
    <row r="437" spans="1:7">
      <c r="D437" s="1863"/>
      <c r="E437" s="1863"/>
      <c r="F437" s="1863"/>
      <c r="G437" s="787"/>
    </row>
    <row r="438" spans="1:7">
      <c r="D438" s="1863"/>
      <c r="E438" s="1863"/>
      <c r="F438" s="1863"/>
      <c r="G438" s="787"/>
    </row>
    <row r="439" spans="1:7">
      <c r="D439" s="1863"/>
      <c r="E439" s="1863"/>
      <c r="F439" s="1863"/>
      <c r="G439" s="787"/>
    </row>
    <row r="440" spans="1:7">
      <c r="D440" s="1863"/>
      <c r="E440" s="1863"/>
      <c r="F440" s="1863"/>
      <c r="G440" s="787"/>
    </row>
    <row r="441" spans="1:7">
      <c r="D441" s="1863"/>
      <c r="E441" s="1863"/>
      <c r="F441" s="1863"/>
      <c r="G441" s="787"/>
    </row>
    <row r="442" spans="1:7">
      <c r="D442" s="1863"/>
      <c r="E442" s="1863"/>
      <c r="F442" s="1863"/>
      <c r="G442" s="787"/>
    </row>
    <row r="443" spans="1:7">
      <c r="D443" s="1863"/>
      <c r="E443" s="1863"/>
      <c r="F443" s="1863"/>
      <c r="G443" s="787"/>
    </row>
    <row r="444" spans="1:7">
      <c r="D444" s="1863"/>
      <c r="E444" s="1863"/>
      <c r="F444" s="1863"/>
      <c r="G444" s="787"/>
    </row>
    <row r="445" spans="1:7">
      <c r="D445" s="1863"/>
      <c r="E445" s="1863"/>
      <c r="F445" s="1863"/>
      <c r="G445" s="787"/>
    </row>
    <row r="446" spans="1:7">
      <c r="A446" s="787"/>
      <c r="B446" s="787"/>
      <c r="C446" s="787"/>
      <c r="D446" s="1863"/>
      <c r="E446" s="1863"/>
      <c r="F446" s="1863"/>
      <c r="G446" s="787"/>
    </row>
    <row r="447" spans="1:7">
      <c r="A447" s="787"/>
      <c r="B447" s="787"/>
      <c r="C447" s="787"/>
      <c r="D447" s="1863"/>
      <c r="E447" s="1863"/>
      <c r="F447" s="1863"/>
      <c r="G447" s="787"/>
    </row>
    <row r="448" spans="1:7">
      <c r="A448" s="787"/>
      <c r="B448" s="787"/>
      <c r="C448" s="787"/>
      <c r="D448" s="1863"/>
      <c r="E448" s="1863"/>
      <c r="F448" s="1863"/>
      <c r="G448" s="787"/>
    </row>
    <row r="449" spans="1:9">
      <c r="A449" s="787"/>
      <c r="B449" s="787"/>
      <c r="C449" s="787"/>
      <c r="D449" s="1863"/>
      <c r="E449" s="1863"/>
      <c r="F449" s="1863"/>
      <c r="G449" s="787"/>
    </row>
    <row r="450" spans="1:9">
      <c r="A450" s="787"/>
      <c r="B450" s="787"/>
      <c r="C450" s="787"/>
      <c r="D450" s="1863"/>
      <c r="E450" s="1863"/>
      <c r="F450" s="1863"/>
      <c r="G450" s="787"/>
    </row>
    <row r="451" spans="1:9">
      <c r="A451" s="787"/>
      <c r="B451" s="787"/>
      <c r="C451" s="787"/>
      <c r="D451" s="1863"/>
      <c r="E451" s="1863"/>
      <c r="F451" s="1863"/>
      <c r="G451" s="787"/>
    </row>
    <row r="452" spans="1:9">
      <c r="A452" s="787"/>
      <c r="B452" s="787"/>
      <c r="C452" s="787"/>
      <c r="D452" s="1863"/>
      <c r="E452" s="1863"/>
      <c r="F452" s="1863"/>
      <c r="G452" s="787"/>
    </row>
    <row r="453" spans="1:9">
      <c r="A453" s="787"/>
      <c r="B453" s="787"/>
      <c r="C453" s="787"/>
      <c r="D453" s="1863"/>
      <c r="E453" s="1863"/>
      <c r="F453" s="1863"/>
      <c r="G453" s="787"/>
    </row>
    <row r="454" spans="1:9">
      <c r="A454" s="787"/>
      <c r="B454" s="787"/>
      <c r="C454" s="787"/>
      <c r="D454" s="1863"/>
      <c r="E454" s="1863"/>
      <c r="F454" s="1863"/>
      <c r="G454" s="787"/>
    </row>
    <row r="455" spans="1:9">
      <c r="A455" s="787"/>
      <c r="B455" s="787"/>
      <c r="C455" s="787"/>
      <c r="D455" s="1863"/>
      <c r="E455" s="1863"/>
      <c r="F455" s="1863"/>
      <c r="G455" s="787"/>
    </row>
    <row r="456" spans="1:9">
      <c r="A456" s="787"/>
      <c r="B456" s="787"/>
      <c r="C456" s="787"/>
      <c r="D456" s="1863"/>
      <c r="E456" s="1863"/>
      <c r="F456" s="1863"/>
      <c r="G456" s="787"/>
    </row>
    <row r="457" spans="1:9">
      <c r="A457" s="787"/>
      <c r="B457" s="787"/>
      <c r="C457" s="787"/>
      <c r="D457" s="1863"/>
      <c r="E457" s="1863"/>
      <c r="F457" s="1863"/>
      <c r="G457" s="787"/>
    </row>
    <row r="458" spans="1:9">
      <c r="A458" s="787"/>
      <c r="B458" s="787"/>
      <c r="C458" s="787"/>
      <c r="D458" s="1863"/>
      <c r="E458" s="1863"/>
      <c r="F458" s="1863"/>
      <c r="G458" s="787"/>
    </row>
    <row r="459" spans="1:9">
      <c r="A459" s="787"/>
      <c r="B459" s="787"/>
      <c r="C459" s="787"/>
      <c r="D459" s="1863"/>
      <c r="E459" s="1863"/>
      <c r="F459" s="1863"/>
      <c r="G459" s="787"/>
    </row>
    <row r="460" spans="1:9">
      <c r="A460" s="787"/>
      <c r="B460" s="787"/>
      <c r="C460" s="787"/>
      <c r="D460" s="1863"/>
      <c r="E460" s="1863"/>
      <c r="F460" s="1863"/>
      <c r="G460" s="787"/>
    </row>
    <row r="461" spans="1:9">
      <c r="A461" s="787"/>
      <c r="B461" s="787"/>
      <c r="C461" s="787"/>
      <c r="D461" s="1863"/>
      <c r="E461" s="1863"/>
      <c r="F461" s="1863"/>
      <c r="G461" s="787"/>
    </row>
    <row r="462" spans="1:9" s="828" customFormat="1">
      <c r="A462" s="785"/>
      <c r="B462" s="785"/>
      <c r="C462" s="785"/>
      <c r="D462" s="1863"/>
      <c r="E462" s="1863"/>
      <c r="F462" s="1863"/>
      <c r="G462" s="827"/>
      <c r="I462" s="1735"/>
    </row>
    <row r="463" spans="1:9" s="828" customFormat="1" ht="40.75" customHeight="1">
      <c r="A463" s="785"/>
      <c r="B463" s="785"/>
      <c r="C463" s="785"/>
      <c r="D463" s="1863"/>
      <c r="E463" s="1863"/>
      <c r="F463" s="1863"/>
      <c r="G463" s="827"/>
      <c r="I463" s="1735"/>
    </row>
    <row r="464" spans="1:9">
      <c r="D464" s="797"/>
      <c r="E464" s="797"/>
      <c r="F464" s="797"/>
      <c r="G464" s="787"/>
    </row>
    <row r="465" spans="1:7">
      <c r="A465" s="794"/>
      <c r="B465" s="795" t="s">
        <v>2546</v>
      </c>
      <c r="C465" s="826"/>
      <c r="D465" s="1863" t="s">
        <v>1318</v>
      </c>
      <c r="E465" s="1863"/>
      <c r="F465" s="1863"/>
      <c r="G465" s="787"/>
    </row>
    <row r="466" spans="1:7">
      <c r="D466" s="1863"/>
      <c r="E466" s="1863"/>
      <c r="F466" s="1863"/>
      <c r="G466" s="787"/>
    </row>
    <row r="467" spans="1:7">
      <c r="D467" s="1863"/>
      <c r="E467" s="1863"/>
      <c r="F467" s="1863"/>
      <c r="G467" s="787"/>
    </row>
    <row r="468" spans="1:7">
      <c r="D468" s="781"/>
      <c r="E468" s="781"/>
      <c r="F468" s="781"/>
      <c r="G468" s="787"/>
    </row>
    <row r="469" spans="1:7">
      <c r="B469" s="795" t="s">
        <v>2546</v>
      </c>
      <c r="C469" s="794"/>
      <c r="D469" s="1939" t="s">
        <v>1397</v>
      </c>
      <c r="E469" s="1939"/>
      <c r="F469" s="1939"/>
      <c r="G469" s="787"/>
    </row>
    <row r="470" spans="1:7">
      <c r="D470" s="1939"/>
      <c r="E470" s="1939"/>
      <c r="F470" s="1939"/>
      <c r="G470" s="787"/>
    </row>
    <row r="471" spans="1:7">
      <c r="D471" s="797"/>
      <c r="E471" s="797"/>
      <c r="F471" s="797"/>
      <c r="G471" s="787"/>
    </row>
    <row r="472" spans="1:7">
      <c r="B472" s="795" t="s">
        <v>2546</v>
      </c>
      <c r="C472" s="794"/>
      <c r="D472" s="1939" t="s">
        <v>1320</v>
      </c>
      <c r="E472" s="1939"/>
      <c r="F472" s="1939"/>
      <c r="G472" s="787"/>
    </row>
    <row r="473" spans="1:7">
      <c r="D473" s="1939"/>
      <c r="E473" s="1939"/>
      <c r="F473" s="1939"/>
      <c r="G473" s="787"/>
    </row>
    <row r="474" spans="1:7">
      <c r="D474" s="1939"/>
      <c r="E474" s="1939"/>
      <c r="F474" s="1939"/>
      <c r="G474" s="787"/>
    </row>
    <row r="475" spans="1:7">
      <c r="D475" s="1939"/>
      <c r="E475" s="1939"/>
      <c r="F475" s="1939"/>
      <c r="G475" s="787"/>
    </row>
    <row r="476" spans="1:7">
      <c r="B476" s="795" t="s">
        <v>2546</v>
      </c>
      <c r="D476" s="1939"/>
      <c r="E476" s="1939"/>
      <c r="F476" s="1939"/>
      <c r="G476" s="787"/>
    </row>
    <row r="477" spans="1:7">
      <c r="A477" s="787"/>
      <c r="B477" s="787"/>
      <c r="C477" s="787"/>
      <c r="D477" s="1939"/>
      <c r="E477" s="1939"/>
      <c r="F477" s="1939"/>
      <c r="G477" s="787"/>
    </row>
    <row r="478" spans="1:7">
      <c r="A478" s="787"/>
      <c r="C478" s="787"/>
      <c r="D478" s="1939"/>
      <c r="E478" s="1939"/>
      <c r="F478" s="1939"/>
      <c r="G478" s="787"/>
    </row>
    <row r="479" spans="1:7">
      <c r="A479" s="787"/>
      <c r="B479" s="795" t="s">
        <v>2546</v>
      </c>
      <c r="C479" s="787"/>
      <c r="D479" s="1939"/>
      <c r="E479" s="1939"/>
      <c r="F479" s="1939"/>
      <c r="G479" s="787"/>
    </row>
    <row r="480" spans="1:7">
      <c r="A480" s="787"/>
      <c r="B480" s="787"/>
      <c r="C480" s="787"/>
      <c r="D480" s="1939"/>
      <c r="E480" s="1939"/>
      <c r="F480" s="1939"/>
      <c r="G480" s="787"/>
    </row>
    <row r="481" spans="1:9">
      <c r="A481" s="787"/>
      <c r="C481" s="787"/>
      <c r="D481" s="1939"/>
      <c r="E481" s="1939"/>
      <c r="F481" s="1939"/>
      <c r="G481" s="787"/>
    </row>
    <row r="482" spans="1:9">
      <c r="A482" s="787"/>
      <c r="C482" s="787"/>
      <c r="D482" s="1939"/>
      <c r="E482" s="1939"/>
      <c r="F482" s="1939"/>
      <c r="G482" s="787"/>
    </row>
    <row r="483" spans="1:9">
      <c r="A483" s="787"/>
      <c r="C483" s="787"/>
      <c r="D483" s="1939"/>
      <c r="E483" s="1939"/>
      <c r="F483" s="1939"/>
      <c r="G483" s="787"/>
    </row>
    <row r="484" spans="1:9">
      <c r="A484" s="787"/>
      <c r="B484" s="795" t="s">
        <v>2546</v>
      </c>
      <c r="C484" s="787"/>
      <c r="D484" s="1939"/>
      <c r="E484" s="1939"/>
      <c r="F484" s="1939"/>
      <c r="G484" s="787"/>
    </row>
    <row r="485" spans="1:9">
      <c r="A485" s="787"/>
      <c r="C485" s="787"/>
      <c r="D485" s="1939"/>
      <c r="E485" s="1939"/>
      <c r="F485" s="1939"/>
      <c r="G485" s="787"/>
    </row>
    <row r="486" spans="1:9">
      <c r="A486" s="787"/>
      <c r="B486" s="795" t="s">
        <v>2546</v>
      </c>
      <c r="C486" s="787"/>
      <c r="D486" s="1939" t="s">
        <v>1321</v>
      </c>
      <c r="E486" s="1939"/>
      <c r="F486" s="1939"/>
      <c r="G486" s="787"/>
    </row>
    <row r="487" spans="1:9">
      <c r="A487" s="787"/>
      <c r="B487" s="787"/>
      <c r="C487" s="787"/>
      <c r="D487" s="1939"/>
      <c r="E487" s="1939"/>
      <c r="F487" s="1939"/>
      <c r="G487" s="787"/>
    </row>
    <row r="488" spans="1:9">
      <c r="A488" s="787"/>
      <c r="B488" s="787"/>
      <c r="C488" s="787"/>
      <c r="D488" s="1939"/>
      <c r="E488" s="1939"/>
      <c r="F488" s="1939"/>
      <c r="G488" s="787"/>
    </row>
    <row r="489" spans="1:9">
      <c r="A489" s="787"/>
      <c r="B489" s="787"/>
      <c r="C489" s="787"/>
      <c r="D489" s="1939"/>
      <c r="E489" s="1939"/>
      <c r="F489" s="1939"/>
      <c r="G489" s="787"/>
    </row>
    <row r="490" spans="1:9">
      <c r="D490" s="1939"/>
      <c r="E490" s="1939"/>
      <c r="F490" s="1939"/>
    </row>
    <row r="491" spans="1:9">
      <c r="D491" s="797"/>
      <c r="E491" s="797"/>
      <c r="F491" s="797"/>
    </row>
    <row r="492" spans="1:9">
      <c r="B492" s="795" t="s">
        <v>2546</v>
      </c>
      <c r="D492" s="1935" t="s">
        <v>1322</v>
      </c>
      <c r="E492" s="1935"/>
      <c r="F492" s="1935"/>
    </row>
    <row r="493" spans="1:9">
      <c r="A493" s="797"/>
      <c r="B493" s="797"/>
    </row>
    <row r="494" spans="1:9">
      <c r="A494" s="1845" t="s">
        <v>1163</v>
      </c>
      <c r="B494" s="1845"/>
      <c r="C494" s="1845"/>
      <c r="D494" s="1845"/>
      <c r="E494" s="1845"/>
      <c r="F494" s="1845"/>
      <c r="G494" s="1845"/>
      <c r="H494" s="1748"/>
      <c r="I494" s="1749"/>
    </row>
    <row r="495" spans="1:9">
      <c r="A495" s="797"/>
      <c r="B495" s="797"/>
    </row>
    <row r="496" spans="1:9">
      <c r="D496" s="1841" t="s">
        <v>946</v>
      </c>
      <c r="E496" s="1841"/>
      <c r="F496" s="1841"/>
    </row>
    <row r="497" spans="1:9" s="788" customFormat="1">
      <c r="A497" s="802"/>
      <c r="B497" s="802"/>
      <c r="C497" s="798"/>
      <c r="D497" s="1842" t="s">
        <v>1323</v>
      </c>
      <c r="E497" s="1842"/>
      <c r="F497" s="1842"/>
      <c r="G497" s="799"/>
      <c r="I497" s="1732"/>
    </row>
    <row r="498" spans="1:9" s="788" customFormat="1">
      <c r="A498" s="802"/>
      <c r="B498" s="802"/>
      <c r="C498" s="798"/>
      <c r="D498" s="784"/>
      <c r="E498" s="669"/>
      <c r="F498" s="669"/>
      <c r="G498" s="799"/>
      <c r="I498" s="1732"/>
    </row>
    <row r="499" spans="1:9" s="788" customFormat="1">
      <c r="A499" s="794"/>
      <c r="B499" s="795" t="s">
        <v>2546</v>
      </c>
      <c r="C499" s="798"/>
      <c r="D499" s="1843" t="s">
        <v>1324</v>
      </c>
      <c r="E499" s="1843"/>
      <c r="F499" s="1843"/>
      <c r="G499" s="799"/>
      <c r="I499" s="1732" t="s">
        <v>2352</v>
      </c>
    </row>
    <row r="500" spans="1:9" s="788" customFormat="1">
      <c r="A500" s="794"/>
      <c r="B500" s="794"/>
      <c r="C500" s="798"/>
      <c r="D500" s="1843"/>
      <c r="E500" s="1843"/>
      <c r="F500" s="1843"/>
      <c r="G500" s="799"/>
      <c r="I500" s="1732"/>
    </row>
    <row r="501" spans="1:9" s="788" customFormat="1">
      <c r="A501" s="794"/>
      <c r="B501" s="794"/>
      <c r="C501" s="798"/>
      <c r="D501" s="782"/>
      <c r="E501" s="669"/>
      <c r="F501" s="669"/>
      <c r="G501" s="799"/>
      <c r="I501" s="1732"/>
    </row>
    <row r="502" spans="1:9" ht="12.75" customHeight="1">
      <c r="B502" s="795" t="s">
        <v>2546</v>
      </c>
      <c r="D502" s="1844" t="s">
        <v>1500</v>
      </c>
      <c r="E502" s="1844"/>
      <c r="F502" s="1844"/>
      <c r="I502" s="1673" t="s">
        <v>2353</v>
      </c>
    </row>
    <row r="503" spans="1:9">
      <c r="A503" s="794"/>
      <c r="D503" s="1844"/>
      <c r="E503" s="1844"/>
      <c r="F503" s="1844"/>
    </row>
    <row r="504" spans="1:9">
      <c r="A504" s="794"/>
      <c r="B504" s="794"/>
      <c r="D504" s="1844"/>
      <c r="E504" s="1844"/>
      <c r="F504" s="1844"/>
    </row>
    <row r="505" spans="1:9">
      <c r="A505" s="794"/>
      <c r="B505" s="794"/>
      <c r="D505" s="1844"/>
      <c r="E505" s="1844"/>
      <c r="F505" s="1844"/>
    </row>
    <row r="506" spans="1:9">
      <c r="A506" s="794"/>
      <c r="D506" s="890"/>
      <c r="E506" s="890"/>
      <c r="F506" s="890"/>
      <c r="G506" s="787"/>
    </row>
    <row r="507" spans="1:9">
      <c r="A507" s="794"/>
      <c r="B507" s="795" t="s">
        <v>2546</v>
      </c>
      <c r="D507" s="1865" t="s">
        <v>1327</v>
      </c>
      <c r="E507" s="1865"/>
      <c r="F507" s="1865"/>
      <c r="G507" s="787"/>
      <c r="I507" s="1673" t="s">
        <v>2354</v>
      </c>
    </row>
    <row r="508" spans="1:9">
      <c r="A508" s="794"/>
      <c r="B508" s="794"/>
      <c r="D508" s="782"/>
      <c r="E508" s="669"/>
      <c r="F508" s="669"/>
      <c r="G508" s="787"/>
    </row>
    <row r="509" spans="1:9">
      <c r="A509" s="794"/>
      <c r="B509" s="795" t="s">
        <v>2546</v>
      </c>
      <c r="D509" s="1863" t="s">
        <v>1328</v>
      </c>
      <c r="E509" s="1863"/>
      <c r="F509" s="1863"/>
      <c r="G509" s="787"/>
      <c r="I509" s="1673" t="s">
        <v>2354</v>
      </c>
    </row>
    <row r="510" spans="1:9">
      <c r="A510" s="794"/>
      <c r="D510" s="1863"/>
      <c r="E510" s="1863"/>
      <c r="F510" s="1863"/>
      <c r="G510" s="787"/>
    </row>
    <row r="511" spans="1:9">
      <c r="A511" s="813"/>
      <c r="B511" s="813"/>
      <c r="D511" s="730"/>
      <c r="E511" s="669"/>
      <c r="F511" s="669"/>
      <c r="G511" s="787"/>
    </row>
    <row r="512" spans="1:9">
      <c r="A512" s="813"/>
      <c r="B512" s="795" t="s">
        <v>2546</v>
      </c>
      <c r="D512" s="1865" t="s">
        <v>1329</v>
      </c>
      <c r="E512" s="1865"/>
      <c r="F512" s="1865"/>
      <c r="G512" s="787"/>
      <c r="I512" s="1673" t="s">
        <v>2409</v>
      </c>
    </row>
    <row r="513" spans="1:9">
      <c r="A513" s="794"/>
      <c r="B513" s="794"/>
      <c r="D513" s="797"/>
    </row>
    <row r="514" spans="1:9">
      <c r="A514" s="1845" t="s">
        <v>1164</v>
      </c>
      <c r="B514" s="1845"/>
      <c r="C514" s="1845"/>
      <c r="D514" s="1845"/>
      <c r="E514" s="1845"/>
      <c r="F514" s="1845"/>
      <c r="G514" s="1845"/>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70" t="s">
        <v>849</v>
      </c>
      <c r="E516" s="1970"/>
      <c r="F516" s="1970"/>
      <c r="G516" s="690"/>
      <c r="I516" s="619"/>
    </row>
    <row r="517" spans="1:9" s="719" customFormat="1">
      <c r="A517" s="798"/>
      <c r="B517" s="798"/>
      <c r="C517" s="829"/>
      <c r="D517" s="852" t="s">
        <v>1399</v>
      </c>
      <c r="E517" s="852"/>
      <c r="F517" s="852"/>
      <c r="G517" s="690"/>
      <c r="I517" s="619"/>
    </row>
    <row r="518" spans="1:9" s="719" customFormat="1">
      <c r="A518" s="798"/>
      <c r="B518" s="798"/>
      <c r="C518" s="829"/>
      <c r="D518" s="852" t="s">
        <v>1400</v>
      </c>
      <c r="E518" s="852"/>
      <c r="F518" s="852"/>
      <c r="G518" s="690"/>
      <c r="I518" s="619"/>
    </row>
    <row r="519" spans="1:9" s="719" customFormat="1">
      <c r="A519" s="798"/>
      <c r="B519" s="798"/>
      <c r="C519" s="829"/>
      <c r="D519" s="851"/>
      <c r="E519" s="851"/>
      <c r="F519" s="851"/>
      <c r="G519" s="690"/>
      <c r="I519" s="619"/>
    </row>
    <row r="520" spans="1:9" s="719" customFormat="1" ht="13.75" customHeight="1">
      <c r="A520" s="792"/>
      <c r="B520" s="795" t="s">
        <v>2681</v>
      </c>
      <c r="C520" s="796"/>
      <c r="D520" s="1837" t="s">
        <v>2186</v>
      </c>
      <c r="E520" s="1837"/>
      <c r="F520" s="1837"/>
      <c r="G520" s="669"/>
      <c r="I520" s="619" t="s">
        <v>2389</v>
      </c>
    </row>
    <row r="521" spans="1:9" s="719" customFormat="1">
      <c r="A521" s="792"/>
      <c r="B521" s="792"/>
      <c r="C521" s="796"/>
      <c r="D521" s="1837"/>
      <c r="E521" s="1837"/>
      <c r="F521" s="1837"/>
      <c r="G521" s="669"/>
      <c r="I521" s="619"/>
    </row>
    <row r="522" spans="1:9" s="719" customFormat="1">
      <c r="A522" s="792"/>
      <c r="B522" s="792"/>
      <c r="C522" s="796"/>
      <c r="D522" s="1608"/>
      <c r="E522" s="1608"/>
      <c r="F522" s="1608"/>
      <c r="G522" s="669"/>
    </row>
    <row r="523" spans="1:9" s="719" customFormat="1" ht="12.75" customHeight="1">
      <c r="A523" s="792"/>
      <c r="B523" s="795" t="s">
        <v>2681</v>
      </c>
      <c r="C523" s="801"/>
      <c r="D523" s="1804" t="s">
        <v>2492</v>
      </c>
      <c r="E523" s="875"/>
      <c r="F523" s="875"/>
      <c r="G523" s="669"/>
      <c r="I523" s="619" t="s">
        <v>2355</v>
      </c>
    </row>
    <row r="524" spans="1:9" s="1668" customFormat="1">
      <c r="A524" s="792"/>
      <c r="B524" s="1807" t="s">
        <v>2681</v>
      </c>
      <c r="C524" s="801"/>
      <c r="D524" s="875"/>
      <c r="E524" s="1630" t="s">
        <v>2493</v>
      </c>
      <c r="F524" s="1670"/>
      <c r="G524" s="669"/>
      <c r="I524" s="619"/>
    </row>
    <row r="525" spans="1:9" s="719" customFormat="1">
      <c r="A525" s="792"/>
      <c r="B525" s="792"/>
      <c r="C525" s="801"/>
      <c r="D525" s="1956" t="s">
        <v>1202</v>
      </c>
      <c r="E525" s="1956"/>
      <c r="F525" s="1956"/>
      <c r="G525" s="669"/>
      <c r="I525" s="619"/>
    </row>
    <row r="526" spans="1:9" s="1668" customFormat="1">
      <c r="A526" s="792"/>
      <c r="B526" s="792"/>
      <c r="C526" s="801"/>
      <c r="D526" s="1956"/>
      <c r="E526" s="1956"/>
      <c r="F526" s="1956"/>
      <c r="G526" s="669"/>
      <c r="I526" s="619"/>
    </row>
    <row r="527" spans="1:9" s="719" customFormat="1">
      <c r="A527" s="792"/>
      <c r="B527" s="792"/>
      <c r="C527" s="796"/>
      <c r="D527" s="1956"/>
      <c r="E527" s="1956"/>
      <c r="F527" s="1956"/>
      <c r="G527" s="669"/>
      <c r="I527" s="619"/>
    </row>
    <row r="528" spans="1:9" s="719" customFormat="1">
      <c r="A528" s="792"/>
      <c r="B528" s="792"/>
      <c r="C528" s="796"/>
      <c r="D528" s="830"/>
      <c r="E528" s="669"/>
      <c r="F528" s="782"/>
      <c r="G528" s="669"/>
      <c r="I528" s="619"/>
    </row>
    <row r="529" spans="1:9" s="719" customFormat="1" ht="13.15" customHeight="1">
      <c r="A529" s="792"/>
      <c r="B529" s="795" t="s">
        <v>2546</v>
      </c>
      <c r="C529" s="796"/>
      <c r="D529" s="1947" t="s">
        <v>1228</v>
      </c>
      <c r="E529" s="1947"/>
      <c r="F529" s="1947"/>
      <c r="G529" s="669"/>
      <c r="I529" s="619" t="s">
        <v>2355</v>
      </c>
    </row>
    <row r="530" spans="1:9" s="719" customFormat="1">
      <c r="A530" s="792"/>
      <c r="B530" s="792"/>
      <c r="C530" s="796"/>
      <c r="D530" s="1947"/>
      <c r="E530" s="1947"/>
      <c r="F530" s="1947"/>
      <c r="G530" s="669"/>
      <c r="I530" s="619"/>
    </row>
    <row r="531" spans="1:9" s="719" customFormat="1" ht="12" customHeight="1">
      <c r="A531" s="797"/>
      <c r="B531" s="797"/>
      <c r="C531" s="805"/>
      <c r="D531" s="797"/>
      <c r="E531" s="669"/>
      <c r="F531" s="832"/>
      <c r="G531" s="669"/>
      <c r="I531" s="619"/>
    </row>
    <row r="532" spans="1:9">
      <c r="A532" s="1845" t="s">
        <v>1165</v>
      </c>
      <c r="B532" s="1845"/>
      <c r="C532" s="1845"/>
      <c r="D532" s="1845"/>
      <c r="E532" s="1845"/>
      <c r="F532" s="1845"/>
      <c r="G532" s="1845"/>
      <c r="H532" s="1748"/>
      <c r="I532" s="1749"/>
    </row>
    <row r="533" spans="1:9">
      <c r="A533" s="797"/>
      <c r="B533" s="797"/>
      <c r="C533" s="826"/>
      <c r="F533" s="833"/>
    </row>
    <row r="534" spans="1:9">
      <c r="B534" s="1932" t="s">
        <v>468</v>
      </c>
      <c r="C534" s="1932"/>
      <c r="D534" s="1932"/>
      <c r="E534" s="1932"/>
      <c r="F534" s="1932"/>
    </row>
    <row r="535" spans="1:9">
      <c r="A535" s="797"/>
      <c r="B535" s="797"/>
      <c r="C535" s="826"/>
      <c r="D535" s="797"/>
      <c r="F535" s="797"/>
    </row>
    <row r="536" spans="1:9">
      <c r="A536" s="1895" t="s">
        <v>1166</v>
      </c>
      <c r="B536" s="1895"/>
      <c r="C536" s="1895"/>
      <c r="D536" s="1895"/>
      <c r="E536" s="1895"/>
      <c r="F536" s="1895"/>
      <c r="G536" s="1895"/>
      <c r="H536" s="1748"/>
      <c r="I536" s="1749"/>
    </row>
    <row r="537" spans="1:9">
      <c r="A537" s="797"/>
      <c r="B537" s="797"/>
      <c r="C537" s="826"/>
      <c r="D537" s="797"/>
      <c r="F537" s="797"/>
    </row>
    <row r="538" spans="1:9">
      <c r="C538" s="826"/>
      <c r="D538" s="1862" t="s">
        <v>718</v>
      </c>
      <c r="E538" s="1862"/>
      <c r="F538" s="1862"/>
    </row>
    <row r="539" spans="1:9">
      <c r="C539" s="826"/>
      <c r="D539" s="1865" t="s">
        <v>1223</v>
      </c>
      <c r="E539" s="1865"/>
      <c r="F539" s="1865"/>
    </row>
    <row r="540" spans="1:9">
      <c r="C540" s="826"/>
      <c r="D540" s="782"/>
      <c r="E540" s="782"/>
      <c r="F540" s="782"/>
    </row>
    <row r="541" spans="1:9" ht="13.75" customHeight="1">
      <c r="A541" s="794"/>
      <c r="B541" s="795" t="s">
        <v>2681</v>
      </c>
      <c r="C541" s="826"/>
      <c r="D541" s="1865" t="s">
        <v>947</v>
      </c>
      <c r="E541" s="1865"/>
      <c r="F541" s="1865"/>
      <c r="G541" s="787"/>
      <c r="I541" s="1673" t="s">
        <v>2407</v>
      </c>
    </row>
    <row r="542" spans="1:9" ht="13.75" customHeight="1">
      <c r="A542" s="826"/>
      <c r="B542" s="826"/>
      <c r="C542" s="826"/>
      <c r="D542" s="782"/>
      <c r="E542" s="615"/>
      <c r="F542" s="615"/>
      <c r="G542" s="787"/>
    </row>
    <row r="543" spans="1:9">
      <c r="A543" s="794"/>
      <c r="B543" s="795" t="s">
        <v>2681</v>
      </c>
      <c r="C543" s="826"/>
      <c r="D543" s="1863" t="s">
        <v>1224</v>
      </c>
      <c r="E543" s="1863"/>
      <c r="F543" s="1863"/>
      <c r="G543" s="787"/>
      <c r="I543" s="1673" t="s">
        <v>2407</v>
      </c>
    </row>
    <row r="544" spans="1:9">
      <c r="A544" s="826"/>
      <c r="B544" s="826"/>
      <c r="C544" s="826"/>
      <c r="D544" s="1863"/>
      <c r="E544" s="1863"/>
      <c r="F544" s="1863"/>
      <c r="G544" s="787"/>
    </row>
    <row r="545" spans="1:9">
      <c r="A545" s="826"/>
      <c r="B545" s="826"/>
      <c r="C545" s="826"/>
      <c r="D545" s="797"/>
      <c r="E545" s="797"/>
      <c r="F545" s="797"/>
      <c r="G545" s="787"/>
    </row>
    <row r="546" spans="1:9">
      <c r="A546" s="794"/>
      <c r="B546" s="795" t="s">
        <v>2681</v>
      </c>
      <c r="C546" s="826"/>
      <c r="D546" s="1863" t="s">
        <v>1225</v>
      </c>
      <c r="E546" s="1863"/>
      <c r="F546" s="1863"/>
      <c r="G546" s="787"/>
      <c r="I546" s="1673" t="s">
        <v>2356</v>
      </c>
    </row>
    <row r="547" spans="1:9">
      <c r="A547" s="826"/>
      <c r="B547" s="826"/>
      <c r="C547" s="826"/>
      <c r="D547" s="1863"/>
      <c r="E547" s="1863"/>
      <c r="F547" s="1863"/>
      <c r="G547" s="787"/>
    </row>
    <row r="548" spans="1:9">
      <c r="A548" s="826"/>
      <c r="B548" s="826"/>
      <c r="C548" s="826"/>
      <c r="D548" s="797"/>
      <c r="E548" s="797"/>
      <c r="F548" s="797"/>
      <c r="G548" s="787"/>
    </row>
    <row r="549" spans="1:9">
      <c r="A549" s="794"/>
      <c r="B549" s="795" t="s">
        <v>2681</v>
      </c>
      <c r="C549" s="826"/>
      <c r="D549" s="1863" t="s">
        <v>1226</v>
      </c>
      <c r="E549" s="1863"/>
      <c r="F549" s="1863"/>
      <c r="G549" s="787"/>
      <c r="I549" s="1673" t="s">
        <v>2357</v>
      </c>
    </row>
    <row r="550" spans="1:9">
      <c r="A550" s="826"/>
      <c r="B550" s="826"/>
      <c r="C550" s="826"/>
      <c r="D550" s="1863"/>
      <c r="E550" s="1863"/>
      <c r="F550" s="1863"/>
      <c r="G550" s="787"/>
    </row>
    <row r="551" spans="1:9">
      <c r="A551" s="826"/>
      <c r="B551" s="826"/>
      <c r="C551" s="826"/>
      <c r="D551" s="797"/>
      <c r="E551" s="797"/>
      <c r="F551" s="797"/>
      <c r="G551" s="787"/>
    </row>
    <row r="552" spans="1:9">
      <c r="A552" s="794"/>
      <c r="B552" s="795" t="s">
        <v>2681</v>
      </c>
      <c r="C552" s="826"/>
      <c r="D552" s="1863" t="s">
        <v>1227</v>
      </c>
      <c r="E552" s="1863"/>
      <c r="F552" s="1863"/>
      <c r="G552" s="787"/>
      <c r="I552" s="1673" t="s">
        <v>2408</v>
      </c>
    </row>
    <row r="553" spans="1:9">
      <c r="A553" s="826"/>
      <c r="B553" s="826"/>
      <c r="C553" s="826"/>
      <c r="D553" s="1863"/>
      <c r="E553" s="1863"/>
      <c r="F553" s="1863"/>
      <c r="G553" s="787"/>
    </row>
    <row r="554" spans="1:9">
      <c r="A554" s="826"/>
      <c r="B554" s="826"/>
      <c r="C554" s="826"/>
      <c r="D554" s="1863"/>
      <c r="E554" s="1863"/>
      <c r="F554" s="1863"/>
      <c r="G554" s="787"/>
    </row>
    <row r="555" spans="1:9">
      <c r="A555" s="826"/>
      <c r="B555" s="826"/>
      <c r="C555" s="826"/>
      <c r="D555" s="797"/>
      <c r="E555" s="797"/>
      <c r="F555" s="797"/>
    </row>
    <row r="556" spans="1:9">
      <c r="A556" s="794"/>
      <c r="B556" s="795" t="s">
        <v>2546</v>
      </c>
      <c r="C556" s="826"/>
      <c r="D556" s="1947" t="s">
        <v>1345</v>
      </c>
      <c r="E556" s="1947"/>
      <c r="F556" s="1947"/>
      <c r="I556" s="1673" t="s">
        <v>2407</v>
      </c>
    </row>
    <row r="557" spans="1:9">
      <c r="A557" s="826"/>
      <c r="B557" s="826"/>
      <c r="C557" s="826"/>
      <c r="D557" s="1947"/>
      <c r="E557" s="1947"/>
      <c r="F557" s="1947"/>
    </row>
    <row r="558" spans="1:9">
      <c r="A558" s="826"/>
      <c r="B558" s="826"/>
      <c r="C558" s="826"/>
      <c r="D558" s="797"/>
      <c r="E558" s="797"/>
      <c r="F558" s="797"/>
    </row>
    <row r="559" spans="1:9">
      <c r="A559" s="794"/>
      <c r="B559" s="795" t="s">
        <v>2681</v>
      </c>
      <c r="C559" s="826"/>
      <c r="D559" s="1863" t="s">
        <v>1229</v>
      </c>
      <c r="E559" s="1863"/>
      <c r="F559" s="1863"/>
      <c r="I559" s="1673" t="s">
        <v>2407</v>
      </c>
    </row>
    <row r="560" spans="1:9">
      <c r="A560" s="826"/>
      <c r="B560" s="826"/>
      <c r="C560" s="826"/>
      <c r="D560" s="1863"/>
      <c r="E560" s="1863"/>
      <c r="F560" s="1863"/>
      <c r="G560" s="816"/>
    </row>
    <row r="561" spans="1:16">
      <c r="A561" s="826"/>
      <c r="B561" s="826"/>
      <c r="C561" s="826"/>
      <c r="D561" s="797"/>
      <c r="E561" s="797"/>
      <c r="F561" s="797"/>
      <c r="G561" s="816"/>
    </row>
    <row r="562" spans="1:16">
      <c r="A562" s="794"/>
      <c r="B562" s="795" t="s">
        <v>2681</v>
      </c>
      <c r="C562" s="826"/>
      <c r="D562" s="1865" t="s">
        <v>1230</v>
      </c>
      <c r="E562" s="1865"/>
      <c r="F562" s="1865"/>
      <c r="G562" s="816"/>
      <c r="I562" s="1673" t="s">
        <v>2410</v>
      </c>
      <c r="P562" s="1671"/>
    </row>
    <row r="563" spans="1:16">
      <c r="A563" s="813"/>
      <c r="B563" s="813"/>
      <c r="C563" s="826"/>
      <c r="D563" s="1865" t="s">
        <v>2495</v>
      </c>
      <c r="E563" s="1865"/>
      <c r="F563" s="1865"/>
      <c r="G563" s="816"/>
    </row>
    <row r="564" spans="1:16">
      <c r="A564" s="813"/>
      <c r="B564" s="813"/>
      <c r="C564" s="826"/>
      <c r="D564" s="787"/>
      <c r="E564" s="1630" t="s">
        <v>2494</v>
      </c>
      <c r="F564" s="1808"/>
      <c r="G564" s="816"/>
    </row>
    <row r="565" spans="1:16">
      <c r="A565" s="794"/>
      <c r="B565" s="794"/>
      <c r="C565" s="826"/>
      <c r="E565" s="797"/>
      <c r="F565" s="797"/>
      <c r="G565" s="816"/>
    </row>
    <row r="566" spans="1:16">
      <c r="A566" s="794"/>
      <c r="B566" s="795" t="s">
        <v>2681</v>
      </c>
      <c r="C566" s="826"/>
      <c r="D566" s="1963" t="s">
        <v>1232</v>
      </c>
      <c r="E566" s="1963"/>
      <c r="F566" s="1963"/>
      <c r="G566" s="816"/>
      <c r="I566" s="1673" t="s">
        <v>2358</v>
      </c>
    </row>
    <row r="567" spans="1:16">
      <c r="C567" s="826"/>
      <c r="D567" s="1863" t="s">
        <v>1233</v>
      </c>
      <c r="E567" s="1863"/>
      <c r="F567" s="1863"/>
      <c r="G567" s="816"/>
    </row>
    <row r="568" spans="1:16">
      <c r="A568" s="826"/>
      <c r="B568" s="826"/>
      <c r="C568" s="826"/>
      <c r="D568" s="1863"/>
      <c r="E568" s="1863"/>
      <c r="F568" s="1863"/>
      <c r="G568" s="816"/>
    </row>
    <row r="569" spans="1:16">
      <c r="A569" s="826"/>
      <c r="B569" s="826"/>
      <c r="C569" s="826"/>
      <c r="D569" s="1863"/>
      <c r="E569" s="1863"/>
      <c r="F569" s="1863"/>
      <c r="G569" s="816"/>
    </row>
    <row r="570" spans="1:16">
      <c r="A570" s="826"/>
      <c r="B570" s="826"/>
      <c r="C570" s="826"/>
      <c r="D570" s="797"/>
      <c r="E570" s="797"/>
      <c r="F570" s="797"/>
      <c r="G570" s="816"/>
    </row>
    <row r="571" spans="1:16">
      <c r="A571" s="794"/>
      <c r="B571" s="795" t="s">
        <v>2681</v>
      </c>
      <c r="C571" s="826"/>
      <c r="D571" s="1863" t="s">
        <v>1234</v>
      </c>
      <c r="E571" s="1863"/>
      <c r="F571" s="1863"/>
      <c r="G571" s="816"/>
      <c r="I571" s="1673" t="s">
        <v>2359</v>
      </c>
    </row>
    <row r="572" spans="1:16">
      <c r="A572" s="794"/>
      <c r="B572" s="794"/>
      <c r="C572" s="826"/>
      <c r="D572" s="1863"/>
      <c r="E572" s="1863"/>
      <c r="F572" s="1863"/>
      <c r="G572" s="816"/>
    </row>
    <row r="573" spans="1:16">
      <c r="A573" s="794"/>
      <c r="B573" s="794"/>
      <c r="C573" s="826"/>
      <c r="D573" s="1863"/>
      <c r="E573" s="1863"/>
      <c r="F573" s="1863"/>
      <c r="G573" s="816"/>
    </row>
    <row r="574" spans="1:16">
      <c r="A574" s="794"/>
      <c r="B574" s="794"/>
      <c r="C574" s="826"/>
      <c r="D574" s="1863"/>
      <c r="E574" s="1863"/>
      <c r="F574" s="1863"/>
      <c r="G574" s="816"/>
    </row>
    <row r="575" spans="1:16">
      <c r="A575" s="794"/>
      <c r="B575" s="794"/>
      <c r="C575" s="826"/>
      <c r="D575" s="797"/>
      <c r="E575" s="797"/>
      <c r="F575" s="797"/>
      <c r="G575" s="816"/>
    </row>
    <row r="576" spans="1:16">
      <c r="A576" s="1845" t="s">
        <v>1167</v>
      </c>
      <c r="B576" s="1845"/>
      <c r="C576" s="1845"/>
      <c r="D576" s="1845"/>
      <c r="E576" s="1845"/>
      <c r="F576" s="1845"/>
      <c r="G576" s="1845"/>
      <c r="H576" s="1748"/>
      <c r="I576" s="1749"/>
    </row>
    <row r="577" spans="1:9">
      <c r="A577" s="826"/>
      <c r="B577" s="826"/>
      <c r="C577" s="826"/>
      <c r="E577" s="797"/>
      <c r="F577" s="797"/>
      <c r="G577" s="816"/>
    </row>
    <row r="578" spans="1:9" ht="12.75" customHeight="1">
      <c r="C578" s="790"/>
      <c r="D578" s="1931" t="s">
        <v>216</v>
      </c>
      <c r="E578" s="1931"/>
      <c r="F578" s="1931"/>
      <c r="G578" s="816"/>
    </row>
    <row r="579" spans="1:9">
      <c r="A579" s="792"/>
      <c r="B579" s="792"/>
      <c r="C579" s="792"/>
      <c r="D579" s="1868" t="s">
        <v>1183</v>
      </c>
      <c r="E579" s="1868"/>
      <c r="F579" s="1868"/>
      <c r="G579" s="816"/>
    </row>
    <row r="580" spans="1:9">
      <c r="A580" s="787"/>
      <c r="B580" s="787"/>
      <c r="C580" s="792"/>
      <c r="D580" s="834"/>
      <c r="G580" s="816"/>
      <c r="I580" s="1673" t="s">
        <v>2360</v>
      </c>
    </row>
    <row r="581" spans="1:9">
      <c r="A581" s="792"/>
      <c r="B581" s="795" t="s">
        <v>2681</v>
      </c>
      <c r="D581" s="1868" t="s">
        <v>953</v>
      </c>
      <c r="E581" s="1868"/>
      <c r="F581" s="1868"/>
      <c r="G581" s="816"/>
    </row>
    <row r="582" spans="1:9">
      <c r="A582" s="813"/>
      <c r="B582" s="813"/>
      <c r="D582" s="811"/>
    </row>
    <row r="583" spans="1:9">
      <c r="A583" s="813"/>
      <c r="B583" s="795" t="s">
        <v>2681</v>
      </c>
      <c r="D583" s="1844" t="s">
        <v>1184</v>
      </c>
      <c r="E583" s="1844"/>
      <c r="F583" s="1844"/>
      <c r="I583" s="1673" t="s">
        <v>2362</v>
      </c>
    </row>
    <row r="584" spans="1:9">
      <c r="A584" s="813"/>
      <c r="B584" s="813"/>
      <c r="D584" s="1844"/>
      <c r="E584" s="1844"/>
      <c r="F584" s="1844"/>
      <c r="G584" s="787"/>
      <c r="I584" s="1673" t="s">
        <v>2361</v>
      </c>
    </row>
    <row r="585" spans="1:9">
      <c r="A585" s="813"/>
      <c r="B585" s="813"/>
      <c r="D585" s="1844"/>
      <c r="E585" s="1844"/>
      <c r="F585" s="1844"/>
      <c r="G585" s="787"/>
    </row>
    <row r="586" spans="1:9">
      <c r="A586" s="813"/>
      <c r="B586" s="813"/>
      <c r="D586" s="1844"/>
      <c r="E586" s="1844"/>
      <c r="F586" s="1844"/>
      <c r="G586" s="787"/>
    </row>
    <row r="587" spans="1:9">
      <c r="A587" s="813"/>
      <c r="B587" s="795" t="s">
        <v>2546</v>
      </c>
      <c r="D587" s="1844" t="s">
        <v>1185</v>
      </c>
      <c r="E587" s="1844"/>
      <c r="F587" s="1844"/>
      <c r="G587" s="787"/>
    </row>
    <row r="588" spans="1:9">
      <c r="A588" s="813"/>
      <c r="B588" s="813"/>
      <c r="D588" s="1844"/>
      <c r="E588" s="1844"/>
      <c r="F588" s="1844"/>
      <c r="G588" s="787"/>
    </row>
    <row r="589" spans="1:9">
      <c r="A589" s="813"/>
      <c r="B589" s="813"/>
      <c r="D589" s="1844"/>
      <c r="E589" s="1844"/>
      <c r="F589" s="1844"/>
      <c r="G589" s="787"/>
    </row>
    <row r="590" spans="1:9">
      <c r="A590" s="813"/>
      <c r="B590" s="813"/>
      <c r="D590" s="1844"/>
      <c r="E590" s="1844"/>
      <c r="F590" s="1844"/>
      <c r="G590" s="787"/>
    </row>
    <row r="591" spans="1:9">
      <c r="A591" s="813"/>
      <c r="B591" s="813"/>
      <c r="D591" s="780"/>
      <c r="E591" s="780"/>
      <c r="F591" s="780"/>
      <c r="G591" s="787"/>
    </row>
    <row r="592" spans="1:9">
      <c r="A592" s="813"/>
      <c r="B592" s="795" t="s">
        <v>2681</v>
      </c>
      <c r="D592" s="1844" t="s">
        <v>1186</v>
      </c>
      <c r="E592" s="1844"/>
      <c r="F592" s="1844"/>
      <c r="G592" s="787"/>
    </row>
    <row r="593" spans="1:9">
      <c r="A593" s="813"/>
      <c r="B593" s="813"/>
      <c r="D593" s="1844"/>
      <c r="E593" s="1844"/>
      <c r="F593" s="1844"/>
      <c r="G593" s="787"/>
    </row>
    <row r="594" spans="1:9">
      <c r="A594" s="813"/>
      <c r="B594" s="813"/>
      <c r="D594" s="834"/>
      <c r="G594" s="787"/>
    </row>
    <row r="595" spans="1:9">
      <c r="A595" s="813"/>
      <c r="B595" s="795" t="s">
        <v>2546</v>
      </c>
      <c r="D595" s="1868" t="s">
        <v>1187</v>
      </c>
      <c r="E595" s="1868"/>
      <c r="F595" s="1868"/>
      <c r="G595" s="787"/>
      <c r="I595" s="1673" t="s">
        <v>2411</v>
      </c>
    </row>
    <row r="596" spans="1:9">
      <c r="A596" s="813"/>
      <c r="B596" s="813"/>
      <c r="D596" s="1868"/>
      <c r="E596" s="1868"/>
      <c r="F596" s="1868"/>
      <c r="G596" s="787"/>
    </row>
    <row r="597" spans="1:9">
      <c r="A597" s="794"/>
      <c r="B597" s="794"/>
      <c r="D597" s="834"/>
      <c r="G597" s="787"/>
    </row>
    <row r="598" spans="1:9">
      <c r="A598" s="1845" t="s">
        <v>1168</v>
      </c>
      <c r="B598" s="1845"/>
      <c r="C598" s="1845"/>
      <c r="D598" s="1845"/>
      <c r="E598" s="1845"/>
      <c r="F598" s="1845"/>
      <c r="G598" s="1845"/>
      <c r="H598" s="1748"/>
      <c r="I598" s="1749"/>
    </row>
    <row r="599" spans="1:9"/>
    <row r="600" spans="1:9">
      <c r="D600" s="1862" t="s">
        <v>1268</v>
      </c>
      <c r="E600" s="1862"/>
      <c r="F600" s="1862"/>
    </row>
    <row r="601" spans="1:9">
      <c r="D601" s="1901" t="s">
        <v>1269</v>
      </c>
      <c r="E601" s="1901"/>
      <c r="F601" s="1901"/>
    </row>
    <row r="602" spans="1:9">
      <c r="D602" s="777"/>
      <c r="E602" s="719"/>
      <c r="F602" s="719"/>
    </row>
    <row r="603" spans="1:9" s="788" customFormat="1" ht="14.25" customHeight="1">
      <c r="A603" s="802"/>
      <c r="B603" s="795" t="s">
        <v>2681</v>
      </c>
      <c r="C603" s="798"/>
      <c r="D603" s="1933" t="s">
        <v>2496</v>
      </c>
      <c r="E603" s="1933"/>
      <c r="F603" s="1933"/>
      <c r="G603" s="799"/>
      <c r="I603" s="1732" t="s">
        <v>2390</v>
      </c>
    </row>
    <row r="604" spans="1:9">
      <c r="D604" s="1933"/>
      <c r="E604" s="1933"/>
      <c r="F604" s="1933"/>
    </row>
    <row r="605" spans="1:9">
      <c r="D605" s="1809"/>
      <c r="E605" s="1805" t="s">
        <v>2497</v>
      </c>
      <c r="F605" s="1809"/>
    </row>
    <row r="606" spans="1:9"/>
    <row r="607" spans="1:9">
      <c r="A607" s="1845" t="s">
        <v>1169</v>
      </c>
      <c r="B607" s="1845"/>
      <c r="C607" s="1845"/>
      <c r="D607" s="1845"/>
      <c r="E607" s="1845"/>
      <c r="F607" s="1845"/>
      <c r="G607" s="1845"/>
      <c r="H607" s="1748"/>
      <c r="I607" s="1749"/>
    </row>
    <row r="608" spans="1:9">
      <c r="A608" s="797"/>
      <c r="B608" s="797"/>
      <c r="G608" s="816"/>
    </row>
    <row r="609" spans="1:13">
      <c r="A609" s="835"/>
      <c r="B609" s="835"/>
      <c r="C609" s="790"/>
      <c r="D609" s="1902" t="s">
        <v>1271</v>
      </c>
      <c r="E609" s="1902"/>
      <c r="F609" s="1902"/>
      <c r="G609" s="816"/>
    </row>
    <row r="610" spans="1:13">
      <c r="A610" s="835"/>
      <c r="B610" s="835"/>
      <c r="C610" s="790"/>
      <c r="D610" s="1902"/>
      <c r="E610" s="1902"/>
      <c r="F610" s="1902"/>
      <c r="G610" s="816"/>
    </row>
    <row r="611" spans="1:13">
      <c r="C611" s="792"/>
      <c r="D611" s="1901" t="s">
        <v>1272</v>
      </c>
      <c r="E611" s="1901"/>
      <c r="F611" s="1901"/>
      <c r="G611" s="816"/>
    </row>
    <row r="612" spans="1:13">
      <c r="C612" s="792"/>
      <c r="D612" s="777"/>
      <c r="E612" s="777"/>
      <c r="F612" s="777"/>
      <c r="G612" s="816"/>
    </row>
    <row r="613" spans="1:13" ht="12.75" customHeight="1">
      <c r="A613" s="813"/>
      <c r="B613" s="795" t="s">
        <v>2681</v>
      </c>
      <c r="D613" s="1861" t="s">
        <v>1273</v>
      </c>
      <c r="E613" s="1861"/>
      <c r="F613" s="1861"/>
      <c r="G613" s="816"/>
      <c r="I613" s="1673" t="s">
        <v>2412</v>
      </c>
    </row>
    <row r="614" spans="1:13">
      <c r="D614" s="1861"/>
      <c r="E614" s="1861"/>
      <c r="F614" s="1861"/>
      <c r="G614" s="816"/>
    </row>
    <row r="615" spans="1:13">
      <c r="D615" s="787"/>
      <c r="G615" s="816"/>
    </row>
    <row r="616" spans="1:13">
      <c r="B616" s="795" t="s">
        <v>2681</v>
      </c>
      <c r="D616" s="1861" t="s">
        <v>1274</v>
      </c>
      <c r="E616" s="1861"/>
      <c r="F616" s="1861"/>
      <c r="G616" s="816"/>
      <c r="I616" s="1673" t="s">
        <v>2363</v>
      </c>
    </row>
    <row r="617" spans="1:13">
      <c r="C617" s="836"/>
      <c r="D617" s="1861"/>
      <c r="E617" s="1861"/>
      <c r="F617" s="1861"/>
      <c r="G617" s="816"/>
    </row>
    <row r="618" spans="1:13">
      <c r="C618" s="836"/>
      <c r="G618" s="816"/>
    </row>
    <row r="619" spans="1:13">
      <c r="B619" s="795" t="s">
        <v>2546</v>
      </c>
      <c r="C619" s="836"/>
      <c r="D619" s="1861" t="s">
        <v>1275</v>
      </c>
      <c r="E619" s="1861"/>
      <c r="F619" s="1861"/>
      <c r="G619" s="816"/>
      <c r="I619" s="1673" t="s">
        <v>2413</v>
      </c>
    </row>
    <row r="620" spans="1:13">
      <c r="C620" s="836"/>
      <c r="D620" s="1861"/>
      <c r="E620" s="1861"/>
      <c r="F620" s="1861"/>
      <c r="G620" s="816"/>
      <c r="I620" s="1745" t="s">
        <v>2414</v>
      </c>
    </row>
    <row r="621" spans="1:13">
      <c r="C621" s="836"/>
      <c r="G621" s="816"/>
    </row>
    <row r="622" spans="1:13">
      <c r="A622" s="1845" t="s">
        <v>1170</v>
      </c>
      <c r="B622" s="1845"/>
      <c r="C622" s="1845"/>
      <c r="D622" s="1845"/>
      <c r="E622" s="1845"/>
      <c r="F622" s="1845"/>
      <c r="G622" s="1845"/>
      <c r="H622" s="1748"/>
      <c r="I622" s="1749"/>
    </row>
    <row r="623" spans="1:13">
      <c r="A623" s="837"/>
      <c r="B623" s="837"/>
      <c r="C623" s="837"/>
      <c r="G623" s="816"/>
    </row>
    <row r="624" spans="1:13">
      <c r="C624" s="813"/>
      <c r="D624" s="1862" t="s">
        <v>1276</v>
      </c>
      <c r="E624" s="1862"/>
      <c r="F624" s="1862"/>
      <c r="G624" s="816"/>
      <c r="M624" s="1671"/>
    </row>
    <row r="625" spans="1:13">
      <c r="A625" s="813"/>
      <c r="B625" s="813"/>
      <c r="C625" s="815"/>
      <c r="D625" s="791"/>
      <c r="G625" s="816"/>
      <c r="M625" s="1671"/>
    </row>
    <row r="626" spans="1:13" ht="14.25" customHeight="1">
      <c r="A626" s="794"/>
      <c r="B626" s="795" t="s">
        <v>2681</v>
      </c>
      <c r="C626" s="815"/>
      <c r="D626" s="1934" t="s">
        <v>2498</v>
      </c>
      <c r="E626" s="1934"/>
      <c r="F626" s="1934"/>
      <c r="G626" s="816"/>
      <c r="I626" s="1673" t="s">
        <v>2391</v>
      </c>
      <c r="M626" s="1671"/>
    </row>
    <row r="627" spans="1:13">
      <c r="C627" s="815"/>
      <c r="D627" s="1934"/>
      <c r="E627" s="1934"/>
      <c r="F627" s="1934"/>
      <c r="G627" s="816"/>
      <c r="M627" s="1671"/>
    </row>
    <row r="628" spans="1:13">
      <c r="C628" s="815"/>
      <c r="D628" s="875"/>
      <c r="E628" s="1805" t="s">
        <v>2500</v>
      </c>
      <c r="F628" s="875"/>
      <c r="G628" s="816"/>
      <c r="M628" s="1671"/>
    </row>
    <row r="629" spans="1:13">
      <c r="C629" s="815"/>
      <c r="D629" s="1863" t="s">
        <v>2499</v>
      </c>
      <c r="E629" s="1863"/>
      <c r="F629" s="1863"/>
      <c r="G629" s="816"/>
      <c r="M629" s="1671"/>
    </row>
    <row r="630" spans="1:13">
      <c r="C630" s="815"/>
      <c r="D630" s="1863"/>
      <c r="E630" s="1863"/>
      <c r="F630" s="1863"/>
      <c r="G630" s="816"/>
    </row>
    <row r="631" spans="1:13">
      <c r="C631" s="815"/>
      <c r="D631" s="1863"/>
      <c r="E631" s="1863"/>
      <c r="F631" s="1863"/>
      <c r="G631" s="816"/>
    </row>
    <row r="632" spans="1:13">
      <c r="C632" s="815"/>
      <c r="D632" s="781"/>
      <c r="E632" s="781"/>
      <c r="F632" s="781"/>
      <c r="G632" s="816"/>
    </row>
    <row r="633" spans="1:13">
      <c r="A633" s="794"/>
      <c r="B633" s="795" t="s">
        <v>2681</v>
      </c>
      <c r="C633" s="815"/>
      <c r="D633" s="1863" t="s">
        <v>1278</v>
      </c>
      <c r="E633" s="1863"/>
      <c r="F633" s="1863"/>
      <c r="G633" s="816"/>
      <c r="I633" s="1673" t="s">
        <v>2415</v>
      </c>
    </row>
    <row r="634" spans="1:13">
      <c r="A634" s="826"/>
      <c r="B634" s="826"/>
      <c r="C634" s="826"/>
      <c r="D634" s="1863"/>
      <c r="E634" s="1863"/>
      <c r="F634" s="1863"/>
      <c r="G634" s="816"/>
    </row>
    <row r="635" spans="1:13">
      <c r="A635" s="826"/>
      <c r="B635" s="826"/>
      <c r="C635" s="826"/>
      <c r="D635" s="782"/>
      <c r="E635" s="838"/>
      <c r="F635" s="838"/>
      <c r="G635" s="816"/>
    </row>
    <row r="636" spans="1:13">
      <c r="A636" s="794"/>
      <c r="B636" s="795" t="s">
        <v>2546</v>
      </c>
      <c r="C636" s="826"/>
      <c r="D636" s="1864" t="s">
        <v>1434</v>
      </c>
      <c r="E636" s="1864"/>
      <c r="F636" s="1864"/>
      <c r="G636" s="816"/>
      <c r="I636" s="1673" t="s">
        <v>2364</v>
      </c>
    </row>
    <row r="637" spans="1:13">
      <c r="A637" s="794"/>
      <c r="B637" s="794"/>
      <c r="C637" s="826"/>
      <c r="D637" s="1864"/>
      <c r="E637" s="1864"/>
      <c r="F637" s="1864"/>
      <c r="G637" s="816"/>
    </row>
    <row r="638" spans="1:13">
      <c r="A638" s="794"/>
      <c r="B638" s="794"/>
      <c r="C638" s="826"/>
      <c r="D638" s="1864"/>
      <c r="E638" s="1864"/>
      <c r="F638" s="1864"/>
      <c r="G638" s="816"/>
    </row>
    <row r="639" spans="1:13">
      <c r="A639" s="826"/>
      <c r="B639" s="795" t="s">
        <v>2546</v>
      </c>
      <c r="C639" s="826"/>
      <c r="D639" s="1865" t="s">
        <v>1280</v>
      </c>
      <c r="E639" s="1865"/>
      <c r="F639" s="1865"/>
      <c r="G639" s="816"/>
      <c r="I639" s="1673" t="s">
        <v>2364</v>
      </c>
    </row>
    <row r="640" spans="1:13">
      <c r="A640" s="826"/>
      <c r="B640" s="826"/>
      <c r="C640" s="826"/>
      <c r="D640" s="724"/>
      <c r="E640" s="724"/>
      <c r="F640" s="724"/>
      <c r="G640" s="816"/>
    </row>
    <row r="641" spans="1:9">
      <c r="A641" s="1845" t="s">
        <v>1171</v>
      </c>
      <c r="B641" s="1845"/>
      <c r="C641" s="1845"/>
      <c r="D641" s="1845"/>
      <c r="E641" s="1845"/>
      <c r="F641" s="1845"/>
      <c r="G641" s="1845"/>
      <c r="H641" s="1748"/>
      <c r="I641" s="1749"/>
    </row>
    <row r="642" spans="1:9">
      <c r="A642" s="797"/>
      <c r="B642" s="797"/>
      <c r="C642" s="826"/>
      <c r="D642" s="838"/>
      <c r="E642" s="838"/>
      <c r="F642" s="838"/>
      <c r="G642" s="816"/>
    </row>
    <row r="643" spans="1:9">
      <c r="C643" s="837"/>
      <c r="D643" s="1937" t="s">
        <v>1330</v>
      </c>
      <c r="E643" s="1937"/>
      <c r="F643" s="1937"/>
      <c r="G643" s="816"/>
    </row>
    <row r="644" spans="1:9">
      <c r="A644" s="792"/>
      <c r="B644" s="792"/>
      <c r="C644" s="792"/>
      <c r="D644" s="1938" t="s">
        <v>1331</v>
      </c>
      <c r="E644" s="1938"/>
      <c r="F644" s="1938"/>
      <c r="G644" s="816"/>
    </row>
    <row r="645" spans="1:9">
      <c r="A645" s="792"/>
      <c r="B645" s="792"/>
      <c r="C645" s="792"/>
      <c r="D645" s="724"/>
      <c r="E645" s="724"/>
      <c r="F645" s="724"/>
      <c r="G645" s="816"/>
    </row>
    <row r="646" spans="1:9" ht="12.75" customHeight="1">
      <c r="B646" s="795" t="s">
        <v>2681</v>
      </c>
      <c r="C646" s="826"/>
      <c r="D646" s="1945" t="s">
        <v>1514</v>
      </c>
      <c r="E646" s="1945"/>
      <c r="F646" s="1945"/>
      <c r="I646" s="1673" t="s">
        <v>2418</v>
      </c>
    </row>
    <row r="647" spans="1:9">
      <c r="D647" s="1945"/>
      <c r="E647" s="1945"/>
      <c r="F647" s="1945"/>
    </row>
    <row r="648" spans="1:9">
      <c r="D648" s="1945"/>
      <c r="E648" s="1945"/>
      <c r="F648" s="1945"/>
    </row>
    <row r="649" spans="1:9">
      <c r="D649" s="1945"/>
      <c r="E649" s="1945"/>
      <c r="F649" s="1945"/>
    </row>
    <row r="650" spans="1:9" ht="14.5" customHeight="1">
      <c r="A650" s="794"/>
      <c r="B650" s="794"/>
      <c r="C650" s="826"/>
      <c r="D650" s="897"/>
      <c r="E650" s="897"/>
      <c r="F650" s="897"/>
      <c r="G650" s="816"/>
    </row>
    <row r="651" spans="1:9" ht="12.75" customHeight="1">
      <c r="A651" s="792"/>
      <c r="B651" s="795" t="s">
        <v>2681</v>
      </c>
      <c r="C651" s="826"/>
      <c r="D651" s="1945" t="s">
        <v>1517</v>
      </c>
      <c r="E651" s="1945"/>
      <c r="F651" s="1945"/>
      <c r="G651" s="816"/>
      <c r="I651" s="1673" t="s">
        <v>2418</v>
      </c>
    </row>
    <row r="652" spans="1:9">
      <c r="A652" s="792"/>
      <c r="B652" s="794"/>
      <c r="C652" s="826"/>
      <c r="D652" s="1945"/>
      <c r="E652" s="1945"/>
      <c r="F652" s="1945"/>
      <c r="G652" s="816"/>
    </row>
    <row r="653" spans="1:9">
      <c r="A653" s="792"/>
      <c r="B653" s="794"/>
      <c r="C653" s="826"/>
      <c r="D653" s="1945"/>
      <c r="E653" s="1945"/>
      <c r="F653" s="1945"/>
      <c r="G653" s="816"/>
    </row>
    <row r="654" spans="1:9">
      <c r="A654" s="792"/>
      <c r="B654" s="794"/>
      <c r="C654" s="826"/>
      <c r="D654" s="1945"/>
      <c r="E654" s="1945"/>
      <c r="F654" s="1945"/>
      <c r="G654" s="816"/>
    </row>
    <row r="655" spans="1:9">
      <c r="A655" s="792"/>
      <c r="B655" s="794"/>
      <c r="C655" s="826"/>
      <c r="D655" s="1945"/>
      <c r="E655" s="1945"/>
      <c r="F655" s="1945"/>
      <c r="G655" s="816"/>
    </row>
    <row r="656" spans="1:9" ht="14.25" customHeight="1">
      <c r="A656" s="792"/>
      <c r="B656" s="794"/>
      <c r="C656" s="826"/>
      <c r="F656" s="898"/>
      <c r="G656" s="816"/>
    </row>
    <row r="657" spans="1:11" ht="12.75" customHeight="1">
      <c r="A657" s="792"/>
      <c r="B657" s="795" t="s">
        <v>2681</v>
      </c>
      <c r="C657" s="826"/>
      <c r="D657" s="1945" t="s">
        <v>1515</v>
      </c>
      <c r="E657" s="1945"/>
      <c r="F657" s="1945"/>
      <c r="G657" s="816"/>
      <c r="I657" s="1673" t="s">
        <v>2418</v>
      </c>
    </row>
    <row r="658" spans="1:11">
      <c r="A658" s="792"/>
      <c r="B658" s="794"/>
      <c r="C658" s="826"/>
      <c r="D658" s="1945"/>
      <c r="E658" s="1945"/>
      <c r="F658" s="1945"/>
      <c r="G658" s="816"/>
    </row>
    <row r="659" spans="1:11">
      <c r="A659" s="794"/>
      <c r="B659" s="794"/>
      <c r="C659" s="826"/>
      <c r="D659" s="1945"/>
      <c r="E659" s="1945"/>
      <c r="F659" s="1945"/>
      <c r="G659" s="816"/>
    </row>
    <row r="660" spans="1:11">
      <c r="A660" s="794"/>
      <c r="B660" s="794"/>
      <c r="C660" s="826"/>
      <c r="D660" s="1945"/>
      <c r="E660" s="1945"/>
      <c r="F660" s="1945"/>
      <c r="G660" s="816"/>
    </row>
    <row r="661" spans="1:11">
      <c r="A661" s="794"/>
      <c r="B661" s="794"/>
      <c r="C661" s="826"/>
      <c r="D661" s="889"/>
      <c r="E661" s="889"/>
      <c r="F661" s="889"/>
      <c r="G661" s="816"/>
    </row>
    <row r="662" spans="1:11" ht="12.75" customHeight="1">
      <c r="A662" s="792"/>
      <c r="B662" s="795" t="s">
        <v>2546</v>
      </c>
      <c r="C662" s="826"/>
      <c r="D662" s="1945" t="s">
        <v>1516</v>
      </c>
      <c r="E662" s="1945"/>
      <c r="F662" s="1945"/>
      <c r="G662" s="816"/>
      <c r="I662" s="1673" t="s">
        <v>2418</v>
      </c>
    </row>
    <row r="663" spans="1:11" ht="12.75" customHeight="1">
      <c r="A663" s="792"/>
      <c r="B663" s="794"/>
      <c r="C663" s="826"/>
      <c r="D663" s="1945"/>
      <c r="E663" s="1945"/>
      <c r="F663" s="1945"/>
      <c r="G663" s="816"/>
    </row>
    <row r="664" spans="1:11" ht="12.75" customHeight="1">
      <c r="A664" s="792"/>
      <c r="B664" s="794"/>
      <c r="C664" s="826"/>
      <c r="D664" s="1945"/>
      <c r="E664" s="1945"/>
      <c r="F664" s="1945"/>
      <c r="G664" s="816"/>
    </row>
    <row r="665" spans="1:11" ht="12.75" customHeight="1">
      <c r="A665" s="792"/>
      <c r="B665" s="794"/>
      <c r="C665" s="826"/>
      <c r="D665" s="1945"/>
      <c r="E665" s="1945"/>
      <c r="F665" s="1945"/>
      <c r="G665" s="816"/>
    </row>
    <row r="666" spans="1:11" ht="12.75" customHeight="1">
      <c r="A666" s="792"/>
      <c r="B666" s="794"/>
      <c r="C666" s="826"/>
      <c r="D666" s="1945"/>
      <c r="E666" s="1945"/>
      <c r="F666" s="1945"/>
      <c r="G666" s="816"/>
    </row>
    <row r="667" spans="1:11" ht="12.75" customHeight="1">
      <c r="A667" s="792"/>
      <c r="B667" s="794"/>
      <c r="C667" s="826"/>
      <c r="D667" s="1945"/>
      <c r="E667" s="1945"/>
      <c r="F667" s="1945"/>
      <c r="G667" s="816"/>
    </row>
    <row r="668" spans="1:11" ht="12.75" customHeight="1">
      <c r="A668" s="792"/>
      <c r="B668" s="794"/>
      <c r="C668" s="826"/>
      <c r="D668" s="1945"/>
      <c r="E668" s="1945"/>
      <c r="F668" s="1945"/>
      <c r="G668" s="816"/>
    </row>
    <row r="669" spans="1:11" ht="12.75" customHeight="1">
      <c r="A669" s="792"/>
      <c r="B669" s="794"/>
      <c r="C669" s="826"/>
      <c r="D669" s="1945"/>
      <c r="E669" s="1945"/>
      <c r="F669" s="1945"/>
      <c r="G669" s="816"/>
    </row>
    <row r="670" spans="1:11" ht="12.75" customHeight="1">
      <c r="A670" s="792"/>
      <c r="B670" s="794"/>
      <c r="C670" s="826"/>
      <c r="D670" s="1945"/>
      <c r="E670" s="1945"/>
      <c r="F670" s="1945"/>
      <c r="G670" s="816"/>
    </row>
    <row r="671" spans="1:11">
      <c r="A671" s="826"/>
      <c r="B671" s="826"/>
      <c r="C671" s="826"/>
      <c r="D671" s="838"/>
      <c r="E671" s="838"/>
      <c r="F671" s="838"/>
      <c r="G671" s="816"/>
    </row>
    <row r="672" spans="1:11">
      <c r="A672" s="1845" t="s">
        <v>1172</v>
      </c>
      <c r="B672" s="1845"/>
      <c r="C672" s="1845"/>
      <c r="D672" s="1845"/>
      <c r="E672" s="1845"/>
      <c r="F672" s="1845"/>
      <c r="G672" s="1845"/>
      <c r="H672" s="1750"/>
      <c r="I672" s="1751"/>
      <c r="J672" s="839"/>
      <c r="K672" s="839"/>
    </row>
    <row r="673" spans="1:11">
      <c r="A673" s="732"/>
      <c r="B673" s="732"/>
      <c r="C673" s="732"/>
      <c r="D673" s="732"/>
      <c r="E673" s="732"/>
      <c r="F673" s="732"/>
      <c r="G673" s="732"/>
      <c r="H673" s="839"/>
      <c r="I673" s="1736"/>
      <c r="J673" s="839"/>
      <c r="K673" s="839"/>
    </row>
    <row r="674" spans="1:11">
      <c r="C674" s="837"/>
      <c r="D674" s="1862" t="s">
        <v>104</v>
      </c>
      <c r="E674" s="1862"/>
      <c r="F674" s="1862"/>
      <c r="G674" s="816"/>
      <c r="H674" s="839"/>
      <c r="I674" s="1736"/>
      <c r="J674" s="839"/>
      <c r="K674" s="839"/>
    </row>
    <row r="675" spans="1:11">
      <c r="A675" s="837"/>
      <c r="B675" s="837"/>
      <c r="C675" s="837"/>
      <c r="D675" s="1862" t="s">
        <v>128</v>
      </c>
      <c r="E675" s="1862"/>
      <c r="F675" s="1862"/>
      <c r="G675" s="816"/>
      <c r="H675" s="839"/>
      <c r="I675" s="1736"/>
      <c r="J675" s="839"/>
      <c r="K675" s="839"/>
    </row>
    <row r="676" spans="1:11">
      <c r="A676" s="792"/>
      <c r="B676" s="792"/>
      <c r="C676" s="792"/>
      <c r="D676" s="1865" t="s">
        <v>1208</v>
      </c>
      <c r="E676" s="1865"/>
      <c r="F676" s="1865"/>
      <c r="G676" s="816"/>
      <c r="H676" s="839"/>
      <c r="I676" s="1736"/>
      <c r="J676" s="839"/>
      <c r="K676" s="839"/>
    </row>
    <row r="677" spans="1:11">
      <c r="A677" s="792"/>
      <c r="B677" s="792"/>
      <c r="C677" s="792"/>
      <c r="G677" s="816"/>
      <c r="H677" s="839"/>
      <c r="I677" s="1736"/>
      <c r="J677" s="839"/>
      <c r="K677" s="839"/>
    </row>
    <row r="678" spans="1:11">
      <c r="A678" s="794"/>
      <c r="B678" s="795" t="s">
        <v>2681</v>
      </c>
      <c r="C678" s="792"/>
      <c r="D678" s="1865" t="s">
        <v>949</v>
      </c>
      <c r="E678" s="1865"/>
      <c r="F678" s="1865"/>
      <c r="G678" s="816"/>
      <c r="H678" s="839"/>
      <c r="I678" s="1736" t="s">
        <v>2392</v>
      </c>
      <c r="J678" s="839"/>
      <c r="K678" s="839"/>
    </row>
    <row r="679" spans="1:11">
      <c r="A679" s="792"/>
      <c r="B679" s="792"/>
      <c r="C679" s="792"/>
      <c r="D679" s="1865" t="s">
        <v>960</v>
      </c>
      <c r="E679" s="1865"/>
      <c r="F679" s="1865"/>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c r="A683" s="794"/>
      <c r="B683" s="795" t="s">
        <v>2681</v>
      </c>
      <c r="C683" s="792"/>
      <c r="D683" s="1863" t="s">
        <v>1401</v>
      </c>
      <c r="E683" s="1863"/>
      <c r="F683" s="1863"/>
      <c r="G683" s="816"/>
      <c r="H683" s="839"/>
      <c r="I683" s="1736" t="s">
        <v>2416</v>
      </c>
      <c r="J683" s="839"/>
      <c r="K683" s="839"/>
    </row>
    <row r="684" spans="1:11">
      <c r="A684" s="813"/>
      <c r="B684" s="813"/>
      <c r="C684" s="792"/>
      <c r="D684" s="1863"/>
      <c r="E684" s="1863"/>
      <c r="F684" s="1863"/>
      <c r="G684" s="816"/>
      <c r="H684" s="839"/>
      <c r="I684" s="1736"/>
      <c r="J684" s="839"/>
      <c r="K684" s="839"/>
    </row>
    <row r="685" spans="1:11">
      <c r="A685" s="792"/>
      <c r="B685" s="792"/>
      <c r="C685" s="792"/>
      <c r="D685" s="1863"/>
      <c r="E685" s="1863"/>
      <c r="F685" s="1863"/>
      <c r="G685" s="816"/>
      <c r="H685" s="839"/>
      <c r="I685" s="1736"/>
      <c r="J685" s="839"/>
      <c r="K685" s="839"/>
    </row>
    <row r="686" spans="1:11">
      <c r="A686" s="792"/>
      <c r="B686" s="792"/>
      <c r="C686" s="792"/>
      <c r="G686" s="816"/>
      <c r="H686" s="839"/>
      <c r="I686" s="1736" t="s">
        <v>2393</v>
      </c>
      <c r="J686" s="839"/>
      <c r="K686" s="839"/>
    </row>
    <row r="687" spans="1:11">
      <c r="A687" s="794"/>
      <c r="B687" s="795" t="s">
        <v>2681</v>
      </c>
      <c r="C687" s="792"/>
      <c r="D687" s="1865" t="s">
        <v>989</v>
      </c>
      <c r="E687" s="1865"/>
      <c r="F687" s="1865"/>
      <c r="G687" s="816"/>
      <c r="H687" s="839"/>
      <c r="I687" s="1736"/>
      <c r="J687" s="839"/>
      <c r="K687" s="839"/>
    </row>
    <row r="688" spans="1:11">
      <c r="A688" s="794"/>
      <c r="B688" s="794"/>
      <c r="C688" s="792"/>
      <c r="D688" s="1865" t="s">
        <v>960</v>
      </c>
      <c r="E688" s="1865"/>
      <c r="F688" s="1865"/>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c r="A691" s="794"/>
      <c r="B691" s="795" t="s">
        <v>2681</v>
      </c>
      <c r="C691" s="792"/>
      <c r="D691" s="1947" t="s">
        <v>1221</v>
      </c>
      <c r="E691" s="1947"/>
      <c r="F691" s="1947"/>
      <c r="G691" s="816"/>
      <c r="H691" s="839"/>
      <c r="I691" s="1736" t="s">
        <v>2365</v>
      </c>
      <c r="J691" s="839"/>
      <c r="K691" s="839"/>
    </row>
    <row r="692" spans="1:11">
      <c r="A692" s="792"/>
      <c r="B692" s="792"/>
      <c r="C692" s="792"/>
      <c r="D692" s="1947"/>
      <c r="E692" s="1947"/>
      <c r="F692" s="1947"/>
      <c r="G692" s="816"/>
      <c r="H692" s="839"/>
      <c r="I692" s="1736"/>
      <c r="J692" s="839"/>
      <c r="K692" s="839"/>
    </row>
    <row r="693" spans="1:11">
      <c r="A693" s="792"/>
      <c r="B693" s="792"/>
      <c r="C693" s="792"/>
      <c r="D693" s="1947"/>
      <c r="E693" s="1947"/>
      <c r="F693" s="1947"/>
      <c r="G693" s="816"/>
      <c r="H693" s="839"/>
      <c r="I693" s="1736"/>
      <c r="J693" s="839"/>
      <c r="K693" s="839"/>
    </row>
    <row r="694" spans="1:11">
      <c r="A694" s="792"/>
      <c r="B694" s="792"/>
      <c r="C694" s="792"/>
      <c r="D694" s="1947"/>
      <c r="E694" s="1947"/>
      <c r="F694" s="1947"/>
      <c r="G694" s="816"/>
      <c r="H694" s="839"/>
      <c r="I694" s="1736"/>
      <c r="J694" s="839"/>
      <c r="K694" s="839"/>
    </row>
    <row r="695" spans="1:11">
      <c r="A695" s="792"/>
      <c r="B695" s="792"/>
      <c r="C695" s="792"/>
      <c r="D695" s="1947"/>
      <c r="E695" s="1947"/>
      <c r="F695" s="1947"/>
      <c r="G695" s="816"/>
      <c r="H695" s="839"/>
      <c r="I695" s="1736"/>
      <c r="J695" s="839"/>
      <c r="K695" s="839"/>
    </row>
    <row r="696" spans="1:11" s="788" customFormat="1">
      <c r="A696" s="831"/>
      <c r="B696" s="831"/>
      <c r="C696" s="831"/>
      <c r="D696" s="1947"/>
      <c r="E696" s="1947"/>
      <c r="F696" s="1947"/>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795" t="s">
        <v>2681</v>
      </c>
      <c r="C698" s="831"/>
      <c r="D698" s="1947" t="s">
        <v>1403</v>
      </c>
      <c r="E698" s="1947"/>
      <c r="F698" s="1947"/>
      <c r="G698" s="841"/>
      <c r="H698" s="842"/>
      <c r="I698" s="1737" t="s">
        <v>2365</v>
      </c>
      <c r="J698" s="842"/>
      <c r="K698" s="842"/>
    </row>
    <row r="699" spans="1:11" s="788" customFormat="1">
      <c r="A699" s="831"/>
      <c r="B699" s="831"/>
      <c r="C699" s="831"/>
      <c r="D699" s="1947"/>
      <c r="E699" s="1947"/>
      <c r="F699" s="1947"/>
      <c r="G699" s="841"/>
      <c r="H699" s="842"/>
      <c r="I699" s="1737"/>
      <c r="J699" s="842"/>
      <c r="K699" s="842"/>
    </row>
    <row r="700" spans="1:11" s="788" customFormat="1">
      <c r="A700" s="831"/>
      <c r="B700" s="831"/>
      <c r="C700" s="831"/>
      <c r="D700" s="843"/>
      <c r="E700" s="843"/>
      <c r="F700" s="843"/>
      <c r="G700" s="841"/>
      <c r="H700" s="842"/>
      <c r="I700" s="1737"/>
      <c r="J700" s="842"/>
      <c r="K700" s="842"/>
    </row>
    <row r="701" spans="1:11">
      <c r="A701" s="794"/>
      <c r="B701" s="795" t="s">
        <v>2546</v>
      </c>
      <c r="C701" s="792"/>
      <c r="D701" s="1947" t="s">
        <v>1212</v>
      </c>
      <c r="E701" s="1947"/>
      <c r="F701" s="1947"/>
      <c r="G701" s="816"/>
      <c r="H701" s="839"/>
      <c r="I701" s="1736" t="s">
        <v>2365</v>
      </c>
      <c r="J701" s="839"/>
      <c r="K701" s="839"/>
    </row>
    <row r="702" spans="1:11">
      <c r="A702" s="792"/>
      <c r="B702" s="792"/>
      <c r="C702" s="792"/>
      <c r="D702" s="1947"/>
      <c r="E702" s="1947"/>
      <c r="F702" s="1947"/>
      <c r="G702" s="816"/>
      <c r="H702" s="839"/>
      <c r="I702" s="1736"/>
      <c r="J702" s="839"/>
      <c r="K702" s="839"/>
    </row>
    <row r="703" spans="1:11">
      <c r="A703" s="792"/>
      <c r="B703" s="792"/>
      <c r="C703" s="792"/>
      <c r="D703" s="1947"/>
      <c r="E703" s="1947"/>
      <c r="F703" s="1947"/>
      <c r="G703" s="816"/>
      <c r="H703" s="839"/>
      <c r="I703" s="1736"/>
      <c r="J703" s="839"/>
      <c r="K703" s="839"/>
    </row>
    <row r="704" spans="1:11" ht="15" customHeight="1">
      <c r="A704" s="792"/>
      <c r="B704" s="792"/>
      <c r="C704" s="792"/>
      <c r="D704" s="1947"/>
      <c r="E704" s="1947"/>
      <c r="F704" s="1947"/>
      <c r="G704" s="816"/>
      <c r="H704" s="839"/>
      <c r="I704" s="1736"/>
      <c r="J704" s="839"/>
      <c r="K704" s="839"/>
    </row>
    <row r="705" spans="1:11" ht="15" customHeight="1">
      <c r="A705" s="792"/>
      <c r="B705" s="792"/>
      <c r="C705" s="792"/>
      <c r="D705" s="1947"/>
      <c r="E705" s="1947"/>
      <c r="F705" s="1947"/>
      <c r="G705" s="816"/>
      <c r="H705" s="839"/>
      <c r="I705" s="1736"/>
      <c r="J705" s="839"/>
      <c r="K705" s="839"/>
    </row>
    <row r="706" spans="1:11">
      <c r="A706" s="792"/>
      <c r="B706" s="792"/>
      <c r="C706" s="792"/>
      <c r="D706" s="1947"/>
      <c r="E706" s="1947"/>
      <c r="F706" s="1947"/>
      <c r="G706" s="816"/>
      <c r="H706" s="839"/>
      <c r="I706" s="1736"/>
      <c r="J706" s="839"/>
      <c r="K706" s="839"/>
    </row>
    <row r="707" spans="1:11">
      <c r="A707" s="792"/>
      <c r="B707" s="792"/>
      <c r="C707" s="792"/>
      <c r="D707" s="1947"/>
      <c r="E707" s="1947"/>
      <c r="F707" s="1947"/>
      <c r="G707" s="816"/>
      <c r="H707" s="839"/>
      <c r="I707" s="1736"/>
      <c r="J707" s="839"/>
      <c r="K707" s="839"/>
    </row>
    <row r="708" spans="1:11">
      <c r="A708" s="792"/>
      <c r="B708" s="792"/>
      <c r="C708" s="792"/>
      <c r="D708" s="1947"/>
      <c r="E708" s="1947"/>
      <c r="F708" s="1947"/>
      <c r="G708" s="816"/>
      <c r="H708" s="839"/>
      <c r="I708" s="1736"/>
      <c r="J708" s="839"/>
      <c r="K708" s="839"/>
    </row>
    <row r="709" spans="1:11" ht="15" customHeight="1">
      <c r="A709" s="792"/>
      <c r="B709" s="792"/>
      <c r="C709" s="792"/>
      <c r="D709" s="1947"/>
      <c r="E709" s="1947"/>
      <c r="F709" s="1947"/>
      <c r="G709" s="816"/>
      <c r="H709" s="839"/>
      <c r="I709" s="1736"/>
      <c r="J709" s="839"/>
      <c r="K709" s="839"/>
    </row>
    <row r="710" spans="1:11">
      <c r="A710" s="792"/>
      <c r="B710" s="792"/>
      <c r="C710" s="792"/>
      <c r="D710" s="1947"/>
      <c r="E710" s="1947"/>
      <c r="F710" s="1947"/>
      <c r="G710" s="816"/>
      <c r="H710" s="839"/>
      <c r="I710" s="1736"/>
      <c r="J710" s="839"/>
      <c r="K710" s="839"/>
    </row>
    <row r="711" spans="1:11">
      <c r="A711" s="792"/>
      <c r="B711" s="792"/>
      <c r="C711" s="792"/>
      <c r="D711" s="1947"/>
      <c r="E711" s="1947"/>
      <c r="F711" s="1947"/>
      <c r="G711" s="816"/>
      <c r="H711" s="839"/>
      <c r="I711" s="1736"/>
      <c r="J711" s="839"/>
      <c r="K711" s="839"/>
    </row>
    <row r="712" spans="1:11">
      <c r="A712" s="792"/>
      <c r="B712" s="792"/>
      <c r="C712" s="792"/>
      <c r="D712" s="1947"/>
      <c r="E712" s="1947"/>
      <c r="F712" s="1947"/>
      <c r="G712" s="816"/>
      <c r="H712" s="839"/>
      <c r="I712" s="1736"/>
      <c r="J712" s="839"/>
      <c r="K712" s="839"/>
    </row>
    <row r="713" spans="1:11">
      <c r="A713" s="792"/>
      <c r="B713" s="792"/>
      <c r="C713" s="792"/>
      <c r="D713" s="1947"/>
      <c r="E713" s="1947"/>
      <c r="F713" s="1947"/>
      <c r="G713" s="816"/>
      <c r="H713" s="839"/>
      <c r="I713" s="1736"/>
      <c r="J713" s="839"/>
      <c r="K713" s="839"/>
    </row>
    <row r="714" spans="1:11">
      <c r="A714" s="792"/>
      <c r="B714" s="795" t="s">
        <v>2546</v>
      </c>
      <c r="C714" s="792"/>
      <c r="D714" s="1947" t="s">
        <v>1219</v>
      </c>
      <c r="E714" s="1947"/>
      <c r="F714" s="1947"/>
      <c r="G714" s="816"/>
      <c r="H714" s="839"/>
      <c r="I714" s="1736" t="s">
        <v>2417</v>
      </c>
      <c r="J714" s="839"/>
      <c r="K714" s="839"/>
    </row>
    <row r="715" spans="1:11">
      <c r="A715" s="792"/>
      <c r="B715" s="792"/>
      <c r="C715" s="792"/>
      <c r="D715" s="1947"/>
      <c r="E715" s="1947"/>
      <c r="F715" s="1947"/>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2546</v>
      </c>
      <c r="C717" s="792"/>
      <c r="D717" s="1947" t="s">
        <v>1213</v>
      </c>
      <c r="E717" s="1947"/>
      <c r="F717" s="1947"/>
      <c r="G717" s="816"/>
      <c r="H717" s="839"/>
      <c r="I717" s="1736" t="s">
        <v>2417</v>
      </c>
      <c r="J717" s="839"/>
      <c r="K717" s="839"/>
    </row>
    <row r="718" spans="1:11">
      <c r="A718" s="792"/>
      <c r="B718" s="792"/>
      <c r="C718" s="792"/>
      <c r="D718" s="1947"/>
      <c r="E718" s="1947"/>
      <c r="F718" s="1947"/>
      <c r="G718" s="816"/>
      <c r="H718" s="839"/>
      <c r="I718" s="1736"/>
      <c r="J718" s="839"/>
      <c r="K718" s="839"/>
    </row>
    <row r="719" spans="1:11">
      <c r="A719" s="792"/>
      <c r="B719" s="792"/>
      <c r="C719" s="792"/>
      <c r="D719" s="1947"/>
      <c r="E719" s="1947"/>
      <c r="F719" s="1947"/>
      <c r="G719" s="816"/>
      <c r="H719" s="839"/>
      <c r="I719" s="1736"/>
      <c r="J719" s="839"/>
      <c r="K719" s="839"/>
    </row>
    <row r="720" spans="1:11">
      <c r="A720" s="792"/>
      <c r="B720" s="792"/>
      <c r="C720" s="792"/>
      <c r="D720" s="799"/>
      <c r="G720" s="816"/>
      <c r="H720" s="839"/>
      <c r="I720" s="1736"/>
      <c r="J720" s="839"/>
      <c r="K720" s="839"/>
    </row>
    <row r="721" spans="1:11">
      <c r="A721" s="792"/>
      <c r="B721" s="795" t="s">
        <v>2546</v>
      </c>
      <c r="C721" s="792"/>
      <c r="D721" s="1947" t="s">
        <v>1214</v>
      </c>
      <c r="E721" s="1947"/>
      <c r="F721" s="1947"/>
      <c r="G721" s="816"/>
      <c r="H721" s="839"/>
      <c r="I721" s="1736" t="s">
        <v>2417</v>
      </c>
      <c r="J721" s="839"/>
      <c r="K721" s="839"/>
    </row>
    <row r="722" spans="1:11">
      <c r="A722" s="792"/>
      <c r="B722" s="792"/>
      <c r="C722" s="792"/>
      <c r="D722" s="1947"/>
      <c r="E722" s="1947"/>
      <c r="F722" s="1947"/>
      <c r="G722" s="816"/>
      <c r="H722" s="839"/>
      <c r="I722" s="1736"/>
      <c r="J722" s="839"/>
      <c r="K722" s="839"/>
    </row>
    <row r="723" spans="1:11">
      <c r="A723" s="792"/>
      <c r="B723" s="792"/>
      <c r="C723" s="792"/>
      <c r="D723" s="1947"/>
      <c r="E723" s="1947"/>
      <c r="F723" s="1947"/>
      <c r="G723" s="816"/>
      <c r="H723" s="839"/>
      <c r="I723" s="1736"/>
      <c r="J723" s="839"/>
      <c r="K723" s="839"/>
    </row>
    <row r="724" spans="1:11">
      <c r="A724" s="792"/>
      <c r="B724" s="792"/>
      <c r="C724" s="792"/>
      <c r="D724" s="787"/>
      <c r="G724" s="816"/>
      <c r="H724" s="839"/>
      <c r="I724" s="1736"/>
      <c r="J724" s="839"/>
      <c r="K724" s="839"/>
    </row>
    <row r="725" spans="1:11">
      <c r="A725" s="794"/>
      <c r="B725" s="795" t="s">
        <v>2546</v>
      </c>
      <c r="C725" s="792"/>
      <c r="D725" s="1863" t="s">
        <v>1215</v>
      </c>
      <c r="E725" s="1863"/>
      <c r="F725" s="1863"/>
      <c r="G725" s="816"/>
      <c r="H725" s="839"/>
      <c r="I725" s="1736" t="s">
        <v>2366</v>
      </c>
      <c r="J725" s="839"/>
      <c r="K725" s="839"/>
    </row>
    <row r="726" spans="1:11">
      <c r="A726" s="792"/>
      <c r="B726" s="792"/>
      <c r="C726" s="792"/>
      <c r="D726" s="1863"/>
      <c r="E726" s="1863"/>
      <c r="F726" s="1863"/>
      <c r="G726" s="816"/>
      <c r="H726" s="839"/>
      <c r="I726" s="1736"/>
      <c r="J726" s="839"/>
      <c r="K726" s="839"/>
    </row>
    <row r="727" spans="1:11">
      <c r="A727" s="792"/>
      <c r="B727" s="792"/>
      <c r="C727" s="792"/>
      <c r="D727" s="1863"/>
      <c r="E727" s="1863"/>
      <c r="F727" s="1863"/>
      <c r="G727" s="816"/>
      <c r="H727" s="839"/>
      <c r="I727" s="1736"/>
      <c r="J727" s="839"/>
      <c r="K727" s="839"/>
    </row>
    <row r="728" spans="1:11">
      <c r="A728" s="792"/>
      <c r="B728" s="792"/>
      <c r="C728" s="792"/>
      <c r="D728" s="1863"/>
      <c r="E728" s="1863"/>
      <c r="F728" s="1863"/>
      <c r="G728" s="816"/>
      <c r="H728" s="839"/>
      <c r="I728" s="1736"/>
      <c r="J728" s="839"/>
      <c r="K728" s="839"/>
    </row>
    <row r="729" spans="1:11">
      <c r="A729" s="792"/>
      <c r="B729" s="792"/>
      <c r="C729" s="792"/>
      <c r="D729" s="819"/>
      <c r="G729" s="816"/>
      <c r="H729" s="839"/>
      <c r="I729" s="1736"/>
      <c r="J729" s="839"/>
      <c r="K729" s="839"/>
    </row>
    <row r="730" spans="1:11">
      <c r="A730" s="794"/>
      <c r="B730" s="795" t="s">
        <v>2546</v>
      </c>
      <c r="C730" s="792"/>
      <c r="D730" s="1947" t="s">
        <v>1348</v>
      </c>
      <c r="E730" s="1947"/>
      <c r="F730" s="1947"/>
      <c r="G730" s="816"/>
      <c r="H730" s="839"/>
      <c r="I730" s="1736" t="s">
        <v>2382</v>
      </c>
      <c r="J730" s="839"/>
      <c r="K730" s="839"/>
    </row>
    <row r="731" spans="1:11">
      <c r="A731" s="792"/>
      <c r="B731" s="792"/>
      <c r="C731" s="792"/>
      <c r="D731" s="1947"/>
      <c r="E731" s="1947"/>
      <c r="F731" s="1947"/>
      <c r="G731" s="816"/>
      <c r="H731" s="839"/>
      <c r="I731" s="1736"/>
      <c r="J731" s="839"/>
      <c r="K731" s="839"/>
    </row>
    <row r="732" spans="1:11">
      <c r="A732" s="792"/>
      <c r="B732" s="792"/>
      <c r="C732" s="792"/>
      <c r="D732" s="1947"/>
      <c r="E732" s="1947"/>
      <c r="F732" s="1947"/>
      <c r="G732" s="816"/>
      <c r="H732" s="839"/>
      <c r="I732" s="1736"/>
      <c r="J732" s="839"/>
      <c r="K732" s="839"/>
    </row>
    <row r="733" spans="1:11">
      <c r="A733" s="792"/>
      <c r="B733" s="792"/>
      <c r="C733" s="792"/>
      <c r="D733" s="1947"/>
      <c r="E733" s="1947"/>
      <c r="F733" s="1947"/>
      <c r="G733" s="816"/>
      <c r="H733" s="839"/>
      <c r="I733" s="1736"/>
      <c r="J733" s="839"/>
      <c r="K733" s="839"/>
    </row>
    <row r="734" spans="1:11">
      <c r="A734" s="792"/>
      <c r="B734" s="792"/>
      <c r="C734" s="792"/>
      <c r="D734" s="1947"/>
      <c r="E734" s="1947"/>
      <c r="F734" s="1947"/>
      <c r="G734" s="816"/>
      <c r="H734" s="839"/>
      <c r="I734" s="1736"/>
      <c r="J734" s="839"/>
      <c r="K734" s="839"/>
    </row>
    <row r="735" spans="1:11">
      <c r="A735" s="792"/>
      <c r="B735" s="792"/>
      <c r="C735" s="792"/>
      <c r="D735" s="1947"/>
      <c r="E735" s="1947"/>
      <c r="F735" s="1947"/>
      <c r="G735" s="816"/>
      <c r="H735" s="839"/>
      <c r="I735" s="1736"/>
      <c r="J735" s="839"/>
      <c r="K735" s="839"/>
    </row>
    <row r="736" spans="1:11">
      <c r="A736" s="792"/>
      <c r="B736" s="792"/>
      <c r="C736" s="792"/>
      <c r="D736" s="1947"/>
      <c r="E736" s="1947"/>
      <c r="F736" s="1947"/>
      <c r="G736" s="816"/>
      <c r="H736" s="839"/>
      <c r="I736" s="1736"/>
      <c r="J736" s="839"/>
      <c r="K736" s="839"/>
    </row>
    <row r="737" spans="1:11">
      <c r="A737" s="792"/>
      <c r="B737" s="792"/>
      <c r="C737" s="792"/>
      <c r="D737" s="1893" t="s">
        <v>1216</v>
      </c>
      <c r="E737" s="1893"/>
      <c r="F737" s="1893"/>
      <c r="G737" s="816"/>
      <c r="H737" s="839"/>
      <c r="I737" s="1736"/>
      <c r="J737" s="839"/>
      <c r="K737" s="839"/>
    </row>
    <row r="738" spans="1:11">
      <c r="A738" s="792"/>
      <c r="B738" s="792"/>
      <c r="C738" s="792"/>
      <c r="D738" s="779"/>
      <c r="G738" s="816"/>
      <c r="H738" s="839"/>
      <c r="I738" s="1736"/>
      <c r="J738" s="839"/>
      <c r="K738" s="839"/>
    </row>
    <row r="739" spans="1:11">
      <c r="A739" s="1895" t="s">
        <v>1173</v>
      </c>
      <c r="B739" s="1895"/>
      <c r="C739" s="1895"/>
      <c r="D739" s="1895"/>
      <c r="E739" s="1895"/>
      <c r="F739" s="1895"/>
      <c r="G739" s="1895"/>
      <c r="H739" s="1750"/>
      <c r="I739" s="1751"/>
      <c r="J739" s="839"/>
      <c r="K739" s="839"/>
    </row>
    <row r="740" spans="1:11">
      <c r="A740" s="792"/>
      <c r="B740" s="792"/>
      <c r="C740" s="792"/>
      <c r="D740" s="819"/>
      <c r="G740" s="844"/>
      <c r="H740" s="839"/>
      <c r="I740" s="1736"/>
      <c r="J740" s="839"/>
      <c r="K740" s="839"/>
    </row>
    <row r="741" spans="1:11" ht="13.75" customHeight="1">
      <c r="C741" s="792"/>
      <c r="D741" s="1931" t="s">
        <v>1189</v>
      </c>
      <c r="E741" s="1931"/>
      <c r="F741" s="1931"/>
      <c r="G741" s="844"/>
      <c r="H741" s="839"/>
      <c r="I741" s="1736"/>
      <c r="J741" s="839"/>
      <c r="K741" s="839"/>
    </row>
    <row r="742" spans="1:11">
      <c r="A742" s="792"/>
      <c r="B742" s="792"/>
      <c r="C742" s="792"/>
      <c r="D742" s="1889" t="s">
        <v>1190</v>
      </c>
      <c r="E742" s="1889"/>
      <c r="F742" s="1889"/>
      <c r="G742" s="844"/>
      <c r="H742" s="839"/>
      <c r="I742" s="1736"/>
      <c r="J742" s="839"/>
      <c r="K742" s="839"/>
    </row>
    <row r="743" spans="1:11">
      <c r="A743" s="792"/>
      <c r="B743" s="792"/>
      <c r="C743" s="792"/>
      <c r="G743" s="844"/>
      <c r="H743" s="839"/>
      <c r="I743" s="1736"/>
      <c r="J743" s="839"/>
      <c r="K743" s="839"/>
    </row>
    <row r="744" spans="1:11" s="788" customFormat="1">
      <c r="A744" s="794"/>
      <c r="B744" s="795" t="s">
        <v>2681</v>
      </c>
      <c r="C744" s="785"/>
      <c r="D744" s="1863" t="s">
        <v>1191</v>
      </c>
      <c r="E744" s="1863"/>
      <c r="F744" s="1863"/>
      <c r="G744" s="844"/>
      <c r="H744" s="842"/>
      <c r="I744" s="1737" t="s">
        <v>2367</v>
      </c>
      <c r="J744" s="842"/>
      <c r="K744" s="842"/>
    </row>
    <row r="745" spans="1:11" s="788" customFormat="1" ht="10.5" customHeight="1">
      <c r="A745" s="785"/>
      <c r="B745" s="785"/>
      <c r="C745" s="785"/>
      <c r="D745" s="1863"/>
      <c r="E745" s="1863"/>
      <c r="F745" s="1863"/>
      <c r="G745" s="844"/>
      <c r="H745" s="842"/>
      <c r="I745" s="1737"/>
      <c r="J745" s="842"/>
      <c r="K745" s="842"/>
    </row>
    <row r="746" spans="1:11" s="788" customFormat="1">
      <c r="A746" s="785"/>
      <c r="B746" s="785"/>
      <c r="C746" s="785"/>
      <c r="D746" s="1863"/>
      <c r="E746" s="1863"/>
      <c r="F746" s="1863"/>
      <c r="G746" s="844"/>
      <c r="H746" s="842"/>
      <c r="I746" s="1737"/>
      <c r="J746" s="842"/>
      <c r="K746" s="842"/>
    </row>
    <row r="747" spans="1:11">
      <c r="D747" s="1863"/>
      <c r="E747" s="1863"/>
      <c r="F747" s="1863"/>
      <c r="G747" s="844"/>
      <c r="H747" s="839"/>
      <c r="I747" s="1736"/>
      <c r="J747" s="839"/>
      <c r="K747" s="839"/>
    </row>
    <row r="748" spans="1:11">
      <c r="A748" s="798"/>
      <c r="B748" s="798"/>
      <c r="C748" s="798"/>
      <c r="D748" s="1863"/>
      <c r="E748" s="1863"/>
      <c r="F748" s="1863"/>
      <c r="G748" s="845"/>
      <c r="H748" s="839"/>
      <c r="I748" s="1736"/>
      <c r="J748" s="839"/>
      <c r="K748" s="839"/>
    </row>
    <row r="749" spans="1:11" ht="15.65" customHeight="1">
      <c r="A749" s="798"/>
      <c r="B749" s="798"/>
      <c r="C749" s="798"/>
      <c r="D749" s="1863"/>
      <c r="E749" s="1863"/>
      <c r="F749" s="1863"/>
      <c r="G749" s="845"/>
      <c r="H749" s="839"/>
      <c r="I749" s="1736"/>
      <c r="J749" s="839"/>
      <c r="K749" s="839"/>
    </row>
    <row r="750" spans="1:11">
      <c r="A750" s="798"/>
      <c r="B750" s="798"/>
      <c r="C750" s="798"/>
      <c r="D750" s="834"/>
      <c r="E750" s="846"/>
      <c r="F750" s="846"/>
      <c r="G750" s="845"/>
      <c r="H750" s="839"/>
      <c r="I750" s="1736"/>
      <c r="J750" s="839"/>
      <c r="K750" s="839"/>
    </row>
    <row r="751" spans="1:11" s="850" customFormat="1">
      <c r="A751" s="847"/>
      <c r="B751" s="795" t="s">
        <v>2681</v>
      </c>
      <c r="C751" s="848"/>
      <c r="D751" s="1864" t="s">
        <v>1452</v>
      </c>
      <c r="E751" s="1864"/>
      <c r="F751" s="1864"/>
      <c r="G751" s="849"/>
      <c r="I751" s="1738" t="s">
        <v>2367</v>
      </c>
    </row>
    <row r="752" spans="1:11" s="850" customFormat="1">
      <c r="A752" s="848"/>
      <c r="B752" s="848"/>
      <c r="C752" s="848"/>
      <c r="D752" s="1864"/>
      <c r="E752" s="1864"/>
      <c r="F752" s="1864"/>
      <c r="G752" s="849"/>
      <c r="I752" s="1738"/>
    </row>
    <row r="753" spans="1:11" s="850" customFormat="1">
      <c r="A753" s="848"/>
      <c r="B753" s="848"/>
      <c r="C753" s="848"/>
      <c r="D753" s="1864"/>
      <c r="E753" s="1864"/>
      <c r="F753" s="1864"/>
      <c r="G753" s="849"/>
      <c r="I753" s="1738"/>
    </row>
    <row r="754" spans="1:11" s="850" customFormat="1">
      <c r="A754" s="848"/>
      <c r="B754" s="848"/>
      <c r="C754" s="848"/>
      <c r="D754" s="1864"/>
      <c r="E754" s="1864"/>
      <c r="F754" s="1864"/>
      <c r="G754" s="849"/>
      <c r="I754" s="1738"/>
    </row>
    <row r="755" spans="1:11" s="850" customFormat="1">
      <c r="A755" s="848"/>
      <c r="B755" s="848"/>
      <c r="C755" s="848"/>
      <c r="D755" s="834"/>
      <c r="E755" s="849"/>
      <c r="F755" s="849"/>
      <c r="G755" s="849"/>
      <c r="I755" s="1738"/>
    </row>
    <row r="756" spans="1:11" s="850" customFormat="1">
      <c r="A756" s="794"/>
      <c r="B756" s="795" t="s">
        <v>2546</v>
      </c>
      <c r="C756" s="848"/>
      <c r="D756" s="1955" t="s">
        <v>1453</v>
      </c>
      <c r="E756" s="1955"/>
      <c r="F756" s="1955"/>
      <c r="G756" s="849"/>
      <c r="I756" s="1738" t="s">
        <v>2368</v>
      </c>
    </row>
    <row r="757" spans="1:11" s="850" customFormat="1">
      <c r="A757" s="848"/>
      <c r="B757" s="848"/>
      <c r="C757" s="848"/>
      <c r="D757" s="1955"/>
      <c r="E757" s="1955"/>
      <c r="F757" s="1955"/>
      <c r="G757" s="849"/>
      <c r="I757" s="1738"/>
    </row>
    <row r="758" spans="1:11" s="850" customFormat="1">
      <c r="A758" s="848"/>
      <c r="B758" s="848"/>
      <c r="C758" s="848"/>
      <c r="D758" s="1955"/>
      <c r="E758" s="1955"/>
      <c r="F758" s="1955"/>
      <c r="G758" s="849"/>
      <c r="I758" s="1738"/>
    </row>
    <row r="759" spans="1:11">
      <c r="A759" s="798"/>
      <c r="B759" s="798"/>
      <c r="C759" s="798"/>
      <c r="D759" s="834"/>
      <c r="E759" s="846"/>
      <c r="F759" s="846"/>
      <c r="G759" s="845"/>
      <c r="H759" s="839"/>
      <c r="I759" s="1736"/>
      <c r="J759" s="839"/>
      <c r="K759" s="839"/>
    </row>
    <row r="760" spans="1:11">
      <c r="A760" s="794"/>
      <c r="B760" s="795" t="s">
        <v>2546</v>
      </c>
      <c r="C760" s="798"/>
      <c r="D760" s="1864" t="s">
        <v>1398</v>
      </c>
      <c r="E760" s="1864"/>
      <c r="F760" s="1864"/>
      <c r="G760" s="845"/>
      <c r="H760" s="839"/>
      <c r="I760" s="1736" t="s">
        <v>2367</v>
      </c>
      <c r="J760" s="839"/>
      <c r="K760" s="839"/>
    </row>
    <row r="761" spans="1:11">
      <c r="A761" s="798"/>
      <c r="B761" s="798"/>
      <c r="C761" s="798"/>
      <c r="D761" s="1864"/>
      <c r="E761" s="1864"/>
      <c r="F761" s="1864"/>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2681</v>
      </c>
      <c r="C763" s="798"/>
      <c r="D763" s="1864" t="s">
        <v>1419</v>
      </c>
      <c r="E763" s="1864"/>
      <c r="F763" s="1864"/>
      <c r="G763" s="845"/>
      <c r="H763" s="839"/>
      <c r="I763" s="1736" t="s">
        <v>2367</v>
      </c>
      <c r="J763" s="839"/>
      <c r="K763" s="839"/>
    </row>
    <row r="764" spans="1:11">
      <c r="A764" s="798"/>
      <c r="B764" s="798"/>
      <c r="C764" s="798"/>
      <c r="D764" s="1864"/>
      <c r="E764" s="1864"/>
      <c r="F764" s="1864"/>
      <c r="G764" s="845"/>
      <c r="H764" s="839"/>
      <c r="I764" s="1736"/>
      <c r="J764" s="839"/>
      <c r="K764" s="839"/>
    </row>
    <row r="765" spans="1:11">
      <c r="A765" s="798"/>
      <c r="B765" s="798"/>
      <c r="C765" s="798"/>
      <c r="D765" s="1864"/>
      <c r="E765" s="1864"/>
      <c r="F765" s="1864"/>
      <c r="G765" s="845"/>
      <c r="H765" s="839"/>
      <c r="I765" s="1736"/>
      <c r="J765" s="839"/>
      <c r="K765" s="839"/>
    </row>
    <row r="766" spans="1:11">
      <c r="A766" s="798"/>
      <c r="B766" s="798"/>
      <c r="C766" s="798"/>
      <c r="D766" s="778"/>
      <c r="E766" s="778"/>
      <c r="F766" s="778"/>
      <c r="G766" s="845"/>
      <c r="H766" s="839"/>
      <c r="I766" s="1736"/>
      <c r="J766" s="839"/>
      <c r="K766" s="839"/>
    </row>
    <row r="767" spans="1:11">
      <c r="A767" s="1958" t="s">
        <v>2239</v>
      </c>
      <c r="B767" s="1958"/>
      <c r="C767" s="1958"/>
      <c r="D767" s="1958"/>
      <c r="E767" s="1958"/>
      <c r="F767" s="1958"/>
      <c r="G767" s="1958"/>
      <c r="H767" s="1748"/>
      <c r="I767" s="1749"/>
    </row>
    <row r="768" spans="1:11">
      <c r="A768" s="93"/>
      <c r="B768" s="93"/>
      <c r="C768" s="1631"/>
      <c r="D768" s="155"/>
      <c r="E768" s="155"/>
      <c r="F768" s="155"/>
      <c r="G768" s="683"/>
    </row>
    <row r="769" spans="1:9">
      <c r="A769" s="93"/>
      <c r="B769" s="93"/>
      <c r="C769" s="1631"/>
      <c r="D769" s="1959" t="s">
        <v>2296</v>
      </c>
      <c r="E769" s="1959"/>
      <c r="F769" s="1959"/>
      <c r="G769" s="683"/>
    </row>
    <row r="770" spans="1:9">
      <c r="A770" s="93"/>
      <c r="B770" s="93"/>
      <c r="C770" s="1631"/>
      <c r="D770" s="1936" t="s">
        <v>2187</v>
      </c>
      <c r="E770" s="1936"/>
      <c r="F770" s="1936"/>
      <c r="G770" s="683"/>
    </row>
    <row r="771" spans="1:9">
      <c r="A771" s="93"/>
      <c r="B771" s="93"/>
      <c r="C771" s="1631"/>
      <c r="D771" s="730"/>
      <c r="E771" s="730"/>
      <c r="F771" s="730"/>
      <c r="G771" s="683"/>
    </row>
    <row r="772" spans="1:9">
      <c r="A772" s="93"/>
      <c r="B772" s="795" t="s">
        <v>2681</v>
      </c>
      <c r="C772" s="1631"/>
      <c r="D772" s="1885" t="s">
        <v>2188</v>
      </c>
      <c r="E772" s="1885"/>
      <c r="F772" s="1885"/>
      <c r="G772" s="683"/>
      <c r="I772" s="1736" t="s">
        <v>2419</v>
      </c>
    </row>
    <row r="773" spans="1:9">
      <c r="A773" s="93"/>
      <c r="B773" s="93"/>
      <c r="C773" s="1631"/>
      <c r="D773" s="1885"/>
      <c r="E773" s="1885"/>
      <c r="F773" s="1885"/>
      <c r="G773" s="683"/>
    </row>
    <row r="774" spans="1:9">
      <c r="A774" s="717"/>
      <c r="B774" s="717"/>
      <c r="C774" s="313"/>
      <c r="D774" s="1885"/>
      <c r="E774" s="1885"/>
      <c r="F774" s="1885"/>
      <c r="G774" s="1632"/>
    </row>
    <row r="775" spans="1:9">
      <c r="A775" s="1626"/>
      <c r="B775" s="1626"/>
      <c r="C775" s="1633"/>
      <c r="D775" s="1611"/>
      <c r="E775" s="683"/>
      <c r="F775" s="683"/>
      <c r="G775" s="683"/>
    </row>
    <row r="776" spans="1:9">
      <c r="A776" s="267"/>
      <c r="B776" s="795" t="s">
        <v>2681</v>
      </c>
      <c r="C776" s="1634"/>
      <c r="D776" s="1885" t="s">
        <v>2189</v>
      </c>
      <c r="E776" s="1885"/>
      <c r="F776" s="1885"/>
      <c r="G776" s="683"/>
      <c r="I776" s="1736" t="s">
        <v>2419</v>
      </c>
    </row>
    <row r="777" spans="1:9">
      <c r="A777" s="1635"/>
      <c r="B777" s="1635"/>
      <c r="C777" s="1636"/>
      <c r="D777" s="1885"/>
      <c r="E777" s="1885"/>
      <c r="F777" s="1885"/>
      <c r="G777" s="683"/>
    </row>
    <row r="778" spans="1:9">
      <c r="A778" s="267"/>
      <c r="B778" s="267"/>
      <c r="C778" s="1634"/>
      <c r="D778" s="1885"/>
      <c r="E778" s="1885"/>
      <c r="F778" s="1885"/>
      <c r="G778" s="683"/>
    </row>
    <row r="779" spans="1:9">
      <c r="A779" s="717"/>
      <c r="B779" s="717"/>
      <c r="C779" s="313"/>
      <c r="D779" s="6"/>
      <c r="E779" s="1637"/>
      <c r="F779" s="1637"/>
      <c r="G779" s="1638"/>
    </row>
    <row r="780" spans="1:9">
      <c r="A780" s="711"/>
      <c r="B780" s="795" t="s">
        <v>2546</v>
      </c>
      <c r="C780" s="1639"/>
      <c r="D780" s="1885" t="s">
        <v>2190</v>
      </c>
      <c r="E780" s="1885"/>
      <c r="F780" s="1885"/>
      <c r="G780" s="1638"/>
      <c r="I780" s="1736" t="s">
        <v>2419</v>
      </c>
    </row>
    <row r="781" spans="1:9">
      <c r="A781" s="711"/>
      <c r="B781" s="711"/>
      <c r="C781" s="1639"/>
      <c r="D781" s="1885"/>
      <c r="E781" s="1885"/>
      <c r="F781" s="1885"/>
      <c r="G781" s="1638"/>
    </row>
    <row r="782" spans="1:9">
      <c r="A782" s="711"/>
      <c r="B782" s="711"/>
      <c r="C782" s="1639"/>
      <c r="D782" s="1885"/>
      <c r="E782" s="1885"/>
      <c r="F782" s="1885"/>
      <c r="G782" s="1638"/>
    </row>
    <row r="783" spans="1:9">
      <c r="A783" s="711"/>
      <c r="B783" s="711"/>
      <c r="C783" s="1639"/>
      <c r="D783" s="1609"/>
      <c r="E783" s="6"/>
      <c r="F783" s="6"/>
      <c r="G783" s="1638"/>
    </row>
    <row r="784" spans="1:9">
      <c r="A784" s="711"/>
      <c r="B784" s="795" t="s">
        <v>2546</v>
      </c>
      <c r="C784" s="1639"/>
      <c r="D784" s="1885" t="s">
        <v>2191</v>
      </c>
      <c r="E784" s="1885"/>
      <c r="F784" s="1885"/>
      <c r="G784" s="1638"/>
      <c r="I784" s="1736" t="s">
        <v>2419</v>
      </c>
    </row>
    <row r="785" spans="1:9">
      <c r="A785" s="711"/>
      <c r="B785" s="711"/>
      <c r="C785" s="1639"/>
      <c r="D785" s="1885"/>
      <c r="E785" s="1885"/>
      <c r="F785" s="1885"/>
      <c r="G785" s="1638"/>
    </row>
    <row r="786" spans="1:9">
      <c r="A786" s="711"/>
      <c r="B786" s="711"/>
      <c r="C786" s="1639"/>
      <c r="D786" s="1885"/>
      <c r="E786" s="1885"/>
      <c r="F786" s="1885"/>
      <c r="G786" s="1638"/>
    </row>
    <row r="787" spans="1:9">
      <c r="A787" s="711"/>
      <c r="B787" s="711"/>
      <c r="C787" s="1639"/>
      <c r="D787" s="1885"/>
      <c r="E787" s="1885"/>
      <c r="F787" s="1885"/>
      <c r="G787" s="1638"/>
    </row>
    <row r="788" spans="1:9">
      <c r="A788" s="711"/>
      <c r="B788" s="711"/>
      <c r="C788" s="1639"/>
      <c r="D788" s="1885"/>
      <c r="E788" s="1885"/>
      <c r="F788" s="1885"/>
      <c r="G788" s="1638"/>
    </row>
    <row r="789" spans="1:9">
      <c r="A789" s="711"/>
      <c r="B789" s="711"/>
      <c r="C789" s="1639"/>
      <c r="D789" s="1885"/>
      <c r="E789" s="1885"/>
      <c r="F789" s="1885"/>
      <c r="G789" s="1638"/>
    </row>
    <row r="790" spans="1:9">
      <c r="A790" s="711"/>
      <c r="B790" s="711"/>
      <c r="C790" s="1639"/>
      <c r="D790" s="1885" t="s">
        <v>2240</v>
      </c>
      <c r="E790" s="1885"/>
      <c r="F790" s="1885"/>
      <c r="G790" s="1638"/>
    </row>
    <row r="791" spans="1:9">
      <c r="A791" s="711"/>
      <c r="B791" s="711"/>
      <c r="C791" s="1639"/>
      <c r="D791" s="1885"/>
      <c r="E791" s="1885"/>
      <c r="F791" s="1885"/>
      <c r="G791" s="1638"/>
    </row>
    <row r="792" spans="1:9">
      <c r="A792" s="711"/>
      <c r="B792" s="711"/>
      <c r="C792" s="1639"/>
      <c r="D792" s="1885"/>
      <c r="E792" s="1885"/>
      <c r="F792" s="1885"/>
      <c r="G792" s="1638"/>
    </row>
    <row r="793" spans="1:9">
      <c r="A793" s="711"/>
      <c r="B793" s="553"/>
      <c r="C793" s="1639"/>
      <c r="D793" s="1640"/>
      <c r="E793" s="1640"/>
      <c r="F793" s="1640"/>
      <c r="G793" s="1638"/>
    </row>
    <row r="794" spans="1:9">
      <c r="A794" s="711"/>
      <c r="B794" s="795" t="s">
        <v>2681</v>
      </c>
      <c r="C794" s="1639"/>
      <c r="D794" s="1885" t="s">
        <v>2192</v>
      </c>
      <c r="E794" s="1885"/>
      <c r="F794" s="1885"/>
      <c r="G794" s="1638"/>
      <c r="I794" s="1736" t="s">
        <v>2419</v>
      </c>
    </row>
    <row r="795" spans="1:9">
      <c r="A795" s="711"/>
      <c r="B795" s="711"/>
      <c r="C795" s="1639"/>
      <c r="D795" s="1885"/>
      <c r="E795" s="1885"/>
      <c r="F795" s="1885"/>
      <c r="G795" s="1638"/>
    </row>
    <row r="796" spans="1:9">
      <c r="A796" s="711"/>
      <c r="B796" s="711"/>
      <c r="C796" s="1639"/>
      <c r="D796" s="1885"/>
      <c r="E796" s="1885"/>
      <c r="F796" s="1885"/>
      <c r="G796" s="1638"/>
    </row>
    <row r="797" spans="1:9">
      <c r="A797" s="711"/>
      <c r="B797" s="711"/>
      <c r="C797" s="1639"/>
      <c r="D797" s="1885"/>
      <c r="E797" s="1885"/>
      <c r="F797" s="1885"/>
      <c r="G797" s="1638"/>
    </row>
    <row r="798" spans="1:9">
      <c r="A798" s="711"/>
      <c r="B798" s="711"/>
      <c r="C798" s="1639"/>
      <c r="D798" s="1885"/>
      <c r="E798" s="1885"/>
      <c r="F798" s="1885"/>
      <c r="G798" s="1638"/>
    </row>
    <row r="799" spans="1:9">
      <c r="A799" s="711"/>
      <c r="B799" s="711"/>
      <c r="C799" s="1639"/>
      <c r="D799" s="1885"/>
      <c r="E799" s="1885"/>
      <c r="F799" s="1885"/>
      <c r="G799" s="1638"/>
    </row>
    <row r="800" spans="1:9">
      <c r="A800" s="711"/>
      <c r="B800" s="711"/>
      <c r="C800" s="1639"/>
      <c r="D800" s="1618"/>
      <c r="E800" s="1618"/>
      <c r="F800" s="1618"/>
      <c r="G800" s="1638"/>
    </row>
    <row r="801" spans="1:9">
      <c r="A801" s="711"/>
      <c r="B801" s="795" t="s">
        <v>2681</v>
      </c>
      <c r="C801" s="1639"/>
      <c r="D801" s="1885" t="s">
        <v>2193</v>
      </c>
      <c r="E801" s="1885"/>
      <c r="F801" s="1885"/>
      <c r="G801" s="1638"/>
      <c r="I801" s="1736" t="s">
        <v>2419</v>
      </c>
    </row>
    <row r="802" spans="1:9">
      <c r="A802" s="711"/>
      <c r="B802" s="711"/>
      <c r="C802" s="1639"/>
      <c r="D802" s="1885"/>
      <c r="E802" s="1885"/>
      <c r="F802" s="1885"/>
      <c r="G802" s="1638"/>
    </row>
    <row r="803" spans="1:9">
      <c r="A803" s="711"/>
      <c r="B803" s="711"/>
      <c r="C803" s="1639"/>
      <c r="D803" s="1885"/>
      <c r="E803" s="1885"/>
      <c r="F803" s="1885"/>
      <c r="G803" s="1638"/>
    </row>
    <row r="804" spans="1:9">
      <c r="A804" s="711"/>
      <c r="B804" s="711"/>
      <c r="C804" s="1639"/>
      <c r="D804" s="1885"/>
      <c r="E804" s="1885"/>
      <c r="F804" s="1885"/>
      <c r="G804" s="1638"/>
    </row>
    <row r="805" spans="1:9">
      <c r="A805" s="711"/>
      <c r="B805" s="711"/>
      <c r="C805" s="1639"/>
      <c r="D805" s="1885"/>
      <c r="E805" s="1885"/>
      <c r="F805" s="1885"/>
      <c r="G805" s="1638"/>
    </row>
    <row r="806" spans="1:9">
      <c r="A806" s="711"/>
      <c r="B806" s="711"/>
      <c r="C806" s="1639"/>
      <c r="D806" s="1885"/>
      <c r="E806" s="1885"/>
      <c r="F806" s="1885"/>
      <c r="G806" s="1638"/>
    </row>
    <row r="807" spans="1:9">
      <c r="A807" s="711"/>
      <c r="B807" s="711"/>
      <c r="C807" s="1639"/>
      <c r="D807" s="1618"/>
      <c r="E807" s="1618"/>
      <c r="F807" s="1618"/>
      <c r="G807" s="1638"/>
    </row>
    <row r="808" spans="1:9">
      <c r="A808" s="711"/>
      <c r="B808" s="795" t="s">
        <v>2546</v>
      </c>
      <c r="C808" s="1639"/>
      <c r="D808" s="1882" t="s">
        <v>2194</v>
      </c>
      <c r="E808" s="1882"/>
      <c r="F808" s="1882"/>
      <c r="G808" s="1638"/>
      <c r="I808" s="1736" t="s">
        <v>2419</v>
      </c>
    </row>
    <row r="809" spans="1:9">
      <c r="A809" s="711"/>
      <c r="B809" s="711"/>
      <c r="C809" s="1639"/>
      <c r="D809" s="1882"/>
      <c r="E809" s="1882"/>
      <c r="F809" s="1882"/>
      <c r="G809" s="1638"/>
    </row>
    <row r="810" spans="1:9">
      <c r="A810" s="1625"/>
      <c r="B810" s="1625"/>
      <c r="C810" s="1639"/>
      <c r="D810" s="1882"/>
      <c r="E810" s="1882"/>
      <c r="F810" s="1882"/>
      <c r="G810" s="1638"/>
    </row>
    <row r="811" spans="1:9">
      <c r="A811" s="711"/>
      <c r="B811" s="1625"/>
      <c r="C811" s="1639"/>
      <c r="D811" s="1882"/>
      <c r="E811" s="1882"/>
      <c r="F811" s="1882"/>
      <c r="G811" s="1638"/>
    </row>
    <row r="812" spans="1:9" ht="12.75" customHeight="1">
      <c r="A812" s="711"/>
      <c r="B812" s="1625"/>
      <c r="C812" s="1639"/>
      <c r="D812" s="1882"/>
      <c r="E812" s="1882"/>
      <c r="F812" s="1882"/>
      <c r="G812" s="1638"/>
    </row>
    <row r="813" spans="1:9" ht="12.75" customHeight="1">
      <c r="A813" s="711"/>
      <c r="B813" s="1625"/>
      <c r="C813" s="1639"/>
      <c r="D813" s="1882"/>
      <c r="E813" s="1882"/>
      <c r="F813" s="1882"/>
      <c r="G813" s="1638"/>
    </row>
    <row r="814" spans="1:9" ht="12.75" customHeight="1">
      <c r="A814" s="1625"/>
      <c r="B814" s="1625"/>
      <c r="C814" s="1639"/>
      <c r="D814" s="1637"/>
      <c r="E814" s="6"/>
      <c r="F814" s="6"/>
      <c r="G814" s="1638"/>
    </row>
    <row r="815" spans="1:9" ht="12.75" customHeight="1">
      <c r="A815" s="1894" t="s">
        <v>2195</v>
      </c>
      <c r="B815" s="1894"/>
      <c r="C815" s="1894"/>
      <c r="D815" s="1894"/>
      <c r="E815" s="1894"/>
      <c r="F815" s="1894"/>
      <c r="G815" s="1894"/>
      <c r="H815" s="1748"/>
      <c r="I815" s="1749"/>
    </row>
    <row r="816" spans="1:9" ht="12.75" customHeight="1">
      <c r="A816" s="1615"/>
      <c r="B816" s="1615"/>
      <c r="C816" s="1639"/>
      <c r="D816" s="1637"/>
      <c r="E816" s="1637"/>
      <c r="F816" s="1637"/>
      <c r="G816" s="1638"/>
    </row>
    <row r="817" spans="1:9" ht="12.75" customHeight="1">
      <c r="A817" s="711"/>
      <c r="B817" s="711"/>
      <c r="C817" s="553"/>
      <c r="D817" s="1874" t="s">
        <v>2241</v>
      </c>
      <c r="E817" s="1874"/>
      <c r="F817" s="1874"/>
      <c r="G817" s="675"/>
    </row>
    <row r="818" spans="1:9" ht="14.25" customHeight="1">
      <c r="A818" s="711"/>
      <c r="B818" s="711"/>
      <c r="C818" s="553"/>
      <c r="D818" s="1825" t="s">
        <v>2196</v>
      </c>
      <c r="E818" s="1825"/>
      <c r="F818" s="1825"/>
      <c r="G818" s="675"/>
    </row>
    <row r="819" spans="1:9" ht="12.75" customHeight="1">
      <c r="A819" s="711"/>
      <c r="B819" s="711"/>
      <c r="C819" s="553"/>
      <c r="D819" s="1604"/>
      <c r="E819" s="1604"/>
      <c r="F819" s="1604"/>
      <c r="G819" s="675"/>
    </row>
    <row r="820" spans="1:9" ht="12.75" customHeight="1">
      <c r="A820" s="1641"/>
      <c r="B820" s="795" t="s">
        <v>2681</v>
      </c>
      <c r="C820" s="1639"/>
      <c r="D820" s="1825" t="s">
        <v>2197</v>
      </c>
      <c r="E820" s="1825"/>
      <c r="F820" s="1825"/>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316</v>
      </c>
      <c r="C823" s="1639"/>
      <c r="D823" s="1930" t="s">
        <v>2198</v>
      </c>
      <c r="E823" s="1930"/>
      <c r="F823" s="1930"/>
      <c r="G823" s="675"/>
    </row>
    <row r="824" spans="1:9" ht="12.75" hidden="1" customHeight="1">
      <c r="A824" s="1625"/>
      <c r="B824" s="1625"/>
      <c r="C824" s="1639"/>
      <c r="D824" s="1930"/>
      <c r="E824" s="1930"/>
      <c r="F824" s="1930"/>
      <c r="G824" s="675"/>
    </row>
    <row r="825" spans="1:9" ht="12.75" hidden="1" customHeight="1">
      <c r="A825" s="1625"/>
      <c r="B825" s="1625"/>
      <c r="C825" s="1639"/>
      <c r="D825" s="1930"/>
      <c r="E825" s="1930"/>
      <c r="F825" s="1930"/>
      <c r="G825" s="675"/>
    </row>
    <row r="826" spans="1:9" ht="12.75" hidden="1" customHeight="1">
      <c r="A826" s="1625"/>
      <c r="B826" s="1625"/>
      <c r="C826" s="1639"/>
      <c r="D826" s="1930"/>
      <c r="E826" s="1930"/>
      <c r="F826" s="1930"/>
      <c r="G826" s="675"/>
    </row>
    <row r="827" spans="1:9" ht="12.75" hidden="1" customHeight="1">
      <c r="A827" s="1625"/>
      <c r="B827" s="1625"/>
      <c r="C827" s="1639"/>
      <c r="D827" s="1930"/>
      <c r="E827" s="1930"/>
      <c r="F827" s="1930"/>
      <c r="G827" s="675"/>
    </row>
    <row r="828" spans="1:9" ht="12.75" hidden="1" customHeight="1">
      <c r="A828" s="1625"/>
      <c r="B828" s="1625"/>
      <c r="C828" s="1639"/>
      <c r="D828" s="1930"/>
      <c r="E828" s="1930"/>
      <c r="F828" s="1930"/>
      <c r="G828" s="675"/>
    </row>
    <row r="829" spans="1:9" ht="12.75" hidden="1" customHeight="1">
      <c r="A829" s="1625"/>
      <c r="B829" s="1625"/>
      <c r="C829" s="1639"/>
      <c r="D829" s="1930"/>
      <c r="E829" s="1930"/>
      <c r="F829" s="1930"/>
      <c r="G829" s="675"/>
    </row>
    <row r="830" spans="1:9" ht="12.75" hidden="1" customHeight="1">
      <c r="A830" s="1625"/>
      <c r="B830" s="1625"/>
      <c r="C830" s="1639"/>
      <c r="D830" s="1930"/>
      <c r="E830" s="1930"/>
      <c r="F830" s="1930"/>
      <c r="G830" s="675"/>
    </row>
    <row r="831" spans="1:9" ht="12.75" hidden="1" customHeight="1">
      <c r="A831" s="1625"/>
      <c r="B831" s="1625"/>
      <c r="C831" s="1639"/>
      <c r="D831" s="1930"/>
      <c r="E831" s="1930"/>
      <c r="F831" s="1930"/>
      <c r="G831" s="675"/>
    </row>
    <row r="832" spans="1:9" ht="12.75" hidden="1" customHeight="1">
      <c r="A832" s="1625"/>
      <c r="B832" s="1625"/>
      <c r="C832" s="1639"/>
      <c r="D832" s="1930"/>
      <c r="E832" s="1930"/>
      <c r="F832" s="1930"/>
      <c r="G832" s="675"/>
    </row>
    <row r="833" spans="1:9" ht="12.75" hidden="1" customHeight="1">
      <c r="A833" s="1625"/>
      <c r="B833" s="1625"/>
      <c r="C833" s="1639"/>
      <c r="D833" s="1642"/>
      <c r="E833" s="6"/>
      <c r="F833" s="6"/>
      <c r="G833" s="675"/>
    </row>
    <row r="834" spans="1:9" ht="12.75" customHeight="1">
      <c r="A834" s="711"/>
      <c r="B834" s="795" t="s">
        <v>2681</v>
      </c>
      <c r="C834" s="1639"/>
      <c r="D834" s="1825" t="s">
        <v>2199</v>
      </c>
      <c r="E834" s="1825"/>
      <c r="F834" s="1825"/>
      <c r="G834" s="675"/>
      <c r="I834" s="1673" t="s">
        <v>2405</v>
      </c>
    </row>
    <row r="835" spans="1:9" ht="12.75" customHeight="1">
      <c r="A835" s="711"/>
      <c r="B835" s="711"/>
      <c r="C835" s="1639"/>
      <c r="D835" s="1825"/>
      <c r="E835" s="1825"/>
      <c r="F835" s="1825"/>
      <c r="G835" s="675"/>
    </row>
    <row r="836" spans="1:9" ht="12.75" customHeight="1">
      <c r="A836" s="711"/>
      <c r="B836" s="711"/>
      <c r="C836" s="1639"/>
      <c r="D836" s="1825"/>
      <c r="E836" s="1825"/>
      <c r="F836" s="1825"/>
      <c r="G836" s="675"/>
    </row>
    <row r="837" spans="1:9" ht="12.75" customHeight="1">
      <c r="A837" s="403"/>
      <c r="B837" s="403"/>
      <c r="C837" s="1643"/>
      <c r="D837" s="1621"/>
      <c r="E837" s="675"/>
      <c r="F837" s="675"/>
      <c r="G837" s="675"/>
    </row>
    <row r="838" spans="1:9" ht="12.75" customHeight="1">
      <c r="A838" s="1644"/>
      <c r="B838" s="795" t="s">
        <v>2546</v>
      </c>
      <c r="C838" s="1643"/>
      <c r="D838" s="1928" t="s">
        <v>2200</v>
      </c>
      <c r="E838" s="1928"/>
      <c r="F838" s="1928"/>
      <c r="G838" s="675"/>
    </row>
    <row r="839" spans="1:9" ht="12.75" customHeight="1">
      <c r="A839" s="553"/>
      <c r="B839" s="1644"/>
      <c r="C839" s="1643"/>
      <c r="D839" s="1928"/>
      <c r="E839" s="1928"/>
      <c r="F839" s="1928"/>
      <c r="G839" s="675"/>
    </row>
    <row r="840" spans="1:9" ht="12.75" customHeight="1">
      <c r="A840" s="403"/>
      <c r="B840" s="553"/>
      <c r="C840" s="1643"/>
      <c r="D840" s="1826" t="s">
        <v>2201</v>
      </c>
      <c r="E840" s="1826"/>
      <c r="F840" s="1826"/>
      <c r="G840" s="675"/>
    </row>
    <row r="841" spans="1:9" ht="12.75" customHeight="1">
      <c r="A841" s="403"/>
      <c r="B841" s="403"/>
      <c r="C841" s="1643"/>
      <c r="D841" s="1826"/>
      <c r="E841" s="1826"/>
      <c r="F841" s="1826"/>
      <c r="G841" s="675"/>
    </row>
    <row r="842" spans="1:9" ht="12.75" customHeight="1">
      <c r="A842" s="403"/>
      <c r="B842" s="403"/>
      <c r="C842" s="1643"/>
      <c r="D842" s="1826"/>
      <c r="E842" s="1826"/>
      <c r="F842" s="1826"/>
      <c r="G842" s="675"/>
    </row>
    <row r="843" spans="1:9" ht="12.75" customHeight="1">
      <c r="A843" s="403"/>
      <c r="B843" s="403"/>
      <c r="C843" s="1643"/>
      <c r="D843" s="1826"/>
      <c r="E843" s="1826"/>
      <c r="F843" s="1826"/>
      <c r="G843" s="675"/>
    </row>
    <row r="844" spans="1:9" ht="12.75" customHeight="1">
      <c r="A844" s="403"/>
      <c r="B844" s="403"/>
      <c r="C844" s="1643"/>
      <c r="D844" s="1826"/>
      <c r="E844" s="1826"/>
      <c r="F844" s="1826"/>
      <c r="G844" s="675"/>
    </row>
    <row r="845" spans="1:9" ht="12.75" customHeight="1">
      <c r="A845" s="403"/>
      <c r="B845" s="403"/>
      <c r="C845" s="1643"/>
      <c r="D845" s="1826"/>
      <c r="E845" s="1826"/>
      <c r="F845" s="1826"/>
      <c r="G845" s="675"/>
    </row>
    <row r="846" spans="1:9" ht="12.75" customHeight="1">
      <c r="A846" s="403"/>
      <c r="B846" s="403"/>
      <c r="C846" s="1643"/>
      <c r="D846" s="1621"/>
      <c r="E846" s="675"/>
      <c r="F846" s="675"/>
      <c r="G846" s="675"/>
    </row>
    <row r="847" spans="1:9" ht="12.75" customHeight="1">
      <c r="A847" s="403"/>
      <c r="B847" s="795" t="s">
        <v>2546</v>
      </c>
      <c r="C847" s="1643"/>
      <c r="D847" s="1826" t="s">
        <v>2202</v>
      </c>
      <c r="E847" s="1826"/>
      <c r="F847" s="1826"/>
      <c r="G847" s="675"/>
      <c r="I847" s="1673" t="s">
        <v>2386</v>
      </c>
    </row>
    <row r="848" spans="1:9" ht="12.75" customHeight="1">
      <c r="A848" s="403"/>
      <c r="B848" s="403"/>
      <c r="C848" s="1643"/>
      <c r="D848" s="1826" t="s">
        <v>2203</v>
      </c>
      <c r="E848" s="1826"/>
      <c r="F848" s="1826"/>
      <c r="G848" s="675"/>
    </row>
    <row r="849" spans="1:9" ht="12.75" customHeight="1">
      <c r="A849" s="403"/>
      <c r="B849" s="403"/>
      <c r="C849" s="1643"/>
      <c r="D849" s="787"/>
      <c r="E849" s="1805" t="s">
        <v>2486</v>
      </c>
      <c r="F849" s="1811"/>
      <c r="G849" s="675"/>
    </row>
    <row r="850" spans="1:9" ht="12.75" customHeight="1">
      <c r="A850" s="403"/>
      <c r="B850" s="403"/>
      <c r="C850" s="1643"/>
      <c r="D850" s="1621"/>
      <c r="E850" s="675"/>
      <c r="F850" s="675"/>
      <c r="G850" s="675"/>
    </row>
    <row r="851" spans="1:9" ht="12.75" customHeight="1">
      <c r="A851" s="403"/>
      <c r="B851" s="795" t="s">
        <v>2546</v>
      </c>
      <c r="C851" s="1643"/>
      <c r="D851" s="1826" t="s">
        <v>2204</v>
      </c>
      <c r="E851" s="1826"/>
      <c r="F851" s="1826"/>
      <c r="G851" s="675"/>
      <c r="I851" s="1673" t="s">
        <v>2406</v>
      </c>
    </row>
    <row r="852" spans="1:9" ht="12.75" customHeight="1">
      <c r="A852" s="403"/>
      <c r="B852" s="403"/>
      <c r="C852" s="1643"/>
      <c r="D852" s="1826"/>
      <c r="E852" s="1826"/>
      <c r="F852" s="1826"/>
      <c r="G852" s="675"/>
    </row>
    <row r="853" spans="1:9" ht="12.75" customHeight="1">
      <c r="A853" s="403"/>
      <c r="B853" s="403"/>
      <c r="C853" s="1643"/>
      <c r="D853" s="1826"/>
      <c r="E853" s="1826"/>
      <c r="F853" s="1826"/>
      <c r="G853" s="675"/>
    </row>
    <row r="854" spans="1:9" ht="12.75" customHeight="1">
      <c r="A854" s="403"/>
      <c r="B854" s="403"/>
      <c r="C854" s="1643"/>
      <c r="D854" s="1826"/>
      <c r="E854" s="1826"/>
      <c r="F854" s="1826"/>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8" t="s">
        <v>2242</v>
      </c>
      <c r="E858" s="1848"/>
      <c r="F858" s="1848"/>
      <c r="G858" s="1638"/>
    </row>
    <row r="859" spans="1:9" ht="12.75" customHeight="1">
      <c r="A859" s="1641"/>
      <c r="B859" s="1641"/>
      <c r="C859" s="313"/>
      <c r="D859" s="1929" t="s">
        <v>2206</v>
      </c>
      <c r="E859" s="1929"/>
      <c r="F859" s="1929"/>
      <c r="G859" s="1638"/>
    </row>
    <row r="860" spans="1:9" ht="12.75" customHeight="1">
      <c r="A860" s="1641"/>
      <c r="B860" s="1641"/>
      <c r="C860" s="313"/>
      <c r="D860" s="1649"/>
      <c r="E860" s="1649"/>
      <c r="F860" s="1649"/>
      <c r="G860" s="1638"/>
    </row>
    <row r="861" spans="1:9" ht="12.75" customHeight="1">
      <c r="A861" s="711"/>
      <c r="B861" s="795" t="s">
        <v>2681</v>
      </c>
      <c r="C861" s="553"/>
      <c r="D861" s="1838" t="s">
        <v>2207</v>
      </c>
      <c r="E861" s="1838"/>
      <c r="F861" s="1838"/>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795" t="s">
        <v>2681</v>
      </c>
      <c r="C864" s="553"/>
      <c r="D864" s="1825" t="s">
        <v>2208</v>
      </c>
      <c r="E864" s="1849"/>
      <c r="F864" s="1849"/>
      <c r="G864" s="675"/>
      <c r="I864" s="1673" t="s">
        <v>2406</v>
      </c>
    </row>
    <row r="865" spans="1:9" ht="12.75" customHeight="1">
      <c r="A865" s="1641"/>
      <c r="B865" s="1641"/>
      <c r="C865" s="553"/>
      <c r="D865" s="1849"/>
      <c r="E865" s="1849"/>
      <c r="F865" s="1849"/>
      <c r="G865" s="675"/>
    </row>
    <row r="866" spans="1:9" ht="12.75" customHeight="1">
      <c r="A866" s="1641"/>
      <c r="B866" s="1641"/>
      <c r="C866" s="553"/>
      <c r="D866" s="1609"/>
      <c r="E866" s="6"/>
      <c r="F866" s="6"/>
      <c r="G866" s="675"/>
    </row>
    <row r="867" spans="1:9" ht="12.75" customHeight="1">
      <c r="A867" s="553"/>
      <c r="B867" s="795" t="s">
        <v>2546</v>
      </c>
      <c r="C867" s="554"/>
      <c r="D867" s="1926" t="s">
        <v>2209</v>
      </c>
      <c r="E867" s="1926"/>
      <c r="F867" s="1926"/>
      <c r="G867" s="1638"/>
    </row>
    <row r="868" spans="1:9" ht="12.75" customHeight="1">
      <c r="A868" s="553"/>
      <c r="B868" s="1650"/>
      <c r="C868" s="554"/>
      <c r="D868" s="1926"/>
      <c r="E868" s="1926"/>
      <c r="F868" s="1926"/>
      <c r="G868" s="1638"/>
    </row>
    <row r="869" spans="1:9" ht="12.75" customHeight="1">
      <c r="A869" s="711"/>
      <c r="B869" s="674"/>
      <c r="C869" s="553"/>
      <c r="D869" s="1826" t="s">
        <v>2201</v>
      </c>
      <c r="E869" s="1826"/>
      <c r="F869" s="1826"/>
      <c r="G869" s="1638"/>
    </row>
    <row r="870" spans="1:9" ht="12.75" customHeight="1">
      <c r="A870" s="711"/>
      <c r="B870" s="711"/>
      <c r="C870" s="553"/>
      <c r="D870" s="1826"/>
      <c r="E870" s="1826"/>
      <c r="F870" s="1826"/>
      <c r="G870" s="1638"/>
    </row>
    <row r="871" spans="1:9" ht="12.75" customHeight="1">
      <c r="A871" s="711"/>
      <c r="B871" s="711"/>
      <c r="C871" s="553"/>
      <c r="D871" s="1826"/>
      <c r="E871" s="1826"/>
      <c r="F871" s="1826"/>
      <c r="G871" s="1638"/>
    </row>
    <row r="872" spans="1:9" ht="12.75" customHeight="1">
      <c r="A872" s="711"/>
      <c r="B872" s="711"/>
      <c r="C872" s="553"/>
      <c r="D872" s="1826"/>
      <c r="E872" s="1826"/>
      <c r="F872" s="1826"/>
      <c r="G872" s="1638"/>
    </row>
    <row r="873" spans="1:9" ht="12.75" customHeight="1">
      <c r="A873" s="711"/>
      <c r="B873" s="711"/>
      <c r="C873" s="553"/>
      <c r="D873" s="1826"/>
      <c r="E873" s="1826"/>
      <c r="F873" s="1826"/>
      <c r="G873" s="1638"/>
    </row>
    <row r="874" spans="1:9" ht="12.75" customHeight="1">
      <c r="A874" s="711"/>
      <c r="B874" s="711"/>
      <c r="C874" s="553"/>
      <c r="D874" s="1826"/>
      <c r="E874" s="1826"/>
      <c r="F874" s="1826"/>
      <c r="G874" s="1638"/>
    </row>
    <row r="875" spans="1:9" ht="12.75" customHeight="1">
      <c r="A875" s="711"/>
      <c r="B875" s="711"/>
      <c r="C875" s="553"/>
      <c r="D875" s="1609"/>
      <c r="E875" s="1637"/>
      <c r="F875" s="1637"/>
      <c r="G875" s="1638"/>
    </row>
    <row r="876" spans="1:9" ht="12.75" customHeight="1">
      <c r="A876" s="711"/>
      <c r="B876" s="795" t="s">
        <v>2546</v>
      </c>
      <c r="C876" s="553"/>
      <c r="D876" s="1891" t="s">
        <v>2202</v>
      </c>
      <c r="E876" s="1891"/>
      <c r="F876" s="1891"/>
      <c r="G876" s="1638"/>
      <c r="I876" s="1673" t="s">
        <v>2386</v>
      </c>
    </row>
    <row r="877" spans="1:9" ht="12.75" customHeight="1">
      <c r="A877" s="711"/>
      <c r="B877" s="711"/>
      <c r="C877" s="553"/>
      <c r="D877" s="1891" t="s">
        <v>2203</v>
      </c>
      <c r="E877" s="1891"/>
      <c r="F877" s="1891"/>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795" t="s">
        <v>2546</v>
      </c>
      <c r="C880" s="553"/>
      <c r="D880" s="1825" t="s">
        <v>2204</v>
      </c>
      <c r="E880" s="1825"/>
      <c r="F880" s="1825"/>
      <c r="G880" s="1638"/>
      <c r="I880" s="1673" t="s">
        <v>2406</v>
      </c>
    </row>
    <row r="881" spans="1:9" ht="12.75" customHeight="1">
      <c r="A881" s="711"/>
      <c r="B881" s="711"/>
      <c r="C881" s="553"/>
      <c r="D881" s="1825"/>
      <c r="E881" s="1825"/>
      <c r="F881" s="1825"/>
      <c r="G881" s="1638"/>
    </row>
    <row r="882" spans="1:9" ht="12.75" customHeight="1">
      <c r="A882" s="711"/>
      <c r="B882" s="711"/>
      <c r="C882" s="553"/>
      <c r="D882" s="1825"/>
      <c r="E882" s="1825"/>
      <c r="F882" s="1825"/>
      <c r="G882" s="1638"/>
    </row>
    <row r="883" spans="1:9" ht="12.75" customHeight="1">
      <c r="A883" s="711"/>
      <c r="B883" s="711"/>
      <c r="C883" s="553"/>
      <c r="D883" s="1825"/>
      <c r="E883" s="1825"/>
      <c r="F883" s="1825"/>
      <c r="G883" s="1638"/>
    </row>
    <row r="884" spans="1:9" ht="12.75" customHeight="1">
      <c r="A884" s="1610"/>
      <c r="B884" s="1610"/>
      <c r="C884" s="1639"/>
      <c r="D884" s="1637"/>
      <c r="E884" s="1637"/>
      <c r="F884" s="1637"/>
      <c r="G884" s="1638"/>
    </row>
    <row r="885" spans="1:9" ht="12.75" customHeight="1">
      <c r="A885" s="1894" t="s">
        <v>2243</v>
      </c>
      <c r="B885" s="1894"/>
      <c r="C885" s="1894"/>
      <c r="D885" s="1894"/>
      <c r="E885" s="1894"/>
      <c r="F885" s="1894"/>
      <c r="G885" s="1894"/>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84" t="s">
        <v>2249</v>
      </c>
      <c r="E887" s="1884"/>
      <c r="F887" s="1884"/>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2681</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84" t="s">
        <v>2244</v>
      </c>
      <c r="E891" s="1884"/>
      <c r="F891" s="1884"/>
      <c r="G891" s="1638"/>
    </row>
    <row r="892" spans="1:9" ht="12.75" customHeight="1">
      <c r="A892" s="1615"/>
      <c r="B892" s="1615"/>
      <c r="C892" s="1645"/>
      <c r="D892" s="1838" t="s">
        <v>2210</v>
      </c>
      <c r="E892" s="1838"/>
      <c r="F892" s="1838"/>
      <c r="G892" s="1638"/>
    </row>
    <row r="893" spans="1:9" ht="12.75" customHeight="1">
      <c r="A893" s="1655"/>
      <c r="B893" s="1655"/>
      <c r="C893" s="1639"/>
      <c r="D893" s="5"/>
      <c r="E893" s="1637"/>
      <c r="F893" s="1637"/>
      <c r="G893" s="1638"/>
    </row>
    <row r="894" spans="1:9" ht="12.75" customHeight="1">
      <c r="A894" s="711"/>
      <c r="B894" s="795" t="s">
        <v>2681</v>
      </c>
      <c r="C894" s="553"/>
      <c r="D894" s="1825" t="s">
        <v>2214</v>
      </c>
      <c r="E894" s="1825"/>
      <c r="F894" s="1825"/>
      <c r="G894" s="675"/>
      <c r="I894" s="1673" t="s">
        <v>2370</v>
      </c>
    </row>
    <row r="895" spans="1:9" ht="12.75" customHeight="1">
      <c r="A895" s="1641"/>
      <c r="B895" s="1641"/>
      <c r="C895" s="553"/>
      <c r="D895" s="1825"/>
      <c r="E895" s="1825"/>
      <c r="F895" s="1825"/>
      <c r="G895" s="675"/>
    </row>
    <row r="896" spans="1:9" s="1671" customFormat="1" ht="12.75" customHeight="1">
      <c r="A896" s="1741"/>
      <c r="B896" s="1741"/>
      <c r="C896" s="1645"/>
      <c r="D896" s="1825" t="s">
        <v>2213</v>
      </c>
      <c r="E896" s="1825"/>
      <c r="F896" s="1825"/>
      <c r="G896" s="1638"/>
      <c r="I896" s="1673"/>
    </row>
    <row r="897" spans="1:9" s="1671" customFormat="1" ht="12.75" customHeight="1">
      <c r="A897" s="1741"/>
      <c r="B897" s="1741"/>
      <c r="C897" s="1645"/>
      <c r="D897" s="1825"/>
      <c r="E897" s="1825"/>
      <c r="F897" s="1825"/>
      <c r="G897" s="1638"/>
      <c r="I897" s="1673"/>
    </row>
    <row r="898" spans="1:9" ht="12.75" customHeight="1">
      <c r="A898" s="1615"/>
      <c r="B898" s="1615"/>
      <c r="C898" s="1645"/>
      <c r="D898" s="6"/>
      <c r="E898" s="6"/>
      <c r="F898" s="1637"/>
      <c r="G898" s="1638"/>
    </row>
    <row r="899" spans="1:9" ht="12.75" customHeight="1">
      <c r="A899" s="403"/>
      <c r="B899" s="795" t="s">
        <v>2681</v>
      </c>
      <c r="C899" s="485"/>
      <c r="D899" s="1918" t="s">
        <v>2211</v>
      </c>
      <c r="E899" s="1918"/>
      <c r="F899" s="1918"/>
      <c r="G899" s="1638"/>
      <c r="I899" s="1673" t="s">
        <v>2369</v>
      </c>
    </row>
    <row r="900" spans="1:9" ht="12.75" customHeight="1">
      <c r="A900" s="403"/>
      <c r="B900" s="403"/>
      <c r="C900" s="485"/>
      <c r="D900" s="1918"/>
      <c r="E900" s="1918"/>
      <c r="F900" s="1918"/>
      <c r="G900" s="1638"/>
    </row>
    <row r="901" spans="1:9" ht="12.75" customHeight="1">
      <c r="A901" s="403"/>
      <c r="B901" s="403"/>
      <c r="C901" s="485"/>
      <c r="D901" s="1918"/>
      <c r="E901" s="1918"/>
      <c r="F901" s="1918"/>
      <c r="G901" s="1638"/>
    </row>
    <row r="902" spans="1:9" s="1671" customFormat="1" ht="12.75" customHeight="1">
      <c r="A902" s="403"/>
      <c r="B902" s="403"/>
      <c r="C902" s="485"/>
      <c r="D902" s="1918"/>
      <c r="E902" s="1918"/>
      <c r="F902" s="1918"/>
      <c r="G902" s="1638"/>
      <c r="I902" s="1673"/>
    </row>
    <row r="903" spans="1:9" ht="12.75" customHeight="1">
      <c r="A903" s="403"/>
      <c r="B903" s="403"/>
      <c r="C903" s="485"/>
      <c r="D903" s="1918"/>
      <c r="E903" s="1918"/>
      <c r="F903" s="1918"/>
      <c r="G903" s="1638"/>
    </row>
    <row r="904" spans="1:9" ht="12.75" customHeight="1">
      <c r="A904" s="486"/>
      <c r="B904" s="486"/>
      <c r="C904" s="485"/>
      <c r="D904" s="1918"/>
      <c r="E904" s="1918"/>
      <c r="F904" s="1918"/>
      <c r="G904" s="1638"/>
    </row>
    <row r="905" spans="1:9" ht="12.75" customHeight="1">
      <c r="A905" s="486"/>
      <c r="B905" s="486"/>
      <c r="C905" s="485"/>
      <c r="D905" s="1918"/>
      <c r="E905" s="1918"/>
      <c r="F905" s="1918"/>
      <c r="G905" s="1638"/>
    </row>
    <row r="906" spans="1:9" ht="12.75" customHeight="1">
      <c r="A906" s="486"/>
      <c r="B906" s="486"/>
      <c r="C906" s="485"/>
      <c r="D906" s="1918"/>
      <c r="E906" s="1918"/>
      <c r="F906" s="1918"/>
      <c r="G906" s="1638"/>
    </row>
    <row r="907" spans="1:9" s="1671" customFormat="1" ht="12.75" customHeight="1">
      <c r="A907" s="486"/>
      <c r="B907" s="486"/>
      <c r="C907" s="485"/>
      <c r="D907" s="1742"/>
      <c r="E907" s="1742"/>
      <c r="F907" s="1742"/>
      <c r="G907" s="1638"/>
      <c r="I907" s="1673"/>
    </row>
    <row r="908" spans="1:9" ht="12.75" customHeight="1">
      <c r="A908" s="1655"/>
      <c r="B908" s="795" t="s">
        <v>2546</v>
      </c>
      <c r="C908" s="1639"/>
      <c r="D908" s="1825" t="s">
        <v>2215</v>
      </c>
      <c r="E908" s="1825"/>
      <c r="F908" s="1825"/>
      <c r="G908" s="1638"/>
    </row>
    <row r="909" spans="1:9" ht="12.75" customHeight="1">
      <c r="A909" s="1655"/>
      <c r="B909" s="1655"/>
      <c r="C909" s="1639"/>
      <c r="D909" s="1825"/>
      <c r="E909" s="1825"/>
      <c r="F909" s="1825"/>
      <c r="G909" s="1638"/>
    </row>
    <row r="910" spans="1:9" ht="12.75" customHeight="1">
      <c r="A910" s="1655"/>
      <c r="B910" s="1655"/>
      <c r="C910" s="1639"/>
      <c r="D910" s="1637"/>
      <c r="E910" s="1637"/>
      <c r="F910" s="1637"/>
      <c r="G910" s="1638"/>
    </row>
    <row r="911" spans="1:9" ht="12.75" customHeight="1">
      <c r="A911" s="1655"/>
      <c r="B911" s="795" t="s">
        <v>2546</v>
      </c>
      <c r="C911" s="1639"/>
      <c r="D911" s="1882" t="s">
        <v>2216</v>
      </c>
      <c r="E911" s="1882"/>
      <c r="F911" s="1882"/>
      <c r="G911" s="1638"/>
    </row>
    <row r="912" spans="1:9" ht="12.75" customHeight="1">
      <c r="A912" s="1655"/>
      <c r="B912" s="1655"/>
      <c r="C912" s="1639"/>
      <c r="D912" s="1882"/>
      <c r="E912" s="1882"/>
      <c r="F912" s="1882"/>
      <c r="G912" s="1638"/>
    </row>
    <row r="913" spans="1:9" ht="12.75" customHeight="1">
      <c r="A913" s="1655"/>
      <c r="B913" s="1655"/>
      <c r="C913" s="1639"/>
      <c r="D913" s="1882"/>
      <c r="E913" s="1882"/>
      <c r="F913" s="1882"/>
      <c r="G913" s="1638"/>
    </row>
    <row r="914" spans="1:9" ht="12.75" customHeight="1">
      <c r="A914" s="1655"/>
      <c r="B914" s="1655"/>
      <c r="C914" s="1639"/>
      <c r="D914" s="1882"/>
      <c r="E914" s="1882"/>
      <c r="F914" s="1882"/>
      <c r="G914" s="1638"/>
    </row>
    <row r="915" spans="1:9" ht="12.75" customHeight="1">
      <c r="A915" s="1655"/>
      <c r="B915" s="1655"/>
      <c r="C915" s="1639"/>
      <c r="D915" s="1609"/>
      <c r="E915" s="1637"/>
      <c r="F915" s="1637"/>
      <c r="G915" s="1638"/>
    </row>
    <row r="916" spans="1:9" ht="12.75" customHeight="1">
      <c r="A916" s="1655"/>
      <c r="B916" s="795" t="s">
        <v>2546</v>
      </c>
      <c r="C916" s="1639"/>
      <c r="D916" s="1838" t="s">
        <v>2217</v>
      </c>
      <c r="E916" s="1838"/>
      <c r="F916" s="1838"/>
      <c r="G916" s="1638"/>
    </row>
    <row r="917" spans="1:9" ht="12.75" customHeight="1">
      <c r="A917" s="1655"/>
      <c r="B917" s="1655"/>
      <c r="C917" s="1639"/>
      <c r="D917" s="1609"/>
      <c r="E917" s="1637"/>
      <c r="F917" s="1637"/>
      <c r="G917" s="1638"/>
    </row>
    <row r="918" spans="1:9" ht="12.75" customHeight="1">
      <c r="A918" s="1655"/>
      <c r="B918" s="795" t="s">
        <v>2546</v>
      </c>
      <c r="C918" s="1639"/>
      <c r="D918" s="1838" t="s">
        <v>2218</v>
      </c>
      <c r="E918" s="1838"/>
      <c r="F918" s="1838"/>
      <c r="G918" s="1638"/>
    </row>
    <row r="919" spans="1:9" ht="12.75" customHeight="1">
      <c r="A919" s="486"/>
      <c r="B919" s="486"/>
      <c r="C919" s="485"/>
      <c r="D919" s="183"/>
      <c r="E919" s="675"/>
      <c r="F919" s="1638"/>
      <c r="G919" s="1638"/>
    </row>
    <row r="920" spans="1:9" ht="12.75" customHeight="1">
      <c r="A920" s="1651"/>
      <c r="B920" s="795" t="s">
        <v>2681</v>
      </c>
      <c r="C920" s="1652"/>
      <c r="D920" s="1918" t="s">
        <v>2212</v>
      </c>
      <c r="E920" s="1918"/>
      <c r="F920" s="1918"/>
      <c r="G920" s="1653"/>
      <c r="I920" s="1673" t="s">
        <v>2421</v>
      </c>
    </row>
    <row r="921" spans="1:9" ht="12.75" customHeight="1">
      <c r="A921" s="1651"/>
      <c r="B921" s="1651"/>
      <c r="C921" s="1652"/>
      <c r="D921" s="1918"/>
      <c r="E921" s="1918"/>
      <c r="F921" s="1918"/>
      <c r="G921" s="1653"/>
    </row>
    <row r="922" spans="1:9" ht="12.75" customHeight="1">
      <c r="A922" s="1651"/>
      <c r="B922" s="1651"/>
      <c r="C922" s="1652"/>
      <c r="D922" s="1918"/>
      <c r="E922" s="1918"/>
      <c r="F922" s="1918"/>
      <c r="G922" s="1653"/>
    </row>
    <row r="923" spans="1:9" ht="12.75" customHeight="1">
      <c r="A923" s="1651"/>
      <c r="B923" s="1651"/>
      <c r="C923" s="1652"/>
      <c r="D923" s="1918"/>
      <c r="E923" s="1918"/>
      <c r="F923" s="1918"/>
      <c r="G923" s="1653"/>
    </row>
    <row r="924" spans="1:9" ht="12.75" customHeight="1">
      <c r="A924" s="1651"/>
      <c r="B924" s="1651"/>
      <c r="C924" s="1652"/>
      <c r="D924" s="1918"/>
      <c r="E924" s="1918"/>
      <c r="F924" s="1918"/>
      <c r="G924" s="1653"/>
    </row>
    <row r="925" spans="1:9" ht="12.75" customHeight="1">
      <c r="A925" s="1651"/>
      <c r="B925" s="1651"/>
      <c r="C925" s="1652"/>
      <c r="D925" s="1918"/>
      <c r="E925" s="1918"/>
      <c r="F925" s="1918"/>
      <c r="G925" s="1653"/>
    </row>
    <row r="926" spans="1:9" ht="12.75" customHeight="1">
      <c r="A926" s="1651"/>
      <c r="B926" s="1651"/>
      <c r="C926" s="1652"/>
      <c r="D926" s="1918"/>
      <c r="E926" s="1918"/>
      <c r="F926" s="1918"/>
      <c r="G926" s="1653"/>
    </row>
    <row r="927" spans="1:9" ht="12.75" customHeight="1">
      <c r="A927" s="1651"/>
      <c r="B927" s="1651"/>
      <c r="C927" s="1652"/>
      <c r="D927" s="1918"/>
      <c r="E927" s="1918"/>
      <c r="F927" s="1918"/>
      <c r="G927" s="1653"/>
    </row>
    <row r="928" spans="1:9" ht="12.75" customHeight="1">
      <c r="A928" s="1651"/>
      <c r="B928" s="1651"/>
      <c r="C928" s="1652"/>
      <c r="D928" s="1918"/>
      <c r="E928" s="1918"/>
      <c r="F928" s="1918"/>
      <c r="G928" s="1653"/>
    </row>
    <row r="929" spans="1:9" ht="12.75" customHeight="1">
      <c r="A929" s="486"/>
      <c r="B929" s="486"/>
      <c r="C929" s="485"/>
      <c r="D929" s="183"/>
      <c r="E929" s="675"/>
      <c r="F929" s="1638"/>
      <c r="G929" s="1638"/>
    </row>
    <row r="930" spans="1:9" ht="12.75" customHeight="1">
      <c r="A930" s="403"/>
      <c r="B930" s="795" t="s">
        <v>2681</v>
      </c>
      <c r="C930" s="485"/>
      <c r="D930" s="1927" t="s">
        <v>2424</v>
      </c>
      <c r="E930" s="1927"/>
      <c r="F930" s="1927"/>
      <c r="G930" s="1638"/>
      <c r="I930" s="1673" t="s">
        <v>2421</v>
      </c>
    </row>
    <row r="931" spans="1:9" ht="12.75" customHeight="1">
      <c r="A931" s="403"/>
      <c r="B931" s="403"/>
      <c r="C931" s="485"/>
      <c r="D931" s="1927"/>
      <c r="E931" s="1927"/>
      <c r="F931" s="1927"/>
      <c r="G931" s="1638"/>
    </row>
    <row r="932" spans="1:9" ht="12.75" customHeight="1">
      <c r="A932" s="403"/>
      <c r="B932" s="403"/>
      <c r="C932" s="485"/>
      <c r="D932" s="1927"/>
      <c r="E932" s="1927"/>
      <c r="F932" s="1927"/>
      <c r="G932" s="1638"/>
    </row>
    <row r="933" spans="1:9" ht="12.75" customHeight="1">
      <c r="A933" s="403"/>
      <c r="B933" s="403"/>
      <c r="C933" s="485"/>
      <c r="D933" s="1927"/>
      <c r="E933" s="1927"/>
      <c r="F933" s="1927"/>
      <c r="G933" s="1638"/>
    </row>
    <row r="934" spans="1:9" ht="12.75" customHeight="1">
      <c r="A934" s="403"/>
      <c r="B934" s="403"/>
      <c r="C934" s="485"/>
      <c r="D934" s="1927"/>
      <c r="E934" s="1927"/>
      <c r="F934" s="1927"/>
      <c r="G934" s="1638"/>
    </row>
    <row r="935" spans="1:9" ht="12.75" customHeight="1">
      <c r="A935" s="403"/>
      <c r="B935" s="403"/>
      <c r="C935" s="485"/>
      <c r="D935" s="1927"/>
      <c r="E935" s="1927"/>
      <c r="F935" s="1927"/>
      <c r="G935" s="1638"/>
    </row>
    <row r="936" spans="1:9" ht="12.75" customHeight="1">
      <c r="A936" s="403"/>
      <c r="B936" s="403"/>
      <c r="C936" s="485"/>
      <c r="D936" s="1927"/>
      <c r="E936" s="1927"/>
      <c r="F936" s="1927"/>
      <c r="G936" s="1638"/>
    </row>
    <row r="937" spans="1:9" s="1671" customFormat="1" ht="12.75" customHeight="1">
      <c r="A937" s="403"/>
      <c r="B937" s="403"/>
      <c r="C937" s="485"/>
      <c r="D937" s="1743"/>
      <c r="E937" s="1743"/>
      <c r="F937" s="1743"/>
      <c r="G937" s="1638"/>
      <c r="I937" s="1673"/>
    </row>
    <row r="938" spans="1:9" s="1671" customFormat="1" ht="12.75" customHeight="1">
      <c r="A938" s="403"/>
      <c r="B938" s="1674" t="s">
        <v>2681</v>
      </c>
      <c r="C938" s="485"/>
      <c r="D938" s="1837" t="s">
        <v>2422</v>
      </c>
      <c r="E938" s="1837"/>
      <c r="F938" s="1837"/>
      <c r="G938" s="1638"/>
      <c r="I938" s="1673"/>
    </row>
    <row r="939" spans="1:9" s="1671" customFormat="1" ht="12.75" customHeight="1">
      <c r="A939" s="403"/>
      <c r="B939" s="403"/>
      <c r="C939" s="485"/>
      <c r="D939" s="1837"/>
      <c r="E939" s="1837"/>
      <c r="F939" s="1837"/>
      <c r="G939" s="1638"/>
      <c r="I939" s="1673"/>
    </row>
    <row r="940" spans="1:9" s="1671" customFormat="1" ht="12.75" customHeight="1">
      <c r="A940" s="403"/>
      <c r="B940" s="403"/>
      <c r="C940" s="485"/>
      <c r="D940" s="1837"/>
      <c r="E940" s="1837"/>
      <c r="F940" s="1837"/>
      <c r="G940" s="1638"/>
      <c r="I940" s="1673"/>
    </row>
    <row r="941" spans="1:9" s="1671" customFormat="1" ht="12.75" customHeight="1">
      <c r="A941" s="403"/>
      <c r="B941" s="403"/>
      <c r="C941" s="485"/>
      <c r="D941" s="1837"/>
      <c r="E941" s="1837"/>
      <c r="F941" s="1837"/>
      <c r="G941" s="1638"/>
      <c r="I941" s="1673"/>
    </row>
    <row r="942" spans="1:9" s="1671" customFormat="1" ht="12.75" customHeight="1">
      <c r="A942" s="403"/>
      <c r="B942" s="403"/>
      <c r="C942" s="485"/>
      <c r="D942" s="1837"/>
      <c r="E942" s="1837"/>
      <c r="F942" s="1837"/>
      <c r="G942" s="1638"/>
      <c r="I942" s="1673"/>
    </row>
    <row r="943" spans="1:9" s="1671" customFormat="1" ht="12.75" customHeight="1">
      <c r="A943" s="403"/>
      <c r="B943" s="403"/>
      <c r="C943" s="485"/>
      <c r="D943" s="1837"/>
      <c r="E943" s="1837"/>
      <c r="F943" s="1837"/>
      <c r="G943" s="1638"/>
      <c r="I943" s="1673"/>
    </row>
    <row r="944" spans="1:9" s="1671" customFormat="1" ht="12.75" customHeight="1">
      <c r="A944" s="403"/>
      <c r="B944" s="403"/>
      <c r="C944" s="485"/>
      <c r="D944" s="1743"/>
      <c r="E944" s="1743"/>
      <c r="F944" s="1743"/>
      <c r="G944" s="1638"/>
      <c r="I944" s="1673"/>
    </row>
    <row r="945" spans="1:9" ht="12.75" customHeight="1">
      <c r="A945" s="1655"/>
      <c r="B945" s="795" t="s">
        <v>2546</v>
      </c>
      <c r="C945" s="1639"/>
      <c r="D945" s="1919" t="s">
        <v>2219</v>
      </c>
      <c r="E945" s="1919"/>
      <c r="F945" s="1919"/>
      <c r="G945" s="1638"/>
    </row>
    <row r="946" spans="1:9" ht="12.75" customHeight="1">
      <c r="A946" s="1655"/>
      <c r="B946" s="1655"/>
      <c r="C946" s="1639"/>
      <c r="D946" s="1919"/>
      <c r="E946" s="1919"/>
      <c r="F946" s="1919"/>
      <c r="G946" s="1638"/>
    </row>
    <row r="947" spans="1:9" ht="12.75" customHeight="1">
      <c r="A947" s="1655"/>
      <c r="B947" s="1655"/>
      <c r="C947" s="1639"/>
      <c r="D947" s="1919"/>
      <c r="E947" s="1919"/>
      <c r="F947" s="1919"/>
      <c r="G947" s="1638"/>
    </row>
    <row r="948" spans="1:9" s="1671" customFormat="1" ht="12.75" customHeight="1">
      <c r="A948" s="403"/>
      <c r="B948" s="403"/>
      <c r="C948" s="485"/>
      <c r="D948" s="1743"/>
      <c r="E948" s="1743"/>
      <c r="F948" s="1743"/>
      <c r="G948" s="1638"/>
      <c r="I948" s="1673"/>
    </row>
    <row r="949" spans="1:9" ht="12.75" customHeight="1">
      <c r="A949" s="403"/>
      <c r="B949" s="403"/>
      <c r="C949" s="485"/>
      <c r="D949" s="1654"/>
      <c r="E949" s="675"/>
      <c r="F949" s="1638"/>
      <c r="G949" s="1638"/>
    </row>
    <row r="950" spans="1:9" ht="12.75" customHeight="1">
      <c r="A950" s="403"/>
      <c r="B950" s="795" t="s">
        <v>2546</v>
      </c>
      <c r="C950" s="485"/>
      <c r="D950" s="1918" t="s">
        <v>2423</v>
      </c>
      <c r="E950" s="1918"/>
      <c r="F950" s="1918"/>
      <c r="G950" s="1638"/>
      <c r="I950" s="1673" t="s">
        <v>2421</v>
      </c>
    </row>
    <row r="951" spans="1:9" ht="12.75" customHeight="1">
      <c r="A951" s="403"/>
      <c r="B951" s="403"/>
      <c r="C951" s="485"/>
      <c r="D951" s="1918"/>
      <c r="E951" s="1918"/>
      <c r="F951" s="1918"/>
      <c r="G951" s="1638"/>
    </row>
    <row r="952" spans="1:9" ht="12.75" customHeight="1">
      <c r="A952" s="403"/>
      <c r="B952" s="403"/>
      <c r="C952" s="485"/>
      <c r="D952" s="1918"/>
      <c r="E952" s="1918"/>
      <c r="F952" s="1918"/>
      <c r="G952" s="1638"/>
    </row>
    <row r="953" spans="1:9" ht="12.75" customHeight="1">
      <c r="A953" s="403"/>
      <c r="B953" s="403"/>
      <c r="C953" s="485"/>
      <c r="D953" s="1918"/>
      <c r="E953" s="1918"/>
      <c r="F953" s="1918"/>
      <c r="G953" s="1638"/>
    </row>
    <row r="954" spans="1:9" ht="12.75" customHeight="1">
      <c r="A954" s="1657"/>
      <c r="B954" s="1657"/>
      <c r="C954" s="1643"/>
      <c r="D954" s="1606"/>
      <c r="E954" s="1606"/>
      <c r="F954" s="1606"/>
      <c r="G954" s="1606"/>
    </row>
    <row r="955" spans="1:9" ht="12.75" customHeight="1">
      <c r="A955" s="1641"/>
      <c r="B955" s="1641"/>
      <c r="C955" s="553"/>
      <c r="D955" s="1848" t="s">
        <v>2220</v>
      </c>
      <c r="E955" s="1848"/>
      <c r="F955" s="1848"/>
      <c r="G955" s="675"/>
    </row>
    <row r="956" spans="1:9" ht="12.75" customHeight="1">
      <c r="A956" s="711"/>
      <c r="B956" s="795" t="s">
        <v>2546</v>
      </c>
      <c r="C956" s="553"/>
      <c r="D956" s="1838" t="s">
        <v>2245</v>
      </c>
      <c r="E956" s="1838"/>
      <c r="F956" s="1838"/>
      <c r="G956" s="675"/>
      <c r="I956" s="1673" t="s">
        <v>2421</v>
      </c>
    </row>
    <row r="957" spans="1:9" ht="12.75" customHeight="1">
      <c r="A957" s="1641"/>
      <c r="B957" s="1641"/>
      <c r="C957" s="553"/>
      <c r="D957" s="6"/>
      <c r="E957" s="6"/>
      <c r="F957" s="6"/>
      <c r="G957" s="675"/>
    </row>
    <row r="958" spans="1:9" ht="12.75" customHeight="1">
      <c r="A958" s="1641"/>
      <c r="B958" s="1641"/>
      <c r="C958" s="553"/>
      <c r="D958" s="1848" t="s">
        <v>2221</v>
      </c>
      <c r="E958" s="1848"/>
      <c r="F958" s="1848"/>
      <c r="G958" s="674"/>
    </row>
    <row r="959" spans="1:9" ht="12.75" customHeight="1">
      <c r="A959" s="711"/>
      <c r="B959" s="795" t="s">
        <v>2546</v>
      </c>
      <c r="C959" s="553"/>
      <c r="D959" s="1825" t="s">
        <v>2222</v>
      </c>
      <c r="E959" s="1825"/>
      <c r="F959" s="1825"/>
      <c r="G959" s="674"/>
      <c r="I959" s="1673" t="s">
        <v>2421</v>
      </c>
    </row>
    <row r="960" spans="1:9" ht="12.75" customHeight="1">
      <c r="A960" s="711"/>
      <c r="B960" s="711"/>
      <c r="C960" s="553"/>
      <c r="D960" s="1825"/>
      <c r="E960" s="1825"/>
      <c r="F960" s="1825"/>
      <c r="G960" s="674"/>
    </row>
    <row r="961" spans="1:9" ht="12.75" customHeight="1">
      <c r="A961" s="711"/>
      <c r="B961" s="711"/>
      <c r="C961" s="553"/>
      <c r="D961" s="1825"/>
      <c r="E961" s="1825"/>
      <c r="F961" s="1825"/>
      <c r="G961" s="674"/>
    </row>
    <row r="962" spans="1:9" ht="12.75" customHeight="1">
      <c r="A962" s="711"/>
      <c r="B962" s="711"/>
      <c r="C962" s="553"/>
      <c r="D962" s="1825"/>
      <c r="E962" s="1825"/>
      <c r="F962" s="1825"/>
      <c r="G962" s="674"/>
    </row>
    <row r="963" spans="1:9" ht="12.75" customHeight="1">
      <c r="A963" s="711"/>
      <c r="B963" s="711"/>
      <c r="C963" s="553"/>
      <c r="D963" s="1825"/>
      <c r="E963" s="1825"/>
      <c r="F963" s="1825"/>
      <c r="G963" s="674"/>
    </row>
    <row r="964" spans="1:9" ht="12.75" customHeight="1">
      <c r="A964" s="711"/>
      <c r="B964" s="711"/>
      <c r="C964" s="553"/>
      <c r="D964" s="1825"/>
      <c r="E964" s="1825"/>
      <c r="F964" s="1825"/>
      <c r="G964" s="674"/>
    </row>
    <row r="965" spans="1:9" ht="12.75" customHeight="1">
      <c r="A965" s="711"/>
      <c r="B965" s="711"/>
      <c r="C965" s="553"/>
      <c r="D965" s="1825"/>
      <c r="E965" s="1825"/>
      <c r="F965" s="1825"/>
      <c r="G965" s="674"/>
    </row>
    <row r="966" spans="1:9" ht="12.75" customHeight="1">
      <c r="A966" s="711"/>
      <c r="B966" s="711"/>
      <c r="C966" s="553"/>
      <c r="D966" s="1825"/>
      <c r="E966" s="1825"/>
      <c r="F966" s="1825"/>
      <c r="G966" s="674"/>
    </row>
    <row r="967" spans="1:9" ht="12.75" customHeight="1">
      <c r="A967" s="711"/>
      <c r="B967" s="711"/>
      <c r="C967" s="553"/>
      <c r="D967" s="1825"/>
      <c r="E967" s="1825"/>
      <c r="F967" s="1825"/>
      <c r="G967" s="674"/>
    </row>
    <row r="968" spans="1:9" ht="12.75" customHeight="1">
      <c r="A968" s="711"/>
      <c r="B968" s="711"/>
      <c r="C968" s="553"/>
      <c r="D968" s="1825"/>
      <c r="E968" s="1825"/>
      <c r="F968" s="1825"/>
      <c r="G968" s="674"/>
    </row>
    <row r="969" spans="1:9" ht="12.75" customHeight="1">
      <c r="A969" s="711"/>
      <c r="B969" s="711"/>
      <c r="C969" s="553"/>
      <c r="D969" s="1825"/>
      <c r="E969" s="1825"/>
      <c r="F969" s="1825"/>
      <c r="G969" s="674"/>
    </row>
    <row r="970" spans="1:9" ht="12.75" customHeight="1">
      <c r="A970" s="711"/>
      <c r="B970" s="711"/>
      <c r="C970" s="553"/>
      <c r="D970" s="1825"/>
      <c r="E970" s="1825"/>
      <c r="F970" s="1825"/>
      <c r="G970" s="674"/>
    </row>
    <row r="971" spans="1:9" s="1671" customFormat="1" ht="12.75" customHeight="1">
      <c r="A971" s="711"/>
      <c r="B971" s="711"/>
      <c r="C971" s="553"/>
      <c r="D971" s="1825"/>
      <c r="E971" s="1825"/>
      <c r="F971" s="1825"/>
      <c r="G971" s="674"/>
      <c r="I971" s="1673"/>
    </row>
    <row r="972" spans="1:9" ht="12.75" customHeight="1">
      <c r="A972" s="711"/>
      <c r="B972" s="711"/>
      <c r="C972" s="553"/>
      <c r="D972" s="1825"/>
      <c r="E972" s="1825"/>
      <c r="F972" s="1825"/>
      <c r="G972" s="674"/>
    </row>
    <row r="973" spans="1:9" ht="12.75" customHeight="1">
      <c r="A973" s="711"/>
      <c r="B973" s="711"/>
      <c r="C973" s="553"/>
      <c r="D973" s="1825"/>
      <c r="E973" s="1825"/>
      <c r="F973" s="1825"/>
      <c r="G973" s="675"/>
    </row>
    <row r="974" spans="1:9" ht="12.75" customHeight="1">
      <c r="A974" s="1641"/>
      <c r="B974" s="1641"/>
      <c r="C974" s="553"/>
      <c r="D974" s="6"/>
      <c r="E974" s="6"/>
      <c r="F974" s="6"/>
      <c r="G974" s="675"/>
    </row>
    <row r="975" spans="1:9" ht="12.75" customHeight="1">
      <c r="A975" s="1894" t="s">
        <v>2223</v>
      </c>
      <c r="B975" s="1894"/>
      <c r="C975" s="1894"/>
      <c r="D975" s="1894"/>
      <c r="E975" s="1894"/>
      <c r="F975" s="1894"/>
      <c r="G975" s="1894"/>
      <c r="H975" s="1748"/>
      <c r="I975" s="1749"/>
    </row>
    <row r="976" spans="1:9" ht="12.75" customHeight="1">
      <c r="A976" s="1610"/>
      <c r="B976" s="1610"/>
      <c r="C976" s="553"/>
      <c r="D976" s="6"/>
      <c r="E976" s="6"/>
      <c r="F976" s="6"/>
      <c r="G976" s="675"/>
    </row>
    <row r="977" spans="1:9" ht="12.75" customHeight="1">
      <c r="A977" s="1641"/>
      <c r="B977" s="1641"/>
      <c r="C977" s="1639"/>
      <c r="D977" s="1848" t="s">
        <v>2246</v>
      </c>
      <c r="E977" s="1848"/>
      <c r="F977" s="1848"/>
      <c r="G977" s="675"/>
    </row>
    <row r="978" spans="1:9" ht="12.75" customHeight="1">
      <c r="A978" s="1615"/>
      <c r="B978" s="1615"/>
      <c r="C978" s="1645"/>
      <c r="D978" s="1838" t="s">
        <v>2224</v>
      </c>
      <c r="E978" s="1838"/>
      <c r="F978" s="1838"/>
      <c r="G978" s="675"/>
    </row>
    <row r="979" spans="1:9" ht="12.75" customHeight="1">
      <c r="A979" s="1615"/>
      <c r="B979" s="1615"/>
      <c r="C979" s="1645"/>
      <c r="D979" s="6"/>
      <c r="E979" s="6"/>
      <c r="F979" s="1637"/>
      <c r="G979" s="674"/>
    </row>
    <row r="980" spans="1:9" ht="12.75" customHeight="1">
      <c r="A980" s="1641"/>
      <c r="B980" s="795" t="s">
        <v>2681</v>
      </c>
      <c r="C980" s="553"/>
      <c r="D980" s="1925" t="s">
        <v>2505</v>
      </c>
      <c r="E980" s="1925"/>
      <c r="F980" s="1925"/>
      <c r="G980" s="674"/>
      <c r="I980" s="1673" t="s">
        <v>2399</v>
      </c>
    </row>
    <row r="981" spans="1:9" ht="12.75" customHeight="1">
      <c r="A981" s="1641"/>
      <c r="B981" s="1641"/>
      <c r="C981" s="553"/>
      <c r="D981" s="1925"/>
      <c r="E981" s="1925"/>
      <c r="F981" s="1925"/>
      <c r="G981" s="674"/>
    </row>
    <row r="982" spans="1:9" ht="12.75" customHeight="1">
      <c r="A982" s="1641"/>
      <c r="B982" s="1641"/>
      <c r="C982" s="553"/>
      <c r="D982" s="1810"/>
      <c r="E982" s="1805" t="s">
        <v>2506</v>
      </c>
      <c r="F982" s="1810"/>
      <c r="G982" s="674"/>
    </row>
    <row r="983" spans="1:9" ht="12.75" customHeight="1">
      <c r="A983" s="1626"/>
      <c r="B983" s="1626"/>
      <c r="C983" s="554"/>
      <c r="D983" s="1836" t="s">
        <v>2504</v>
      </c>
      <c r="E983" s="1836"/>
      <c r="F983" s="1836"/>
      <c r="G983" s="674"/>
    </row>
    <row r="984" spans="1:9" ht="12.75" customHeight="1">
      <c r="A984" s="1626"/>
      <c r="B984" s="1626"/>
      <c r="C984" s="554"/>
      <c r="D984" s="1836"/>
      <c r="E984" s="1836"/>
      <c r="F984" s="1836"/>
      <c r="G984" s="674"/>
    </row>
    <row r="985" spans="1:9" ht="12.75" customHeight="1">
      <c r="A985" s="717"/>
      <c r="B985" s="717"/>
      <c r="C985" s="313"/>
      <c r="D985" s="1836"/>
      <c r="E985" s="1836"/>
      <c r="F985" s="1836"/>
      <c r="G985" s="674"/>
    </row>
    <row r="986" spans="1:9" ht="12.75" customHeight="1">
      <c r="A986" s="717"/>
      <c r="B986" s="717"/>
      <c r="C986" s="313"/>
      <c r="D986" s="1836"/>
      <c r="E986" s="1836"/>
      <c r="F986" s="1836"/>
      <c r="G986" s="674"/>
    </row>
    <row r="987" spans="1:9" ht="12.75" customHeight="1">
      <c r="A987" s="717"/>
      <c r="B987" s="717"/>
      <c r="C987" s="313"/>
      <c r="D987" s="1607"/>
      <c r="E987" s="1607"/>
      <c r="F987" s="1607"/>
      <c r="G987" s="674"/>
    </row>
    <row r="988" spans="1:9" ht="12.75" customHeight="1">
      <c r="A988" s="717"/>
      <c r="B988" s="795" t="s">
        <v>2546</v>
      </c>
      <c r="C988" s="313"/>
      <c r="D988" s="1826" t="s">
        <v>2225</v>
      </c>
      <c r="E988" s="1826"/>
      <c r="F988" s="1826"/>
      <c r="G988" s="674"/>
    </row>
    <row r="989" spans="1:9" ht="12.75" customHeight="1">
      <c r="A989" s="717"/>
      <c r="B989" s="717"/>
      <c r="C989" s="313"/>
      <c r="D989" s="1826"/>
      <c r="E989" s="1826"/>
      <c r="F989" s="1826"/>
      <c r="G989" s="674"/>
    </row>
    <row r="990" spans="1:9" ht="12.75" customHeight="1">
      <c r="A990" s="717"/>
      <c r="B990" s="717"/>
      <c r="C990" s="313"/>
      <c r="D990" s="1826"/>
      <c r="E990" s="1826"/>
      <c r="F990" s="1826"/>
      <c r="G990" s="674"/>
    </row>
    <row r="991" spans="1:9" ht="12.75" customHeight="1">
      <c r="A991" s="717"/>
      <c r="B991" s="717"/>
      <c r="C991" s="313"/>
      <c r="D991" s="1826"/>
      <c r="E991" s="1826"/>
      <c r="F991" s="1826"/>
      <c r="G991" s="674"/>
    </row>
    <row r="992" spans="1:9" ht="12.75" customHeight="1">
      <c r="A992" s="717"/>
      <c r="B992" s="717"/>
      <c r="C992" s="313"/>
      <c r="D992" s="1605"/>
      <c r="E992" s="1605"/>
      <c r="F992" s="1605"/>
      <c r="G992" s="674"/>
    </row>
    <row r="993" spans="1:7" ht="12.75" customHeight="1">
      <c r="A993" s="717"/>
      <c r="B993" s="795" t="s">
        <v>2546</v>
      </c>
      <c r="C993" s="313"/>
      <c r="D993" s="1826" t="s">
        <v>2226</v>
      </c>
      <c r="E993" s="1826"/>
      <c r="F993" s="1826"/>
      <c r="G993" s="674"/>
    </row>
    <row r="994" spans="1:7" ht="12.75" customHeight="1">
      <c r="A994" s="717"/>
      <c r="B994" s="717"/>
      <c r="C994" s="313"/>
      <c r="D994" s="1826"/>
      <c r="E994" s="1826"/>
      <c r="F994" s="1826"/>
      <c r="G994" s="674"/>
    </row>
    <row r="995" spans="1:7" ht="12.75" customHeight="1">
      <c r="A995" s="717"/>
      <c r="B995" s="717"/>
      <c r="C995" s="313"/>
      <c r="D995" s="1605"/>
      <c r="E995" s="1605"/>
      <c r="F995" s="1605"/>
      <c r="G995" s="674"/>
    </row>
    <row r="996" spans="1:7" ht="12.75" customHeight="1">
      <c r="A996" s="711"/>
      <c r="B996" s="795" t="s">
        <v>2681</v>
      </c>
      <c r="C996" s="553"/>
      <c r="D996" s="1838" t="s">
        <v>2227</v>
      </c>
      <c r="E996" s="1838"/>
      <c r="F996" s="1838"/>
      <c r="G996" s="674"/>
    </row>
    <row r="997" spans="1:7" ht="12.75" customHeight="1">
      <c r="A997" s="1641"/>
      <c r="B997" s="1641"/>
      <c r="C997" s="553"/>
      <c r="D997" s="6"/>
      <c r="E997" s="6"/>
      <c r="F997" s="6"/>
      <c r="G997" s="674"/>
    </row>
    <row r="998" spans="1:7" ht="12.75" customHeight="1">
      <c r="A998" s="711"/>
      <c r="B998" s="795" t="s">
        <v>2546</v>
      </c>
      <c r="C998" s="553"/>
      <c r="D998" s="1838" t="s">
        <v>2228</v>
      </c>
      <c r="E998" s="1838"/>
      <c r="F998" s="1838"/>
      <c r="G998" s="674"/>
    </row>
    <row r="999" spans="1:7" ht="12.75" customHeight="1">
      <c r="A999" s="1641"/>
      <c r="B999" s="1641"/>
      <c r="C999" s="553"/>
      <c r="D999" s="1609"/>
      <c r="E999" s="6"/>
      <c r="F999" s="6"/>
      <c r="G999" s="674"/>
    </row>
    <row r="1000" spans="1:7" ht="12.75" customHeight="1">
      <c r="A1000" s="711"/>
      <c r="B1000" s="795" t="s">
        <v>2681</v>
      </c>
      <c r="C1000" s="553"/>
      <c r="D1000" s="1838" t="s">
        <v>2229</v>
      </c>
      <c r="E1000" s="1838"/>
      <c r="F1000" s="1838"/>
      <c r="G1000" s="674"/>
    </row>
    <row r="1001" spans="1:7" ht="12.75" customHeight="1">
      <c r="A1001" s="1641"/>
      <c r="B1001" s="1641"/>
      <c r="C1001" s="553"/>
      <c r="D1001" s="1609"/>
      <c r="E1001" s="6"/>
      <c r="F1001" s="6"/>
      <c r="G1001" s="674"/>
    </row>
    <row r="1002" spans="1:7" ht="12.75" customHeight="1">
      <c r="A1002" s="711"/>
      <c r="B1002" s="795" t="s">
        <v>2546</v>
      </c>
      <c r="C1002" s="553"/>
      <c r="D1002" s="1825" t="s">
        <v>2230</v>
      </c>
      <c r="E1002" s="1825"/>
      <c r="F1002" s="1825"/>
      <c r="G1002" s="674"/>
    </row>
    <row r="1003" spans="1:7" ht="12.75" customHeight="1">
      <c r="A1003" s="711"/>
      <c r="B1003" s="711"/>
      <c r="C1003" s="553"/>
      <c r="D1003" s="1825"/>
      <c r="E1003" s="1825"/>
      <c r="F1003" s="1825"/>
      <c r="G1003" s="674"/>
    </row>
    <row r="1004" spans="1:7" ht="12.75" customHeight="1">
      <c r="A1004" s="711"/>
      <c r="B1004" s="711"/>
      <c r="C1004" s="553"/>
      <c r="D1004" s="1609"/>
      <c r="E1004" s="6"/>
      <c r="F1004" s="6"/>
      <c r="G1004" s="675"/>
    </row>
    <row r="1005" spans="1:7" ht="12.75" customHeight="1">
      <c r="A1005" s="407"/>
      <c r="B1005" s="795" t="s">
        <v>2546</v>
      </c>
      <c r="C1005" s="1658"/>
      <c r="D1005" s="1892" t="s">
        <v>2231</v>
      </c>
      <c r="E1005" s="1892"/>
      <c r="F1005" s="1892"/>
      <c r="G1005" s="1659"/>
    </row>
    <row r="1006" spans="1:7" ht="12.75" customHeight="1">
      <c r="A1006" s="1658"/>
      <c r="B1006" s="1658"/>
      <c r="C1006" s="1658"/>
      <c r="D1006" s="1892"/>
      <c r="E1006" s="1892"/>
      <c r="F1006" s="1892"/>
      <c r="G1006" s="1659"/>
    </row>
    <row r="1007" spans="1:7" ht="12.75" customHeight="1">
      <c r="A1007" s="1658"/>
      <c r="B1007" s="1658"/>
      <c r="C1007" s="1658"/>
      <c r="D1007" s="1660"/>
      <c r="E1007" s="1661"/>
      <c r="F1007" s="1661"/>
      <c r="G1007" s="1659"/>
    </row>
    <row r="1008" spans="1:7" ht="12.75" customHeight="1">
      <c r="A1008" s="407"/>
      <c r="B1008" s="795" t="s">
        <v>2546</v>
      </c>
      <c r="C1008" s="1658"/>
      <c r="D1008" s="1924" t="s">
        <v>2232</v>
      </c>
      <c r="E1008" s="1924"/>
      <c r="F1008" s="1924"/>
      <c r="G1008" s="1659"/>
    </row>
    <row r="1009" spans="1:9" ht="12.75" customHeight="1">
      <c r="A1009" s="1658"/>
      <c r="B1009" s="1658"/>
      <c r="C1009" s="1658"/>
      <c r="D1009" s="1660"/>
      <c r="E1009" s="1661"/>
      <c r="F1009" s="1661"/>
      <c r="G1009" s="1659"/>
    </row>
    <row r="1010" spans="1:9" ht="12.75" customHeight="1">
      <c r="A1010" s="711"/>
      <c r="B1010" s="795" t="s">
        <v>2546</v>
      </c>
      <c r="C1010" s="553"/>
      <c r="D1010" s="1838" t="s">
        <v>2233</v>
      </c>
      <c r="E1010" s="1838"/>
      <c r="F1010" s="1838"/>
      <c r="G1010" s="675"/>
    </row>
    <row r="1011" spans="1:9" ht="12.75" customHeight="1">
      <c r="A1011" s="711"/>
      <c r="B1011" s="711"/>
      <c r="C1011" s="553"/>
      <c r="D1011" s="1609"/>
      <c r="E1011" s="6"/>
      <c r="F1011" s="6"/>
      <c r="G1011" s="675"/>
    </row>
    <row r="1012" spans="1:9" ht="12.75" customHeight="1">
      <c r="A1012" s="711"/>
      <c r="B1012" s="795" t="s">
        <v>2546</v>
      </c>
      <c r="C1012" s="553"/>
      <c r="D1012" s="1825" t="s">
        <v>2234</v>
      </c>
      <c r="E1012" s="1825"/>
      <c r="F1012" s="1825"/>
      <c r="G1012" s="675"/>
    </row>
    <row r="1013" spans="1:9" ht="12.75" customHeight="1">
      <c r="A1013" s="711"/>
      <c r="B1013" s="711"/>
      <c r="C1013" s="553"/>
      <c r="D1013" s="1825"/>
      <c r="E1013" s="1825"/>
      <c r="F1013" s="1825"/>
      <c r="G1013" s="675"/>
    </row>
    <row r="1014" spans="1:9" ht="12.75" customHeight="1">
      <c r="A1014" s="1641"/>
      <c r="B1014" s="1641"/>
      <c r="C1014" s="553"/>
      <c r="D1014" s="6"/>
      <c r="E1014" s="6"/>
      <c r="F1014" s="6"/>
      <c r="G1014" s="675"/>
    </row>
    <row r="1015" spans="1:9" ht="12.75" customHeight="1">
      <c r="A1015" s="1894" t="s">
        <v>2235</v>
      </c>
      <c r="B1015" s="1894"/>
      <c r="C1015" s="1894"/>
      <c r="D1015" s="1894"/>
      <c r="E1015" s="1894"/>
      <c r="F1015" s="1894"/>
      <c r="G1015" s="1894"/>
      <c r="H1015" s="1748"/>
      <c r="I1015" s="1749"/>
    </row>
    <row r="1016" spans="1:9" ht="12.75" customHeight="1">
      <c r="A1016" s="1641"/>
      <c r="B1016" s="1641"/>
      <c r="C1016" s="553"/>
      <c r="D1016" s="6"/>
      <c r="E1016" s="6"/>
      <c r="F1016" s="6"/>
      <c r="G1016" s="675"/>
    </row>
    <row r="1017" spans="1:9" ht="12.75" customHeight="1">
      <c r="A1017" s="1626"/>
      <c r="B1017" s="1626"/>
      <c r="C1017" s="554"/>
      <c r="D1017" s="1884" t="s">
        <v>2236</v>
      </c>
      <c r="E1017" s="1884"/>
      <c r="F1017" s="1884"/>
      <c r="G1017" s="675"/>
    </row>
    <row r="1018" spans="1:9" ht="12.75" customHeight="1">
      <c r="A1018" s="1626"/>
      <c r="B1018" s="1626"/>
      <c r="C1018" s="554"/>
      <c r="D1018" s="1917" t="s">
        <v>2237</v>
      </c>
      <c r="E1018" s="1917"/>
      <c r="F1018" s="1917"/>
      <c r="G1018" s="675"/>
    </row>
    <row r="1019" spans="1:9" ht="12.75" customHeight="1">
      <c r="A1019" s="671"/>
      <c r="B1019" s="671"/>
      <c r="C1019" s="1616"/>
      <c r="D1019" s="675"/>
      <c r="E1019" s="675"/>
      <c r="F1019" s="675"/>
      <c r="G1019" s="675"/>
    </row>
    <row r="1020" spans="1:9" ht="12.75" customHeight="1">
      <c r="A1020" s="711"/>
      <c r="B1020" s="711"/>
      <c r="C1020" s="313"/>
      <c r="D1020" s="1884" t="s">
        <v>2251</v>
      </c>
      <c r="E1020" s="1884"/>
      <c r="F1020" s="1884"/>
      <c r="G1020" s="675"/>
      <c r="I1020" s="1673" t="s">
        <v>2371</v>
      </c>
    </row>
    <row r="1021" spans="1:9" ht="12.75" customHeight="1">
      <c r="A1021" s="1641"/>
      <c r="B1021" s="795" t="s">
        <v>2681</v>
      </c>
      <c r="C1021" s="553"/>
      <c r="D1021" s="1917" t="s">
        <v>1497</v>
      </c>
      <c r="E1021" s="1917"/>
      <c r="F1021" s="1917"/>
      <c r="G1021" s="675"/>
    </row>
    <row r="1022" spans="1:9" s="1671" customFormat="1" ht="12.75" customHeight="1">
      <c r="A1022" s="1641"/>
      <c r="B1022" s="711"/>
      <c r="C1022" s="553"/>
      <c r="D1022" s="1913" t="s">
        <v>2238</v>
      </c>
      <c r="E1022" s="1913"/>
      <c r="F1022" s="1913"/>
      <c r="G1022" s="675"/>
      <c r="I1022" s="1673"/>
    </row>
    <row r="1023" spans="1:9" ht="12.75" customHeight="1">
      <c r="A1023" s="1641"/>
      <c r="B1023" s="1641"/>
      <c r="C1023" s="553"/>
      <c r="D1023" s="1917"/>
      <c r="E1023" s="1917"/>
      <c r="F1023" s="1917"/>
      <c r="G1023" s="675"/>
    </row>
    <row r="1024" spans="1:9" ht="12.75" customHeight="1">
      <c r="A1024" s="1914" t="s">
        <v>2247</v>
      </c>
      <c r="B1024" s="1914"/>
      <c r="C1024" s="1914"/>
      <c r="D1024" s="1914"/>
      <c r="E1024" s="1914"/>
      <c r="F1024" s="1914"/>
      <c r="G1024" s="1914"/>
      <c r="H1024" s="1748"/>
      <c r="I1024" s="1749"/>
    </row>
    <row r="1025" spans="1:9" ht="12.75" customHeight="1">
      <c r="A1025" s="254"/>
      <c r="B1025" s="254"/>
      <c r="C1025" s="1633"/>
      <c r="D1025" s="683"/>
      <c r="E1025" s="683"/>
      <c r="F1025" s="683"/>
      <c r="G1025" s="683"/>
    </row>
    <row r="1026" spans="1:9" ht="12.75" customHeight="1">
      <c r="A1026" s="254"/>
      <c r="B1026" s="1668"/>
      <c r="C1026" s="1675"/>
      <c r="D1026" s="1898" t="s">
        <v>1498</v>
      </c>
      <c r="E1026" s="1898"/>
      <c r="F1026" s="1898"/>
      <c r="G1026" s="683"/>
    </row>
    <row r="1027" spans="1:9" ht="12.75" customHeight="1">
      <c r="A1027" s="254"/>
      <c r="B1027" s="1674" t="s">
        <v>2681</v>
      </c>
      <c r="C1027" s="1675"/>
      <c r="D1027" s="1901" t="s">
        <v>1497</v>
      </c>
      <c r="E1027" s="1901"/>
      <c r="F1027" s="1901"/>
      <c r="G1027" s="683"/>
    </row>
    <row r="1028" spans="1:9" ht="12.75" customHeight="1">
      <c r="A1028" s="254"/>
      <c r="B1028" s="1671"/>
      <c r="C1028" s="1675"/>
      <c r="D1028" s="1901" t="s">
        <v>2248</v>
      </c>
      <c r="E1028" s="1901"/>
      <c r="F1028" s="1901"/>
      <c r="G1028" s="683"/>
    </row>
    <row r="1029" spans="1:9" s="1671" customFormat="1" ht="12.75" customHeight="1">
      <c r="A1029" s="254"/>
      <c r="C1029" s="1675"/>
      <c r="D1029" s="1669"/>
      <c r="E1029" s="1669"/>
      <c r="F1029" s="1669"/>
      <c r="G1029" s="683"/>
      <c r="I1029" s="1673"/>
    </row>
    <row r="1030" spans="1:9" ht="12.75" customHeight="1">
      <c r="A1030" s="254"/>
      <c r="B1030" s="254"/>
      <c r="C1030" s="1633"/>
      <c r="D1030" s="1915" t="s">
        <v>1180</v>
      </c>
      <c r="E1030" s="1915"/>
      <c r="F1030" s="1915"/>
      <c r="G1030" s="683"/>
      <c r="I1030" s="1673" t="s">
        <v>2400</v>
      </c>
    </row>
    <row r="1031" spans="1:9" ht="12.75" customHeight="1">
      <c r="A1031" s="500"/>
      <c r="B1031" s="500"/>
      <c r="C1031" s="499"/>
      <c r="D1031" s="1916" t="s">
        <v>1197</v>
      </c>
      <c r="E1031" s="1916"/>
      <c r="F1031" s="1916"/>
      <c r="G1031" s="1662"/>
    </row>
    <row r="1032" spans="1:9" ht="12.75" customHeight="1">
      <c r="A1032" s="711"/>
      <c r="B1032" s="1674" t="s">
        <v>2546</v>
      </c>
      <c r="C1032" s="554"/>
      <c r="D1032" s="1891" t="s">
        <v>1065</v>
      </c>
      <c r="E1032" s="1891"/>
      <c r="F1032" s="1891"/>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14" t="s">
        <v>2268</v>
      </c>
      <c r="B1035" s="1914"/>
      <c r="C1035" s="1914"/>
      <c r="D1035" s="1914"/>
      <c r="E1035" s="1914"/>
      <c r="F1035" s="1914"/>
      <c r="G1035" s="1914"/>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2546</v>
      </c>
      <c r="C1040" s="787"/>
      <c r="D1040" s="1922" t="s">
        <v>2252</v>
      </c>
      <c r="E1040" s="1922"/>
      <c r="F1040" s="1922"/>
      <c r="G1040" s="787"/>
      <c r="I1040" s="1673" t="s">
        <v>2372</v>
      </c>
    </row>
    <row r="1041" spans="1:9">
      <c r="A1041" s="787"/>
      <c r="B1041" s="787"/>
      <c r="C1041" s="787"/>
      <c r="D1041" s="1922"/>
      <c r="E1041" s="1922"/>
      <c r="F1041" s="1922"/>
      <c r="G1041" s="787"/>
    </row>
    <row r="1042" spans="1:9">
      <c r="A1042" s="787"/>
      <c r="B1042" s="787"/>
      <c r="C1042" s="787"/>
      <c r="D1042" s="1922"/>
      <c r="E1042" s="1922"/>
      <c r="F1042" s="1922"/>
      <c r="G1042" s="787"/>
    </row>
    <row r="1043" spans="1:9">
      <c r="A1043" s="787"/>
      <c r="B1043" s="787"/>
      <c r="C1043" s="787"/>
      <c r="D1043" s="1922"/>
      <c r="E1043" s="1922"/>
      <c r="F1043" s="1922"/>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2681</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2546</v>
      </c>
      <c r="C1050" s="787"/>
      <c r="D1050" s="1922" t="s">
        <v>2256</v>
      </c>
      <c r="E1050" s="1922"/>
      <c r="F1050" s="1922"/>
      <c r="G1050" s="787"/>
      <c r="I1050" s="1673" t="s">
        <v>2374</v>
      </c>
    </row>
    <row r="1051" spans="1:9">
      <c r="A1051" s="787"/>
      <c r="B1051" s="787"/>
      <c r="C1051" s="787"/>
      <c r="D1051" s="1922"/>
      <c r="E1051" s="1922"/>
      <c r="F1051" s="1922"/>
      <c r="G1051" s="787"/>
    </row>
    <row r="1052" spans="1:9">
      <c r="A1052" s="787"/>
      <c r="B1052" s="787"/>
      <c r="C1052" s="787"/>
      <c r="D1052" s="1922"/>
      <c r="E1052" s="1922"/>
      <c r="F1052" s="1922"/>
      <c r="G1052" s="787"/>
    </row>
    <row r="1053" spans="1:9">
      <c r="A1053" s="787"/>
      <c r="B1053" s="787"/>
      <c r="C1053" s="787"/>
      <c r="D1053" s="1922"/>
      <c r="E1053" s="1922"/>
      <c r="F1053" s="1922"/>
      <c r="G1053" s="787"/>
    </row>
    <row r="1054" spans="1:9">
      <c r="A1054" s="787"/>
      <c r="B1054" s="787"/>
      <c r="C1054" s="787"/>
      <c r="D1054" s="1922"/>
      <c r="E1054" s="1922"/>
      <c r="F1054" s="1922"/>
      <c r="G1054" s="787"/>
    </row>
    <row r="1055" spans="1:9">
      <c r="A1055" s="787"/>
      <c r="B1055" s="787"/>
      <c r="C1055" s="787"/>
      <c r="D1055" s="787"/>
      <c r="E1055" s="787"/>
      <c r="F1055" s="787"/>
      <c r="G1055" s="787"/>
    </row>
    <row r="1056" spans="1:9">
      <c r="A1056" s="1914" t="s">
        <v>2257</v>
      </c>
      <c r="B1056" s="1914"/>
      <c r="C1056" s="1914"/>
      <c r="D1056" s="1914"/>
      <c r="E1056" s="1914"/>
      <c r="F1056" s="1914"/>
      <c r="G1056" s="1914"/>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2681</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2546</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2546</v>
      </c>
      <c r="C1065" s="787"/>
      <c r="D1065" s="1665" t="s">
        <v>2266</v>
      </c>
      <c r="E1065" s="1670"/>
      <c r="F1065" s="787"/>
      <c r="G1065" s="787"/>
      <c r="I1065" s="1673" t="s">
        <v>2377</v>
      </c>
    </row>
    <row r="1066" spans="1:9" s="1671" customFormat="1">
      <c r="D1066" s="1923" t="s">
        <v>2267</v>
      </c>
      <c r="E1066" s="1923"/>
      <c r="F1066" s="1923"/>
      <c r="I1066" s="1673"/>
    </row>
    <row r="1067" spans="1:9" s="1671" customFormat="1">
      <c r="D1067" s="1923"/>
      <c r="E1067" s="1923"/>
      <c r="F1067" s="1923"/>
      <c r="I1067" s="1673"/>
    </row>
    <row r="1068" spans="1:9" s="1671" customFormat="1">
      <c r="D1068" s="1923"/>
      <c r="E1068" s="1923"/>
      <c r="F1068" s="1923"/>
      <c r="I1068" s="1673"/>
    </row>
    <row r="1069" spans="1:9" s="1671" customFormat="1">
      <c r="D1069" s="1923"/>
      <c r="E1069" s="1923"/>
      <c r="F1069" s="1923"/>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2546</v>
      </c>
      <c r="C1073" s="787"/>
      <c r="D1073" s="1920" t="s">
        <v>2259</v>
      </c>
      <c r="E1073" s="1920"/>
      <c r="F1073" s="1920"/>
      <c r="G1073" s="787"/>
    </row>
    <row r="1074" spans="1:9" s="1671" customFormat="1">
      <c r="D1074" s="1920"/>
      <c r="E1074" s="1920"/>
      <c r="F1074" s="1920"/>
      <c r="I1074" s="1673"/>
    </row>
    <row r="1075" spans="1:9" s="1671" customFormat="1">
      <c r="D1075" s="1920"/>
      <c r="E1075" s="1920"/>
      <c r="F1075" s="1920"/>
      <c r="I1075" s="1673"/>
    </row>
    <row r="1076" spans="1:9" s="1671" customFormat="1">
      <c r="D1076" s="1920"/>
      <c r="E1076" s="1920"/>
      <c r="F1076" s="1920"/>
      <c r="I1076" s="1673"/>
    </row>
    <row r="1077" spans="1:9">
      <c r="A1077" s="787"/>
      <c r="B1077" s="787"/>
      <c r="C1077" s="787"/>
      <c r="D1077" s="1920"/>
      <c r="E1077" s="1920"/>
      <c r="F1077" s="1920"/>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14" t="s">
        <v>2269</v>
      </c>
      <c r="B1080" s="1914"/>
      <c r="C1080" s="1914"/>
      <c r="D1080" s="1914"/>
      <c r="E1080" s="1914"/>
      <c r="F1080" s="1914"/>
      <c r="G1080" s="1914"/>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2546</v>
      </c>
      <c r="C1083" s="787"/>
      <c r="D1083" s="1920" t="s">
        <v>2270</v>
      </c>
      <c r="E1083" s="1920"/>
      <c r="F1083" s="1920"/>
      <c r="G1083" s="787"/>
      <c r="I1083" s="1673" t="s">
        <v>2379</v>
      </c>
    </row>
    <row r="1084" spans="1:9" s="1671" customFormat="1">
      <c r="D1084" s="1920"/>
      <c r="E1084" s="1920"/>
      <c r="F1084" s="1920"/>
      <c r="I1084" s="1673"/>
    </row>
    <row r="1085" spans="1:9" s="1671" customFormat="1">
      <c r="D1085" s="1920"/>
      <c r="E1085" s="1920"/>
      <c r="F1085" s="1920"/>
      <c r="I1085" s="1673"/>
    </row>
    <row r="1086" spans="1:9" s="1671" customFormat="1">
      <c r="D1086" s="1666"/>
      <c r="I1086" s="1673"/>
    </row>
    <row r="1087" spans="1:9">
      <c r="A1087" s="787"/>
      <c r="B1087" s="1674" t="s">
        <v>2546</v>
      </c>
      <c r="C1087" s="787"/>
      <c r="D1087" s="1920" t="s">
        <v>2271</v>
      </c>
      <c r="E1087" s="1920"/>
      <c r="F1087" s="1920"/>
      <c r="G1087" s="787"/>
      <c r="I1087" s="1673" t="s">
        <v>2380</v>
      </c>
    </row>
    <row r="1088" spans="1:9" s="1671" customFormat="1">
      <c r="D1088" s="1920"/>
      <c r="E1088" s="1920"/>
      <c r="F1088" s="1920"/>
      <c r="I1088" s="1673"/>
    </row>
    <row r="1089" spans="1:9" s="1671" customFormat="1">
      <c r="D1089" s="1666"/>
      <c r="I1089" s="1673"/>
    </row>
    <row r="1090" spans="1:9">
      <c r="A1090" s="787"/>
      <c r="B1090" s="1674" t="s">
        <v>2546</v>
      </c>
      <c r="C1090" s="787"/>
      <c r="D1090" s="1920" t="s">
        <v>2427</v>
      </c>
      <c r="E1090" s="1920"/>
      <c r="F1090" s="1920"/>
      <c r="G1090" s="787"/>
      <c r="I1090" s="1673" t="s">
        <v>2425</v>
      </c>
    </row>
    <row r="1091" spans="1:9" s="1671" customFormat="1">
      <c r="D1091" s="1920"/>
      <c r="E1091" s="1920"/>
      <c r="F1091" s="1920"/>
      <c r="I1091" s="1673"/>
    </row>
    <row r="1092" spans="1:9" s="1671" customFormat="1">
      <c r="D1092" s="1920"/>
      <c r="E1092" s="1920"/>
      <c r="F1092" s="1920"/>
      <c r="I1092" s="1673"/>
    </row>
    <row r="1093" spans="1:9" s="1671" customFormat="1">
      <c r="D1093" s="1920"/>
      <c r="E1093" s="1920"/>
      <c r="F1093" s="1920"/>
      <c r="I1093" s="1673"/>
    </row>
    <row r="1094" spans="1:9" s="1671" customFormat="1">
      <c r="D1094" s="1920"/>
      <c r="E1094" s="1920"/>
      <c r="F1094" s="1920"/>
      <c r="I1094" s="1673"/>
    </row>
    <row r="1095" spans="1:9" s="1671" customFormat="1">
      <c r="D1095" s="1920"/>
      <c r="E1095" s="1920"/>
      <c r="F1095" s="1920"/>
      <c r="I1095" s="1673"/>
    </row>
    <row r="1096" spans="1:9" s="1672" customFormat="1" ht="12.5">
      <c r="B1096" s="1671"/>
      <c r="D1096" s="1666" t="s">
        <v>2426</v>
      </c>
    </row>
    <row r="1097" spans="1:9">
      <c r="A1097" s="787"/>
      <c r="B1097" s="1674" t="s">
        <v>2546</v>
      </c>
      <c r="C1097" s="787"/>
      <c r="D1097" s="1920" t="s">
        <v>2272</v>
      </c>
      <c r="E1097" s="1920"/>
      <c r="F1097" s="1920"/>
      <c r="G1097" s="787"/>
      <c r="I1097" s="1732" t="s">
        <v>2381</v>
      </c>
    </row>
    <row r="1098" spans="1:9" s="1671" customFormat="1">
      <c r="D1098" s="1920"/>
      <c r="E1098" s="1920"/>
      <c r="F1098" s="1920"/>
      <c r="I1098" s="1673"/>
    </row>
    <row r="1099" spans="1:9" s="1671" customFormat="1">
      <c r="D1099" s="1920"/>
      <c r="E1099" s="1920"/>
      <c r="F1099" s="1920"/>
      <c r="I1099" s="1673"/>
    </row>
    <row r="1100" spans="1:9" s="1671" customFormat="1">
      <c r="D1100" s="1666"/>
      <c r="I1100" s="1673"/>
    </row>
    <row r="1101" spans="1:9">
      <c r="A1101" s="787"/>
      <c r="B1101" s="1674" t="s">
        <v>2681</v>
      </c>
      <c r="C1101" s="787"/>
      <c r="D1101" s="1921" t="s">
        <v>2428</v>
      </c>
      <c r="E1101" s="1921"/>
      <c r="F1101" s="1921"/>
      <c r="G1101" s="787"/>
      <c r="I1101" s="1673" t="s">
        <v>2382</v>
      </c>
    </row>
    <row r="1102" spans="1:9">
      <c r="A1102" s="787"/>
      <c r="B1102" s="787"/>
      <c r="C1102" s="787"/>
      <c r="D1102" s="1921"/>
      <c r="E1102" s="1921"/>
      <c r="F1102" s="1921"/>
      <c r="G1102" s="787"/>
    </row>
    <row r="1103" spans="1:9">
      <c r="A1103" s="787"/>
      <c r="B1103" s="787"/>
      <c r="C1103" s="787"/>
      <c r="D1103" s="1921"/>
      <c r="E1103" s="1921"/>
      <c r="F1103" s="1921"/>
      <c r="G1103" s="787"/>
    </row>
    <row r="1104" spans="1:9" s="1671" customFormat="1">
      <c r="D1104" s="1744"/>
      <c r="E1104" s="1744"/>
      <c r="F1104" s="1744"/>
      <c r="I1104" s="1673"/>
    </row>
    <row r="1105" spans="1:9" s="1671" customFormat="1" ht="15.75" customHeight="1">
      <c r="B1105" s="1674" t="s">
        <v>2546</v>
      </c>
      <c r="D1105" s="1826" t="s">
        <v>2430</v>
      </c>
      <c r="E1105" s="1826"/>
      <c r="F1105" s="1826"/>
      <c r="I1105" s="1673" t="s">
        <v>2429</v>
      </c>
    </row>
    <row r="1106" spans="1:9" s="1671" customFormat="1">
      <c r="D1106" s="1826"/>
      <c r="E1106" s="1826"/>
      <c r="F1106" s="1826"/>
      <c r="I1106" s="1673"/>
    </row>
    <row r="1107" spans="1:9" s="1671" customFormat="1">
      <c r="D1107" s="1826"/>
      <c r="E1107" s="1826"/>
      <c r="F1107" s="1826"/>
      <c r="I1107" s="1673"/>
    </row>
    <row r="1108" spans="1:9" s="1671" customFormat="1">
      <c r="D1108" s="1826"/>
      <c r="E1108" s="1826"/>
      <c r="F1108" s="1826"/>
      <c r="I1108" s="1673"/>
    </row>
    <row r="1109" spans="1:9" s="1671" customFormat="1">
      <c r="D1109" s="1744"/>
      <c r="E1109" s="1744"/>
      <c r="F1109" s="1744"/>
      <c r="I1109" s="1673"/>
    </row>
    <row r="1110" spans="1:9" ht="37.5">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62"/>
      <c r="H1523" s="1862"/>
      <c r="I1523" s="186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0000000}"/>
    <hyperlink ref="D431" r:id="rId2" xr:uid="{00000000-0004-0000-0300-000001000000}"/>
  </hyperlinks>
  <printOptions horizontalCentered="1"/>
  <pageMargins left="0.75" right="0.5" top="1" bottom="1" header="0.5" footer="0.5"/>
  <pageSetup scale="76" fitToHeight="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86" zoomScaleNormal="100" zoomScaleSheetLayoutView="80" workbookViewId="0">
      <selection activeCell="AJ1004" sqref="AJ1004:AQ1007"/>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51" width="3.7265625" style="39" hidden="1"/>
    <col min="52" max="76" width="3.7265625" style="12" hidden="1"/>
    <col min="77"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5"/>
    <row r="8" spans="1:96" ht="17.5">
      <c r="A8" s="2248" t="s">
        <v>105</v>
      </c>
      <c r="B8" s="2248"/>
      <c r="C8" s="2248"/>
      <c r="D8" s="2248"/>
      <c r="E8" s="2248"/>
      <c r="F8" s="2248"/>
      <c r="G8" s="2248"/>
      <c r="H8" s="2248"/>
      <c r="I8" s="2248"/>
      <c r="J8" s="2248"/>
      <c r="K8" s="2248"/>
      <c r="L8" s="2248"/>
      <c r="M8" s="2248"/>
      <c r="N8" s="2248"/>
      <c r="O8" s="2248"/>
      <c r="P8" s="2248"/>
      <c r="Q8" s="2248"/>
      <c r="R8" s="2248"/>
      <c r="S8" s="2248"/>
      <c r="T8" s="2248"/>
      <c r="U8" s="2248"/>
      <c r="V8" s="2248"/>
      <c r="W8" s="2248"/>
      <c r="X8" s="2248"/>
      <c r="Y8" s="2248"/>
      <c r="Z8" s="2248"/>
      <c r="AA8" s="2248"/>
      <c r="AB8" s="2248"/>
      <c r="AC8" s="2248"/>
      <c r="AD8" s="2248"/>
      <c r="AE8" s="2248"/>
      <c r="AF8" s="2248"/>
      <c r="AG8" s="2248"/>
      <c r="AH8" s="2248"/>
      <c r="AI8" s="2248"/>
      <c r="AJ8" s="2248"/>
      <c r="AK8" s="2248"/>
      <c r="AL8" s="2248"/>
      <c r="AM8" s="1474"/>
      <c r="AN8" s="1474"/>
      <c r="AO8" s="1474"/>
      <c r="AP8" s="1474"/>
      <c r="AQ8" s="1474"/>
      <c r="AR8" s="1474"/>
      <c r="AS8" s="1474"/>
      <c r="AT8" s="1474"/>
      <c r="AU8" s="1474"/>
      <c r="AV8" s="1474"/>
      <c r="AW8" s="1474"/>
      <c r="AX8" s="1474"/>
      <c r="AY8" s="1474"/>
    </row>
    <row r="9" spans="1:96" s="716" customFormat="1" ht="13">
      <c r="A9" s="2398" t="s">
        <v>1941</v>
      </c>
      <c r="B9" s="2398"/>
      <c r="C9" s="2398"/>
      <c r="D9" s="2398"/>
      <c r="E9" s="2398"/>
      <c r="F9" s="2398"/>
      <c r="G9" s="2398"/>
      <c r="H9" s="2398"/>
      <c r="I9" s="2398"/>
      <c r="J9" s="2398"/>
      <c r="K9" s="2398"/>
      <c r="L9" s="2398"/>
      <c r="M9" s="2398"/>
      <c r="N9" s="2398"/>
      <c r="O9" s="2398"/>
      <c r="P9" s="2398"/>
      <c r="Q9" s="2398"/>
      <c r="R9" s="2398"/>
      <c r="S9" s="2398"/>
      <c r="T9" s="2398"/>
      <c r="U9" s="2398"/>
      <c r="V9" s="2398"/>
      <c r="W9" s="2398"/>
      <c r="X9" s="2398"/>
      <c r="Y9" s="2398"/>
      <c r="Z9" s="2398"/>
      <c r="AA9" s="2398"/>
      <c r="AB9" s="2398"/>
      <c r="AC9" s="2398"/>
      <c r="AD9" s="2398"/>
      <c r="AE9" s="2398"/>
      <c r="AF9" s="2398"/>
      <c r="AG9" s="2398"/>
      <c r="AH9" s="2398"/>
      <c r="AI9" s="2398"/>
      <c r="AJ9" s="2398"/>
      <c r="AK9" s="2398"/>
      <c r="AL9" s="2398"/>
      <c r="AM9" s="1458"/>
      <c r="AN9" s="1458"/>
      <c r="AO9" s="1458"/>
      <c r="AP9" s="1458"/>
      <c r="AQ9" s="1458"/>
      <c r="AR9" s="1458"/>
      <c r="AS9" s="1458"/>
      <c r="AT9" s="1458"/>
      <c r="AU9" s="1458"/>
      <c r="AV9" s="1458"/>
      <c r="AW9" s="1458"/>
      <c r="AX9" s="1458"/>
      <c r="AY9" s="1458"/>
      <c r="CR9" s="25"/>
    </row>
    <row r="10" spans="1:96" ht="15" customHeight="1">
      <c r="A10" s="2313" t="s">
        <v>2445</v>
      </c>
      <c r="B10" s="2313"/>
      <c r="C10" s="2313"/>
      <c r="D10" s="2313"/>
      <c r="E10" s="2313"/>
      <c r="F10" s="2313"/>
      <c r="G10" s="2313"/>
      <c r="H10" s="2313"/>
      <c r="I10" s="2313"/>
      <c r="J10" s="2313"/>
      <c r="K10" s="2313"/>
      <c r="L10" s="2313"/>
      <c r="M10" s="2313"/>
      <c r="N10" s="2313"/>
      <c r="O10" s="2313"/>
      <c r="P10" s="2313"/>
      <c r="Q10" s="2313"/>
      <c r="R10" s="2313"/>
      <c r="S10" s="2313"/>
      <c r="T10" s="2313"/>
      <c r="U10" s="2313"/>
      <c r="V10" s="2313"/>
      <c r="W10" s="2313"/>
      <c r="X10" s="2313"/>
      <c r="Y10" s="2313"/>
      <c r="Z10" s="2313"/>
      <c r="AA10" s="2313"/>
      <c r="AB10" s="2313"/>
      <c r="AC10" s="2313"/>
      <c r="AD10" s="2313"/>
      <c r="AE10" s="2313"/>
      <c r="AF10" s="2313"/>
      <c r="AG10" s="2313"/>
      <c r="AH10" s="2313"/>
      <c r="AI10" s="2313"/>
      <c r="AJ10" s="2313"/>
      <c r="AK10" s="2313"/>
      <c r="AL10" s="2313"/>
      <c r="AM10" s="20"/>
      <c r="AN10" s="20"/>
      <c r="AO10" s="20"/>
      <c r="AP10" s="20"/>
      <c r="AQ10" s="20"/>
      <c r="AR10" s="20"/>
      <c r="AS10" s="20"/>
      <c r="AT10" s="20"/>
      <c r="AU10" s="20"/>
      <c r="AV10" s="20"/>
      <c r="AW10" s="20"/>
      <c r="AX10" s="20"/>
      <c r="AY10" s="20"/>
    </row>
    <row r="11" spans="1:96" ht="15" customHeight="1">
      <c r="A11" s="2398" t="s">
        <v>1961</v>
      </c>
      <c r="B11" s="2398"/>
      <c r="C11" s="2398"/>
      <c r="D11" s="2398"/>
      <c r="E11" s="2398"/>
      <c r="F11" s="2398"/>
      <c r="G11" s="2398"/>
      <c r="H11" s="2398"/>
      <c r="I11" s="2398"/>
      <c r="J11" s="2398"/>
      <c r="K11" s="2398"/>
      <c r="L11" s="2398"/>
      <c r="M11" s="2398"/>
      <c r="N11" s="2398"/>
      <c r="O11" s="2398"/>
      <c r="P11" s="2398"/>
      <c r="Q11" s="2398"/>
      <c r="R11" s="2398"/>
      <c r="S11" s="2398"/>
      <c r="T11" s="2398"/>
      <c r="U11" s="2398"/>
      <c r="V11" s="2398"/>
      <c r="W11" s="2398"/>
      <c r="X11" s="2398"/>
      <c r="Y11" s="2398"/>
      <c r="Z11" s="2398"/>
      <c r="AA11" s="2398"/>
      <c r="AB11" s="2398"/>
      <c r="AC11" s="2398"/>
      <c r="AD11" s="2398"/>
      <c r="AE11" s="2398"/>
      <c r="AF11" s="2398"/>
      <c r="AG11" s="2398"/>
      <c r="AH11" s="2398"/>
      <c r="AI11" s="2398"/>
      <c r="AJ11" s="2398"/>
      <c r="AK11" s="2398"/>
      <c r="AL11" s="2398"/>
      <c r="AM11" s="1458"/>
      <c r="AN11" s="1458"/>
      <c r="AO11" s="1458"/>
      <c r="AP11" s="1458"/>
      <c r="AQ11" s="1458"/>
      <c r="AR11" s="1458"/>
      <c r="AS11" s="1458"/>
      <c r="AT11" s="1458"/>
      <c r="AU11" s="1458"/>
      <c r="AV11" s="1458"/>
      <c r="AW11" s="1458"/>
      <c r="AX11" s="1458"/>
      <c r="AY11" s="1458"/>
    </row>
    <row r="12" spans="1:96" ht="12.5">
      <c r="A12" s="2415" t="s">
        <v>2479</v>
      </c>
      <c r="B12" s="2416"/>
      <c r="C12" s="2416"/>
      <c r="D12" s="2416"/>
      <c r="E12" s="2416"/>
      <c r="F12" s="2416"/>
      <c r="G12" s="2416"/>
      <c r="H12" s="2416"/>
      <c r="I12" s="2416"/>
      <c r="J12" s="2416"/>
      <c r="K12" s="2416"/>
      <c r="L12" s="2416"/>
      <c r="M12" s="2416"/>
      <c r="N12" s="2416"/>
      <c r="O12" s="2416"/>
      <c r="P12" s="2416"/>
      <c r="Q12" s="2416"/>
      <c r="R12" s="2416"/>
      <c r="S12" s="2416"/>
      <c r="T12" s="2416"/>
      <c r="U12" s="2416"/>
      <c r="V12" s="2416"/>
      <c r="W12" s="2416"/>
      <c r="X12" s="2416"/>
      <c r="Y12" s="2416"/>
      <c r="Z12" s="2416"/>
      <c r="AA12" s="2416"/>
      <c r="AB12" s="2416"/>
      <c r="AC12" s="2416"/>
      <c r="AD12" s="2416"/>
      <c r="AE12" s="2416"/>
      <c r="AF12" s="2416"/>
      <c r="AG12" s="2416"/>
      <c r="AH12" s="2416"/>
      <c r="AI12" s="2416"/>
      <c r="AJ12" s="2416"/>
      <c r="AK12" s="2416"/>
      <c r="AL12" s="2416"/>
      <c r="AM12" s="1464"/>
      <c r="AN12" s="1464"/>
      <c r="AO12" s="1464"/>
      <c r="AP12" s="1464"/>
      <c r="AQ12" s="1464"/>
      <c r="AR12" s="1464"/>
      <c r="AS12" s="1464"/>
      <c r="AT12" s="1464"/>
      <c r="AU12" s="1464"/>
      <c r="AV12" s="1464"/>
      <c r="AW12" s="1464"/>
      <c r="AX12" s="1464"/>
      <c r="AY12" s="1464"/>
    </row>
    <row r="13" spans="1:96" ht="13">
      <c r="A13" s="1821" t="s">
        <v>1381</v>
      </c>
      <c r="B13" s="1821"/>
      <c r="C13" s="1821"/>
      <c r="D13" s="1821"/>
      <c r="E13" s="1821"/>
      <c r="F13" s="1821"/>
      <c r="G13" s="1821"/>
      <c r="H13" s="1821"/>
      <c r="I13" s="1821"/>
      <c r="J13" s="1821"/>
      <c r="K13" s="1821"/>
      <c r="L13" s="1821"/>
      <c r="M13" s="1821"/>
      <c r="N13" s="1821"/>
      <c r="O13" s="1821"/>
      <c r="P13" s="1821"/>
      <c r="Q13" s="1821"/>
      <c r="R13" s="1821"/>
      <c r="S13" s="1821"/>
      <c r="T13" s="1821"/>
      <c r="U13" s="1821"/>
      <c r="V13" s="1821"/>
      <c r="W13" s="1821"/>
      <c r="X13" s="1821"/>
      <c r="Y13" s="1821"/>
      <c r="Z13" s="1821"/>
      <c r="AA13" s="1821"/>
      <c r="AB13" s="1821"/>
      <c r="AC13" s="1821"/>
      <c r="AD13" s="1821"/>
      <c r="AE13" s="1821"/>
      <c r="AF13" s="1821"/>
      <c r="AG13" s="1821"/>
      <c r="AH13" s="1821"/>
      <c r="AI13" s="1821"/>
      <c r="AJ13" s="1821"/>
      <c r="AK13" s="1821"/>
      <c r="AL13" s="1821"/>
      <c r="AM13" s="1475"/>
      <c r="AN13" s="1475"/>
      <c r="AO13" s="1475"/>
      <c r="AP13" s="1475"/>
      <c r="AQ13" s="1475"/>
      <c r="AR13" s="1475"/>
      <c r="AS13" s="1475"/>
      <c r="AT13" s="1475"/>
      <c r="AU13" s="1475"/>
      <c r="AV13" s="1475"/>
      <c r="AW13" s="1475"/>
      <c r="AX13" s="1475"/>
      <c r="AY13" s="1475"/>
    </row>
    <row r="14" spans="1:96" ht="12.75" customHeight="1" thickBot="1">
      <c r="A14" s="1822"/>
      <c r="B14" s="1822"/>
      <c r="C14" s="1822"/>
      <c r="D14" s="1822"/>
      <c r="E14" s="1822"/>
      <c r="F14" s="1822"/>
      <c r="G14" s="1822"/>
      <c r="H14" s="1822"/>
      <c r="I14" s="1822"/>
      <c r="J14" s="1822"/>
      <c r="K14" s="1822"/>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c r="AH14" s="1822"/>
      <c r="AI14" s="1822"/>
      <c r="AJ14" s="1822"/>
      <c r="AK14" s="1822"/>
      <c r="AL14" s="1822"/>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1369</v>
      </c>
      <c r="C16" s="7"/>
      <c r="D16" s="7"/>
      <c r="E16" s="7"/>
      <c r="F16" s="7"/>
      <c r="G16" s="7"/>
      <c r="H16" s="2405" t="s">
        <v>2548</v>
      </c>
      <c r="I16" s="2393"/>
      <c r="J16" s="2393"/>
      <c r="K16" s="2393"/>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c r="AH16" s="2393"/>
      <c r="AI16" s="2393"/>
      <c r="AJ16" s="2393"/>
    </row>
    <row r="17" spans="1:96" ht="12.75" customHeight="1"/>
    <row r="18" spans="1:96" ht="12.75" customHeight="1">
      <c r="A18" s="134" t="s">
        <v>106</v>
      </c>
      <c r="C18" s="7"/>
      <c r="D18" s="7"/>
      <c r="E18" s="7"/>
      <c r="F18" s="7"/>
      <c r="G18" s="7"/>
      <c r="H18" s="2027" t="s">
        <v>2522</v>
      </c>
      <c r="I18" s="2299"/>
      <c r="J18" s="2299"/>
      <c r="K18" s="2299"/>
      <c r="L18" s="2299"/>
      <c r="M18" s="2299"/>
      <c r="N18" s="2299"/>
      <c r="O18" s="2299"/>
      <c r="P18" s="2299"/>
      <c r="Q18" s="2299"/>
      <c r="R18" s="2299"/>
      <c r="S18" s="2299"/>
      <c r="T18" s="2299"/>
      <c r="U18" s="2299"/>
      <c r="V18" s="2299"/>
      <c r="W18" s="2299"/>
      <c r="X18" s="2299"/>
      <c r="Y18" s="2299"/>
      <c r="Z18" s="2299"/>
      <c r="AA18" s="2299"/>
      <c r="AB18" s="2299"/>
      <c r="AC18" s="2299"/>
      <c r="AD18" s="2299"/>
      <c r="AE18" s="2299"/>
      <c r="AF18" s="2299"/>
      <c r="AG18" s="2299"/>
      <c r="AH18" s="2299"/>
      <c r="AI18" s="2299"/>
      <c r="AJ18" s="2299"/>
    </row>
    <row r="19" spans="1:96" ht="12.75" customHeight="1"/>
    <row r="20" spans="1:96" ht="14.25" customHeight="1">
      <c r="A20" s="2408" t="s">
        <v>934</v>
      </c>
      <c r="B20" s="2408"/>
      <c r="C20" s="2408"/>
      <c r="D20" s="2408"/>
      <c r="E20" s="2408"/>
      <c r="F20" s="2408"/>
      <c r="G20" s="2408"/>
      <c r="H20" s="2408"/>
      <c r="I20" s="2408"/>
      <c r="J20" s="2408"/>
      <c r="K20" s="2408"/>
      <c r="L20" s="2408"/>
      <c r="M20" s="2408"/>
      <c r="N20" s="2408"/>
      <c r="O20" s="2408"/>
      <c r="P20" s="2408"/>
      <c r="Q20" s="2408"/>
      <c r="R20" s="2408"/>
      <c r="S20" s="2408"/>
      <c r="T20" s="2408"/>
      <c r="U20" s="2408"/>
      <c r="V20" s="2408"/>
      <c r="W20" s="2408"/>
      <c r="X20" s="2408"/>
      <c r="Y20" s="2408"/>
      <c r="Z20" s="2408"/>
      <c r="AA20" s="2408"/>
      <c r="AB20" s="2408"/>
      <c r="AC20" s="2408"/>
      <c r="AD20" s="2408"/>
      <c r="AE20" s="2408"/>
      <c r="AF20" s="2408"/>
      <c r="AG20" s="2408"/>
      <c r="AH20" s="2408"/>
      <c r="AI20" s="2408"/>
      <c r="AJ20" s="2408"/>
      <c r="AK20" s="2408"/>
      <c r="AL20" s="2408"/>
      <c r="AM20" s="1477"/>
      <c r="AN20" s="1477"/>
      <c r="AO20" s="1477"/>
      <c r="AP20" s="1477"/>
      <c r="AQ20" s="1477"/>
      <c r="AR20" s="1477"/>
      <c r="AS20" s="1477"/>
      <c r="AT20" s="1477"/>
      <c r="AU20" s="1477"/>
      <c r="AV20" s="1477"/>
      <c r="AW20" s="1477"/>
      <c r="AX20" s="1477"/>
      <c r="AY20" s="1477"/>
    </row>
    <row r="21" spans="1:96" ht="12.75" customHeight="1">
      <c r="A21" s="2418" t="s">
        <v>1111</v>
      </c>
      <c r="B21" s="2418"/>
      <c r="C21" s="2418"/>
      <c r="D21" s="2418"/>
      <c r="E21" s="2418"/>
      <c r="F21" s="2418"/>
      <c r="G21" s="2418"/>
      <c r="H21" s="2418"/>
      <c r="I21" s="2418"/>
      <c r="J21" s="2418"/>
      <c r="K21" s="2418"/>
      <c r="L21" s="2418"/>
      <c r="M21" s="2418"/>
      <c r="N21" s="2418"/>
      <c r="O21" s="2418"/>
      <c r="P21" s="2418"/>
      <c r="Q21" s="2418"/>
      <c r="R21" s="2418"/>
      <c r="S21" s="2418"/>
      <c r="T21" s="2418"/>
      <c r="U21" s="2418"/>
      <c r="V21" s="2418"/>
      <c r="W21" s="2418"/>
      <c r="X21" s="2418"/>
      <c r="Y21" s="2418"/>
      <c r="Z21" s="2418"/>
      <c r="AA21" s="2418"/>
      <c r="AB21" s="2418"/>
      <c r="AC21" s="2418"/>
      <c r="AD21" s="2418"/>
      <c r="AE21" s="2418"/>
      <c r="AF21" s="2418"/>
      <c r="AG21" s="2418"/>
      <c r="AH21" s="2418"/>
      <c r="AI21" s="2418"/>
      <c r="AJ21" s="2418"/>
      <c r="AK21" s="2418"/>
      <c r="AL21" s="2418"/>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1372</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17">
        <f>'Basis &amp; Credits'!AB56</f>
        <v>7043043</v>
      </c>
      <c r="N26" s="2417"/>
      <c r="O26" s="2417"/>
      <c r="P26" s="2417"/>
      <c r="Q26" s="2417"/>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1990">
        <f>'Basis &amp; Credits'!AB77</f>
        <v>8635390</v>
      </c>
      <c r="N27" s="1990"/>
      <c r="O27" s="1990"/>
      <c r="P27" s="1990"/>
      <c r="Q27" s="1990"/>
      <c r="R27" s="58" t="s">
        <v>1492</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5" t="s">
        <v>576</v>
      </c>
      <c r="P33" s="1995"/>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5">
      <c r="A58" s="138" t="s">
        <v>1069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5">
      <c r="A59" s="175" t="s">
        <v>1070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1074</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1115</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1076</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1075</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1068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5">
      <c r="A93" s="206" t="s">
        <v>1079</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5">
      <c r="A94" s="173" t="s">
        <v>1078</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5">
      <c r="A95" s="138" t="s">
        <v>1077</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5">
      <c r="A100" s="877" t="s">
        <v>1457</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5">
      <c r="A101" s="39" t="s">
        <v>1458</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5">
      <c r="A102" s="678" t="s">
        <v>1459</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5">
      <c r="A103" s="878" t="s">
        <v>1460</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1461</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78" t="s">
        <v>1462</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78" t="s">
        <v>1463</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78" t="s">
        <v>1464</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78" t="s">
        <v>1465</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9" t="s">
        <v>1124</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52" t="s">
        <v>1125</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5">
      <c r="A112" s="451" t="s">
        <v>1127</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51" t="s">
        <v>1126</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811</v>
      </c>
      <c r="B117" s="35"/>
      <c r="C117" s="35"/>
    </row>
    <row r="118" spans="1:96" ht="12.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186</v>
      </c>
      <c r="G122" s="2397"/>
      <c r="H122" s="2397"/>
      <c r="I122" s="239" t="s">
        <v>187</v>
      </c>
      <c r="L122" s="2397"/>
      <c r="M122" s="2397"/>
      <c r="N122" s="2397"/>
      <c r="O122" s="2538" t="s">
        <v>1493</v>
      </c>
      <c r="P122" s="2538"/>
      <c r="Q122" s="2538"/>
      <c r="R122" s="2538"/>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5">
      <c r="A124" s="58"/>
      <c r="B124" s="58"/>
      <c r="C124" s="2427"/>
      <c r="D124" s="2427"/>
      <c r="E124" s="2427"/>
      <c r="F124" s="2427"/>
      <c r="G124" s="2427"/>
      <c r="H124" s="2427"/>
      <c r="I124" s="2427"/>
      <c r="J124" s="2427"/>
      <c r="K124" s="2427"/>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661</v>
      </c>
      <c r="Y126" s="2397"/>
      <c r="Z126" s="2397"/>
      <c r="AA126" s="2397"/>
      <c r="AB126" s="2397"/>
      <c r="AC126" s="2397"/>
      <c r="AD126" s="2397"/>
      <c r="AE126" s="2397"/>
      <c r="AF126" s="2397"/>
      <c r="AG126" s="2397"/>
      <c r="AH126" s="2397"/>
      <c r="AI126" s="2397"/>
      <c r="AJ126" s="2397"/>
      <c r="AK126" s="2397"/>
    </row>
    <row r="127" spans="1:96" ht="12.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5">
      <c r="A129" s="694"/>
      <c r="B129" s="150"/>
      <c r="R129" s="265"/>
      <c r="S129" s="265"/>
      <c r="T129" s="265"/>
      <c r="U129" s="265"/>
      <c r="V129" s="265"/>
      <c r="W129" s="265"/>
      <c r="X129" s="58"/>
      <c r="Y129" s="2397"/>
      <c r="Z129" s="2397"/>
      <c r="AA129" s="2397"/>
      <c r="AB129" s="2397"/>
      <c r="AC129" s="2397"/>
      <c r="AD129" s="2397"/>
      <c r="AE129" s="2397"/>
      <c r="AF129" s="2397"/>
      <c r="AG129" s="2397"/>
      <c r="AH129" s="2397"/>
      <c r="AI129" s="2397"/>
      <c r="AJ129" s="2397"/>
      <c r="AK129" s="2397"/>
      <c r="AL129" s="694"/>
      <c r="AM129" s="1482"/>
      <c r="AN129" s="1482"/>
      <c r="AO129" s="1482"/>
      <c r="AP129" s="1482"/>
      <c r="AQ129" s="1482"/>
      <c r="AR129" s="1482"/>
      <c r="AS129" s="1482"/>
      <c r="AT129" s="1482"/>
      <c r="AU129" s="1482"/>
      <c r="AV129" s="1482"/>
      <c r="AW129" s="1482"/>
      <c r="AX129" s="1482"/>
      <c r="AY129" s="1482"/>
    </row>
    <row r="130" spans="1:96" ht="12.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397"/>
      <c r="Z132" s="2397"/>
      <c r="AA132" s="2397"/>
      <c r="AB132" s="2397"/>
      <c r="AC132" s="2397"/>
      <c r="AD132" s="2397"/>
      <c r="AE132" s="2397"/>
      <c r="AF132" s="2397"/>
      <c r="AG132" s="2397"/>
      <c r="AH132" s="2397"/>
      <c r="AI132" s="2397"/>
      <c r="AJ132" s="2397"/>
      <c r="AK132" s="239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419"/>
      <c r="G150" s="2419"/>
      <c r="H150" s="2419"/>
      <c r="I150" s="2419"/>
      <c r="J150" s="2419"/>
      <c r="K150" s="2419"/>
      <c r="L150" s="2419"/>
      <c r="M150" s="2419"/>
      <c r="N150" s="2419"/>
      <c r="O150" s="2419"/>
      <c r="P150" s="2419"/>
      <c r="Q150" s="2419"/>
      <c r="R150" s="2419"/>
      <c r="S150" s="2419"/>
      <c r="T150" s="241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678</v>
      </c>
      <c r="F153" s="32"/>
      <c r="G153" s="32"/>
      <c r="H153" s="32"/>
      <c r="I153" s="32"/>
      <c r="J153" s="32"/>
      <c r="K153" s="32"/>
      <c r="L153" s="32"/>
      <c r="M153" s="32"/>
      <c r="N153" s="32"/>
      <c r="O153" s="2027" t="s">
        <v>2523</v>
      </c>
      <c r="P153" s="2299"/>
      <c r="Q153" s="2299"/>
      <c r="R153" s="2299"/>
      <c r="S153" s="2299"/>
      <c r="T153" s="2299"/>
      <c r="U153" s="2299"/>
      <c r="V153" s="2299"/>
      <c r="W153" s="2299"/>
      <c r="X153" s="2299"/>
      <c r="Y153" s="2299"/>
      <c r="Z153" s="2299"/>
      <c r="AA153" s="2299"/>
      <c r="AB153" s="2299"/>
      <c r="AC153" s="2299"/>
      <c r="AD153" s="2299"/>
      <c r="AE153" s="2299"/>
      <c r="AF153" s="2299"/>
      <c r="AG153" s="2299"/>
      <c r="AH153" s="2299"/>
    </row>
    <row r="154" spans="1:96" ht="12.75" customHeight="1">
      <c r="D154" s="1815" t="s">
        <v>2531</v>
      </c>
      <c r="F154" s="32"/>
      <c r="G154" s="32"/>
      <c r="H154" s="32"/>
      <c r="I154" s="32"/>
      <c r="J154" s="32"/>
      <c r="K154" s="32"/>
      <c r="L154" s="32"/>
      <c r="M154" s="32"/>
      <c r="N154" s="32"/>
      <c r="O154" s="2052" t="s">
        <v>2524</v>
      </c>
      <c r="P154" s="1996"/>
      <c r="Q154" s="1996"/>
      <c r="R154" s="1996"/>
      <c r="S154" s="1996"/>
      <c r="T154" s="1996"/>
      <c r="U154" s="1996"/>
      <c r="V154" s="1996"/>
      <c r="W154" s="1996"/>
      <c r="X154" s="1996"/>
      <c r="Y154" s="1996"/>
      <c r="Z154" s="1996"/>
      <c r="AA154" s="1996"/>
      <c r="AB154" s="1996"/>
      <c r="AC154" s="1996"/>
      <c r="AD154" s="1996"/>
      <c r="AE154" s="1996"/>
      <c r="AF154" s="1996"/>
      <c r="AG154" s="1996"/>
      <c r="AH154" s="1996"/>
      <c r="AZ154" s="25"/>
    </row>
    <row r="155" spans="1:96" ht="12.5">
      <c r="D155" s="13" t="s">
        <v>462</v>
      </c>
      <c r="F155" s="13"/>
      <c r="G155" s="13"/>
      <c r="H155" s="13"/>
      <c r="I155" s="13"/>
      <c r="J155" s="13"/>
      <c r="K155" s="13"/>
      <c r="L155" s="13"/>
      <c r="M155" s="13"/>
      <c r="N155" s="13"/>
      <c r="O155" s="2399" t="s">
        <v>2530</v>
      </c>
      <c r="P155" s="2400"/>
      <c r="Q155" s="2400"/>
      <c r="R155" s="2400"/>
      <c r="S155" s="2400"/>
      <c r="T155" s="2400"/>
      <c r="U155" s="2400"/>
      <c r="V155" s="2400"/>
      <c r="W155" s="2400"/>
      <c r="X155" s="2400"/>
      <c r="Y155" s="2400"/>
      <c r="Z155" s="2400"/>
      <c r="AA155" s="2400"/>
      <c r="AB155" s="2400"/>
      <c r="AC155" s="2400"/>
      <c r="AD155" s="2400"/>
      <c r="AE155" s="2400"/>
      <c r="AF155" s="2400"/>
      <c r="AG155" s="2400"/>
      <c r="AH155" s="2400"/>
      <c r="AZ155" s="25"/>
    </row>
    <row r="156" spans="1:96" ht="12.5">
      <c r="D156" s="32" t="s">
        <v>322</v>
      </c>
      <c r="F156" s="32"/>
      <c r="G156" s="32"/>
      <c r="H156" s="32"/>
      <c r="I156" s="32"/>
      <c r="J156" s="32"/>
      <c r="K156" s="32"/>
      <c r="L156" s="32"/>
      <c r="M156" s="32"/>
      <c r="N156" s="32"/>
      <c r="O156" s="2027" t="s">
        <v>2525</v>
      </c>
      <c r="P156" s="2017"/>
      <c r="Q156" s="2017"/>
      <c r="R156" s="2017"/>
      <c r="S156" s="2017"/>
      <c r="T156" s="2017"/>
      <c r="U156" s="2017"/>
      <c r="V156" s="2017"/>
      <c r="W156" s="2017"/>
      <c r="X156" s="2017"/>
      <c r="Y156" s="2017"/>
      <c r="Z156" s="2017"/>
      <c r="AA156" s="2017"/>
      <c r="AB156" s="2017"/>
      <c r="AC156" s="2017"/>
      <c r="AD156" s="2017"/>
      <c r="AE156" s="2017"/>
      <c r="AF156" s="2017"/>
      <c r="AG156" s="2017"/>
      <c r="AH156" s="2017"/>
      <c r="BT156" s="12" t="s">
        <v>316</v>
      </c>
    </row>
    <row r="157" spans="1:96" ht="13">
      <c r="D157" s="32" t="s">
        <v>323</v>
      </c>
      <c r="F157" s="32"/>
      <c r="G157" s="32"/>
      <c r="H157" s="32"/>
      <c r="I157" s="32"/>
      <c r="J157" s="32"/>
      <c r="K157" s="32"/>
      <c r="L157" s="32"/>
      <c r="M157" s="32"/>
      <c r="N157" s="32"/>
      <c r="O157" s="2027" t="s">
        <v>2526</v>
      </c>
      <c r="P157" s="2299"/>
      <c r="Q157" s="2299"/>
      <c r="R157" s="2299"/>
      <c r="S157" s="2299"/>
      <c r="T157" s="2299"/>
      <c r="U157" s="2299"/>
      <c r="V157" s="2299"/>
      <c r="W157" s="2299"/>
      <c r="X157" s="2299"/>
      <c r="Y157" s="14"/>
      <c r="Z157" s="14"/>
      <c r="AA157" s="14"/>
      <c r="AB157" s="14"/>
      <c r="AC157" s="14"/>
      <c r="AD157" s="14"/>
      <c r="AE157" s="14"/>
      <c r="AF157" s="14"/>
      <c r="BN157" s="36" t="s">
        <v>669</v>
      </c>
      <c r="BT157" s="12" t="s">
        <v>507</v>
      </c>
    </row>
    <row r="158" spans="1:96" ht="13">
      <c r="D158" s="32" t="s">
        <v>324</v>
      </c>
      <c r="F158" s="32"/>
      <c r="G158" s="32"/>
      <c r="H158" s="32"/>
      <c r="I158" s="32"/>
      <c r="J158" s="32"/>
      <c r="K158" s="32"/>
      <c r="L158" s="32"/>
      <c r="M158" s="32"/>
      <c r="N158" s="32"/>
      <c r="O158" s="2401">
        <v>94002</v>
      </c>
      <c r="P158" s="2401"/>
      <c r="Q158" s="2401"/>
      <c r="R158" s="2401"/>
      <c r="S158" s="15"/>
      <c r="T158" s="15"/>
      <c r="U158" s="15"/>
      <c r="V158" s="15"/>
      <c r="W158" s="15"/>
      <c r="X158" s="15"/>
      <c r="Y158" s="15"/>
      <c r="Z158" s="15"/>
      <c r="AA158" s="15"/>
      <c r="AB158" s="15"/>
      <c r="AC158" s="15"/>
      <c r="AD158" s="15"/>
      <c r="AE158" s="15"/>
      <c r="AF158" s="15"/>
      <c r="BN158" s="36" t="s">
        <v>670</v>
      </c>
      <c r="BT158" s="12" t="s">
        <v>508</v>
      </c>
    </row>
    <row r="159" spans="1:96" ht="13">
      <c r="D159" s="32" t="s">
        <v>325</v>
      </c>
      <c r="F159" s="32"/>
      <c r="G159" s="32"/>
      <c r="H159" s="32"/>
      <c r="I159" s="32"/>
      <c r="J159" s="32"/>
      <c r="K159" s="32"/>
      <c r="L159" s="32"/>
      <c r="M159" s="32"/>
      <c r="N159" s="32"/>
      <c r="O159" s="2300" t="s">
        <v>2527</v>
      </c>
      <c r="P159" s="2403"/>
      <c r="Q159" s="2403"/>
      <c r="R159" s="2403"/>
      <c r="S159" s="2403"/>
      <c r="T159" s="2403"/>
      <c r="V159" s="146" t="s">
        <v>277</v>
      </c>
      <c r="W159" s="2402"/>
      <c r="X159" s="2402"/>
      <c r="Y159" s="16"/>
      <c r="Z159" s="16"/>
      <c r="AA159" s="16"/>
      <c r="AB159" s="16"/>
      <c r="AC159" s="16"/>
      <c r="AD159" s="16"/>
      <c r="AE159" s="16"/>
      <c r="AF159" s="16"/>
      <c r="BN159" s="36" t="s">
        <v>349</v>
      </c>
      <c r="BT159" s="12" t="s">
        <v>509</v>
      </c>
    </row>
    <row r="160" spans="1:96" ht="13">
      <c r="D160" s="32" t="s">
        <v>326</v>
      </c>
      <c r="F160" s="32"/>
      <c r="G160" s="32"/>
      <c r="H160" s="32"/>
      <c r="I160" s="32"/>
      <c r="J160" s="32"/>
      <c r="K160" s="32"/>
      <c r="L160" s="32"/>
      <c r="M160" s="32"/>
      <c r="N160" s="32"/>
      <c r="O160" s="2300" t="s">
        <v>2528</v>
      </c>
      <c r="P160" s="2403"/>
      <c r="Q160" s="2403"/>
      <c r="R160" s="2403"/>
      <c r="S160" s="2403"/>
      <c r="T160" s="2403"/>
      <c r="U160" s="16"/>
      <c r="V160" s="16"/>
      <c r="W160" s="16"/>
      <c r="X160" s="16"/>
      <c r="Y160" s="16"/>
      <c r="Z160" s="16"/>
      <c r="AA160" s="16"/>
      <c r="AB160" s="16"/>
      <c r="AC160" s="16"/>
      <c r="AD160" s="16"/>
      <c r="AE160" s="16"/>
      <c r="AF160" s="16"/>
      <c r="BN160" s="36" t="s">
        <v>695</v>
      </c>
      <c r="BT160" s="12" t="s">
        <v>510</v>
      </c>
    </row>
    <row r="161" spans="1:72" ht="13">
      <c r="D161" s="32" t="s">
        <v>327</v>
      </c>
      <c r="F161" s="32"/>
      <c r="G161" s="32"/>
      <c r="H161" s="32"/>
      <c r="I161" s="32"/>
      <c r="J161" s="32"/>
      <c r="K161" s="32"/>
      <c r="L161" s="32"/>
      <c r="M161" s="32"/>
      <c r="N161" s="32"/>
      <c r="O161" s="2311" t="s">
        <v>2529</v>
      </c>
      <c r="P161" s="2311"/>
      <c r="Q161" s="2311"/>
      <c r="R161" s="2311"/>
      <c r="S161" s="2311"/>
      <c r="T161" s="2311"/>
      <c r="U161" s="2311"/>
      <c r="V161" s="2311"/>
      <c r="W161" s="2311"/>
      <c r="X161" s="2311"/>
      <c r="Y161" s="2311"/>
      <c r="Z161" s="2311"/>
      <c r="AA161" s="2311"/>
      <c r="AB161" s="2311"/>
      <c r="AC161" s="2311"/>
      <c r="AD161" s="2311"/>
      <c r="AE161" s="2311"/>
      <c r="AF161" s="2311"/>
      <c r="AG161" s="2311"/>
      <c r="AH161" s="2311"/>
      <c r="BJ161" s="12" t="s">
        <v>704</v>
      </c>
      <c r="BN161" s="36" t="s">
        <v>696</v>
      </c>
      <c r="BT161" s="12" t="s">
        <v>511</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3">
      <c r="C164" s="141"/>
      <c r="D164" s="2428" t="s">
        <v>1449</v>
      </c>
      <c r="E164" s="2428"/>
      <c r="F164" s="2428"/>
      <c r="G164" s="2428"/>
      <c r="H164" s="2428"/>
      <c r="I164" s="2428"/>
      <c r="J164" s="2428"/>
      <c r="K164" s="2428"/>
      <c r="L164" s="2428"/>
      <c r="M164" s="2428"/>
      <c r="N164" s="2428"/>
      <c r="O164" s="2428"/>
      <c r="P164" s="2428"/>
      <c r="Q164" s="2428"/>
      <c r="R164" s="2428"/>
      <c r="S164" s="2428"/>
      <c r="T164" s="2428"/>
      <c r="U164" s="2428"/>
      <c r="V164" s="2428"/>
      <c r="W164" s="2428"/>
      <c r="X164" s="2428"/>
      <c r="Y164" s="2428"/>
      <c r="Z164" s="2428"/>
      <c r="AA164" s="2428"/>
      <c r="AB164" s="2428"/>
      <c r="AC164" s="2428"/>
      <c r="AD164" s="2428"/>
      <c r="AE164" s="2428"/>
      <c r="AF164" s="2428"/>
      <c r="AG164" s="2428"/>
      <c r="AH164" s="2428"/>
      <c r="AI164" s="39"/>
      <c r="AJ164" s="39"/>
      <c r="AK164" s="39"/>
      <c r="AL164" s="39"/>
      <c r="BN164" s="36" t="s">
        <v>699</v>
      </c>
      <c r="BT164" s="12" t="s">
        <v>514</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3">
      <c r="A169" s="2341" t="s">
        <v>570</v>
      </c>
      <c r="B169" s="2341"/>
      <c r="C169" s="2341"/>
      <c r="D169" s="2341"/>
      <c r="E169" s="2341"/>
      <c r="F169" s="2341"/>
      <c r="G169" s="2341"/>
      <c r="H169" s="2341"/>
      <c r="I169" s="2341"/>
      <c r="J169" s="2341"/>
      <c r="K169" s="2341"/>
      <c r="L169" s="2341"/>
      <c r="M169" s="2341"/>
      <c r="N169" s="2341"/>
      <c r="O169" s="2341"/>
      <c r="P169" s="2341"/>
      <c r="Q169" s="2341"/>
      <c r="R169" s="2341"/>
      <c r="S169" s="2341"/>
      <c r="T169" s="2341"/>
      <c r="U169" s="2341"/>
      <c r="V169" s="2341"/>
      <c r="W169" s="2341"/>
      <c r="X169" s="2341"/>
      <c r="Y169" s="2341"/>
      <c r="Z169" s="2341"/>
      <c r="AA169" s="2341"/>
      <c r="AB169" s="2341"/>
      <c r="AC169" s="2341"/>
      <c r="AD169" s="2341"/>
      <c r="AE169" s="2341"/>
      <c r="AF169" s="2341"/>
      <c r="AG169" s="2341"/>
      <c r="AH169" s="2341"/>
      <c r="AI169" s="2341"/>
      <c r="AJ169" s="2341"/>
      <c r="AK169" s="2341"/>
      <c r="AL169" s="2341"/>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42"/>
      <c r="B170" s="2342"/>
      <c r="C170" s="2342"/>
      <c r="D170" s="2342"/>
      <c r="E170" s="2342"/>
      <c r="F170" s="2342"/>
      <c r="G170" s="2342"/>
      <c r="H170" s="2342"/>
      <c r="I170" s="2342"/>
      <c r="J170" s="2342"/>
      <c r="K170" s="2342"/>
      <c r="L170" s="2342"/>
      <c r="M170" s="2342"/>
      <c r="N170" s="2342"/>
      <c r="O170" s="2342"/>
      <c r="P170" s="2342"/>
      <c r="Q170" s="2342"/>
      <c r="R170" s="2342"/>
      <c r="S170" s="2342"/>
      <c r="T170" s="2342"/>
      <c r="U170" s="2342"/>
      <c r="V170" s="2342"/>
      <c r="W170" s="2342"/>
      <c r="X170" s="2342"/>
      <c r="Y170" s="2342"/>
      <c r="Z170" s="2342"/>
      <c r="AA170" s="2342"/>
      <c r="AB170" s="2342"/>
      <c r="AC170" s="2342"/>
      <c r="AD170" s="2342"/>
      <c r="AE170" s="2342"/>
      <c r="AF170" s="2342"/>
      <c r="AG170" s="2342"/>
      <c r="AH170" s="2342"/>
      <c r="AI170" s="2342"/>
      <c r="AJ170" s="2342"/>
      <c r="AK170" s="2342"/>
      <c r="AL170" s="2342"/>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521</v>
      </c>
    </row>
    <row r="172" spans="1:72" ht="13">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522</v>
      </c>
    </row>
    <row r="173" spans="1:72" ht="13">
      <c r="A173" s="25"/>
      <c r="C173" s="38"/>
      <c r="D173" s="39" t="s">
        <v>330</v>
      </c>
      <c r="J173" s="2420" t="s">
        <v>389</v>
      </c>
      <c r="K173" s="2420"/>
      <c r="L173" s="2420"/>
      <c r="M173" s="2420"/>
      <c r="N173" s="2420"/>
      <c r="O173" s="2420"/>
      <c r="P173" s="2420"/>
      <c r="Q173" s="2420"/>
      <c r="R173" s="2420"/>
      <c r="S173" s="2420"/>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523</v>
      </c>
    </row>
    <row r="174" spans="1:72" ht="13">
      <c r="A174" s="25"/>
      <c r="C174" s="38"/>
      <c r="D174" s="58" t="s">
        <v>1404</v>
      </c>
      <c r="E174" s="25"/>
      <c r="F174" s="25"/>
      <c r="G174" s="25"/>
      <c r="H174" s="25"/>
      <c r="I174" s="25"/>
      <c r="J174" s="2017" t="s">
        <v>2532</v>
      </c>
      <c r="K174" s="2017"/>
      <c r="L174" s="2017"/>
      <c r="M174" s="2017"/>
      <c r="N174" s="2017"/>
      <c r="O174" s="2017"/>
      <c r="P174" s="2017"/>
      <c r="Q174" s="2017"/>
      <c r="R174" s="2017"/>
      <c r="S174" s="2017"/>
      <c r="T174" s="2017"/>
      <c r="U174" s="2017"/>
      <c r="V174" s="2017"/>
      <c r="W174" s="2017"/>
      <c r="X174" s="2017"/>
      <c r="Y174" s="2017"/>
      <c r="Z174" s="2017"/>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524</v>
      </c>
    </row>
    <row r="175" spans="1:72" ht="13">
      <c r="A175" s="25"/>
      <c r="C175" s="13"/>
      <c r="D175" s="58" t="s">
        <v>331</v>
      </c>
      <c r="F175" s="716"/>
      <c r="G175" s="716"/>
      <c r="H175" s="716"/>
      <c r="I175" s="716"/>
      <c r="J175" s="716"/>
      <c r="K175" s="716"/>
      <c r="L175" s="716"/>
      <c r="M175" s="716"/>
      <c r="N175" s="716"/>
      <c r="O175" s="42"/>
      <c r="Q175" s="25"/>
      <c r="R175" s="25"/>
      <c r="T175" s="716"/>
      <c r="U175" s="1995" t="s">
        <v>704</v>
      </c>
      <c r="V175" s="1995"/>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525</v>
      </c>
    </row>
    <row r="176" spans="1:72" ht="13">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009"/>
      <c r="V176" s="2009"/>
      <c r="W176" s="4" t="s">
        <v>315</v>
      </c>
      <c r="X176" s="2423"/>
      <c r="Y176" s="2423"/>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526</v>
      </c>
    </row>
    <row r="177" spans="1:96" s="716" customFormat="1" ht="13">
      <c r="A177" s="25"/>
      <c r="B177" s="12"/>
      <c r="C177" s="43"/>
      <c r="D177" s="25" t="s">
        <v>255</v>
      </c>
      <c r="E177" s="12"/>
      <c r="F177" s="12"/>
      <c r="G177" s="12"/>
      <c r="H177" s="12"/>
      <c r="I177" s="12"/>
      <c r="J177" s="12"/>
      <c r="K177" s="12"/>
      <c r="L177" s="12"/>
      <c r="M177" s="25"/>
      <c r="N177" s="12"/>
      <c r="O177" s="12"/>
      <c r="P177" s="12"/>
      <c r="Q177" s="12"/>
      <c r="R177" s="1995" t="s">
        <v>704</v>
      </c>
      <c r="S177" s="1995"/>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527</v>
      </c>
      <c r="CR177" s="25"/>
    </row>
    <row r="178" spans="1:96" s="716" customFormat="1" ht="13">
      <c r="A178" s="25"/>
      <c r="B178" s="12"/>
      <c r="C178" s="43"/>
      <c r="D178" s="58" t="s">
        <v>1405</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5"/>
      <c r="AG178" s="2255"/>
      <c r="AH178" s="4" t="s">
        <v>315</v>
      </c>
      <c r="AI178" s="2305"/>
      <c r="AJ178" s="2305"/>
      <c r="AK178" s="2305"/>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3">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3">
      <c r="A180" s="25"/>
      <c r="B180" s="12"/>
      <c r="C180" s="43"/>
      <c r="D180" s="678" t="s">
        <v>463</v>
      </c>
      <c r="E180" s="25"/>
      <c r="X180" s="1995" t="s">
        <v>704</v>
      </c>
      <c r="Y180" s="1995"/>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3" customHeight="1">
      <c r="A181" s="25"/>
      <c r="B181" s="12"/>
      <c r="C181" s="44"/>
      <c r="E181" s="7" t="s">
        <v>1053</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3">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3">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3">
      <c r="A184" s="25"/>
      <c r="C184" s="45"/>
      <c r="D184" s="25" t="s">
        <v>611</v>
      </c>
      <c r="E184" s="25"/>
      <c r="F184" s="25"/>
      <c r="G184" s="25"/>
      <c r="H184" s="25"/>
      <c r="I184" s="1985" t="str">
        <f>H18</f>
        <v>Middlefield Junction</v>
      </c>
      <c r="J184" s="1985"/>
      <c r="K184" s="1985"/>
      <c r="L184" s="1985"/>
      <c r="M184" s="1985"/>
      <c r="N184" s="1985"/>
      <c r="O184" s="1985"/>
      <c r="P184" s="1985"/>
      <c r="Q184" s="1985"/>
      <c r="R184" s="1985"/>
      <c r="S184" s="1985"/>
      <c r="T184" s="1985"/>
      <c r="U184" s="1985"/>
      <c r="V184" s="1985"/>
      <c r="W184" s="1985"/>
      <c r="X184" s="1985"/>
      <c r="Y184" s="1985"/>
      <c r="Z184" s="1985"/>
      <c r="AA184" s="1985"/>
      <c r="AB184" s="1985"/>
      <c r="AC184" s="1985"/>
      <c r="AD184" s="1985"/>
      <c r="AE184" s="1985"/>
      <c r="AF184" s="25"/>
      <c r="AH184" s="25"/>
      <c r="AJ184" s="3"/>
      <c r="AK184" s="3"/>
      <c r="AL184" s="3"/>
      <c r="AM184" s="678"/>
      <c r="AN184" s="678"/>
      <c r="AO184" s="678"/>
      <c r="AP184" s="678"/>
      <c r="AQ184" s="678"/>
      <c r="AR184" s="678"/>
      <c r="AS184" s="678"/>
      <c r="AT184" s="678"/>
      <c r="AU184" s="678"/>
      <c r="AV184" s="678"/>
      <c r="AW184" s="678"/>
      <c r="AX184" s="678"/>
      <c r="AY184" s="678"/>
      <c r="BC184" s="25" t="s">
        <v>620</v>
      </c>
      <c r="BN184" s="36" t="s">
        <v>236</v>
      </c>
      <c r="BT184" s="12" t="s">
        <v>65</v>
      </c>
    </row>
    <row r="185" spans="1:96" ht="13">
      <c r="A185" s="25"/>
      <c r="C185" s="45"/>
      <c r="D185" s="25" t="s">
        <v>612</v>
      </c>
      <c r="E185" s="25"/>
      <c r="F185" s="25"/>
      <c r="G185" s="25"/>
      <c r="H185" s="25"/>
      <c r="I185" s="2052" t="s">
        <v>2533</v>
      </c>
      <c r="J185" s="1997"/>
      <c r="K185" s="1997"/>
      <c r="L185" s="1997"/>
      <c r="M185" s="1997"/>
      <c r="N185" s="1997"/>
      <c r="O185" s="1997"/>
      <c r="P185" s="1997"/>
      <c r="Q185" s="1997"/>
      <c r="R185" s="1997"/>
      <c r="S185" s="1997"/>
      <c r="T185" s="1997"/>
      <c r="U185" s="1997"/>
      <c r="V185" s="1997"/>
      <c r="W185" s="1997"/>
      <c r="X185" s="1997"/>
      <c r="Y185" s="1997"/>
      <c r="Z185" s="1997"/>
      <c r="AA185" s="1997"/>
      <c r="AB185" s="1997"/>
      <c r="AC185" s="1997"/>
      <c r="AD185" s="1997"/>
      <c r="AE185" s="1997"/>
      <c r="AF185" s="25"/>
      <c r="AH185" s="25"/>
      <c r="AJ185" s="3"/>
      <c r="AK185" s="3"/>
      <c r="AL185" s="3"/>
      <c r="AM185" s="678"/>
      <c r="AN185" s="678"/>
      <c r="AO185" s="678"/>
      <c r="AP185" s="678"/>
      <c r="AQ185" s="678"/>
      <c r="AR185" s="678"/>
      <c r="AS185" s="678"/>
      <c r="AT185" s="678"/>
      <c r="AU185" s="678"/>
      <c r="AV185" s="678"/>
      <c r="AW185" s="678"/>
      <c r="AX185" s="678"/>
      <c r="AY185" s="678"/>
      <c r="BC185" s="25" t="s">
        <v>621</v>
      </c>
      <c r="BN185" s="36" t="s">
        <v>237</v>
      </c>
      <c r="BT185" s="12" t="s">
        <v>66</v>
      </c>
    </row>
    <row r="186" spans="1:96" ht="13">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3">
      <c r="A187" s="25"/>
      <c r="C187" s="45"/>
      <c r="D187" s="25"/>
      <c r="E187" s="2413"/>
      <c r="F187" s="2413"/>
      <c r="G187" s="2413"/>
      <c r="H187" s="2413"/>
      <c r="I187" s="2413"/>
      <c r="J187" s="2413"/>
      <c r="K187" s="2413"/>
      <c r="L187" s="2413"/>
      <c r="M187" s="2413"/>
      <c r="N187" s="2413"/>
      <c r="O187" s="2413"/>
      <c r="P187" s="2413"/>
      <c r="Q187" s="2413"/>
      <c r="R187" s="2413"/>
      <c r="S187" s="2413"/>
      <c r="T187" s="2413"/>
      <c r="U187" s="2413"/>
      <c r="V187" s="2413"/>
      <c r="W187" s="2413"/>
      <c r="X187" s="2413"/>
      <c r="Y187" s="2413"/>
      <c r="Z187" s="2413"/>
      <c r="AA187" s="2413"/>
      <c r="AB187" s="2413"/>
      <c r="AC187" s="2413"/>
      <c r="AD187" s="2413"/>
      <c r="AE187" s="2413"/>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3">
      <c r="A188" s="25"/>
      <c r="C188" s="45"/>
      <c r="D188" s="25"/>
      <c r="E188" s="2414"/>
      <c r="F188" s="2414"/>
      <c r="G188" s="2414"/>
      <c r="H188" s="2414"/>
      <c r="I188" s="2414"/>
      <c r="J188" s="2414"/>
      <c r="K188" s="2414"/>
      <c r="L188" s="2414"/>
      <c r="M188" s="2414"/>
      <c r="N188" s="2414"/>
      <c r="O188" s="2414"/>
      <c r="P188" s="2414"/>
      <c r="Q188" s="2414"/>
      <c r="R188" s="2414"/>
      <c r="S188" s="2414"/>
      <c r="T188" s="2414"/>
      <c r="U188" s="2414"/>
      <c r="V188" s="2414"/>
      <c r="W188" s="2414"/>
      <c r="X188" s="2414"/>
      <c r="Y188" s="2414"/>
      <c r="Z188" s="2414"/>
      <c r="AA188" s="2414"/>
      <c r="AB188" s="2414"/>
      <c r="AC188" s="2414"/>
      <c r="AD188" s="2414"/>
      <c r="AE188" s="2414"/>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3">
      <c r="A189" s="25"/>
      <c r="C189" s="45"/>
      <c r="D189" s="25" t="s">
        <v>613</v>
      </c>
      <c r="E189" s="25"/>
      <c r="I189" s="2027" t="s">
        <v>2534</v>
      </c>
      <c r="J189" s="2017"/>
      <c r="K189" s="2017"/>
      <c r="L189" s="2017"/>
      <c r="M189" s="2017"/>
      <c r="N189" s="2017"/>
      <c r="O189" s="2017"/>
      <c r="P189" s="2017"/>
      <c r="Q189" s="25" t="s">
        <v>615</v>
      </c>
      <c r="T189" s="2017" t="s">
        <v>73</v>
      </c>
      <c r="U189" s="2017"/>
      <c r="V189" s="2017"/>
      <c r="W189" s="2017"/>
      <c r="X189" s="2017"/>
      <c r="Y189" s="2017"/>
      <c r="Z189" s="2017"/>
      <c r="AA189" s="2017"/>
      <c r="AB189" s="2017"/>
      <c r="AC189" s="2017"/>
      <c r="AD189" s="2017"/>
      <c r="AE189" s="2017"/>
      <c r="AH189" s="25"/>
      <c r="AJ189" s="3"/>
      <c r="AK189" s="3"/>
      <c r="AL189" s="3"/>
      <c r="AM189" s="678"/>
      <c r="AN189" s="678"/>
      <c r="AO189" s="678"/>
      <c r="AP189" s="678"/>
      <c r="AQ189" s="678"/>
      <c r="AR189" s="678"/>
      <c r="AS189" s="678"/>
      <c r="AT189" s="678"/>
      <c r="AU189" s="678"/>
      <c r="AV189" s="678"/>
      <c r="AW189" s="678"/>
      <c r="AX189" s="678"/>
      <c r="AY189" s="678"/>
      <c r="BC189" s="716" t="s">
        <v>316</v>
      </c>
      <c r="BH189" s="58" t="s">
        <v>624</v>
      </c>
      <c r="BN189" s="36" t="s">
        <v>242</v>
      </c>
      <c r="BT189" s="12" t="s">
        <v>70</v>
      </c>
    </row>
    <row r="190" spans="1:96" ht="13">
      <c r="A190" s="25"/>
      <c r="C190" s="46"/>
      <c r="D190" s="25" t="s">
        <v>616</v>
      </c>
      <c r="E190" s="25"/>
      <c r="F190" s="25"/>
      <c r="G190" s="25"/>
      <c r="I190" s="1997">
        <v>94063</v>
      </c>
      <c r="J190" s="1997"/>
      <c r="K190" s="1997"/>
      <c r="L190" s="1997"/>
      <c r="M190" s="1997"/>
      <c r="N190" s="1997"/>
      <c r="O190" s="25" t="s">
        <v>618</v>
      </c>
      <c r="P190" s="25"/>
      <c r="Q190" s="25"/>
      <c r="R190" s="25"/>
      <c r="S190" s="25"/>
      <c r="T190" s="2410">
        <v>6106.01</v>
      </c>
      <c r="U190" s="2410"/>
      <c r="V190" s="2410"/>
      <c r="W190" s="2410"/>
      <c r="X190" s="2410"/>
      <c r="Y190" s="2410"/>
      <c r="Z190" s="2410"/>
      <c r="AA190" s="2410"/>
      <c r="AB190" s="2410"/>
      <c r="AC190" s="2410"/>
      <c r="AD190" s="2410"/>
      <c r="AE190" s="2410"/>
      <c r="AF190" s="25"/>
      <c r="AH190" s="25"/>
      <c r="AJ190" s="3"/>
      <c r="AK190" s="3"/>
      <c r="AL190" s="3"/>
      <c r="AM190" s="678"/>
      <c r="AN190" s="678"/>
      <c r="AO190" s="678"/>
      <c r="AP190" s="678"/>
      <c r="AQ190" s="678"/>
      <c r="AR190" s="678"/>
      <c r="AS190" s="678"/>
      <c r="AT190" s="678"/>
      <c r="AU190" s="678"/>
      <c r="AV190" s="678"/>
      <c r="AW190" s="678"/>
      <c r="AX190" s="678"/>
      <c r="AY190" s="678"/>
      <c r="BC190" s="716" t="s">
        <v>1150</v>
      </c>
      <c r="BH190" s="716" t="s">
        <v>1150</v>
      </c>
      <c r="BN190" s="36" t="s">
        <v>668</v>
      </c>
      <c r="BT190" s="12" t="s">
        <v>71</v>
      </c>
    </row>
    <row r="191" spans="1:96" ht="13">
      <c r="A191" s="25"/>
      <c r="C191" s="46"/>
      <c r="D191" s="25" t="s">
        <v>493</v>
      </c>
      <c r="E191" s="25"/>
      <c r="F191" s="25"/>
      <c r="G191" s="25"/>
      <c r="H191" s="25"/>
      <c r="I191" s="25"/>
      <c r="J191" s="25"/>
      <c r="K191" s="25"/>
      <c r="L191" s="25"/>
      <c r="M191" s="25"/>
      <c r="N191" s="2412" t="s">
        <v>2535</v>
      </c>
      <c r="O191" s="2413"/>
      <c r="P191" s="2413"/>
      <c r="Q191" s="2413"/>
      <c r="R191" s="2413"/>
      <c r="S191" s="2413"/>
      <c r="T191" s="2413"/>
      <c r="U191" s="2413"/>
      <c r="V191" s="2413"/>
      <c r="W191" s="2413"/>
      <c r="X191" s="2413"/>
      <c r="Y191" s="2413"/>
      <c r="Z191" s="2413"/>
      <c r="AA191" s="2413"/>
      <c r="AB191" s="2413"/>
      <c r="AC191" s="2413"/>
      <c r="AD191" s="2413"/>
      <c r="AE191" s="2413"/>
      <c r="AF191" s="25"/>
      <c r="AH191" s="25"/>
      <c r="AJ191" s="3"/>
      <c r="AK191" s="3"/>
      <c r="AL191" s="3"/>
      <c r="AM191" s="678"/>
      <c r="AN191" s="678"/>
      <c r="AO191" s="678"/>
      <c r="AP191" s="678"/>
      <c r="AQ191" s="678"/>
      <c r="AR191" s="678"/>
      <c r="AS191" s="678"/>
      <c r="AT191" s="678"/>
      <c r="AU191" s="678"/>
      <c r="AV191" s="678"/>
      <c r="AW191" s="678"/>
      <c r="AX191" s="678"/>
      <c r="AY191" s="678"/>
      <c r="BC191" s="716" t="s">
        <v>1149</v>
      </c>
      <c r="BH191" s="716" t="s">
        <v>1149</v>
      </c>
      <c r="BN191" s="36" t="s">
        <v>724</v>
      </c>
      <c r="BT191" s="12" t="s">
        <v>766</v>
      </c>
    </row>
    <row r="192" spans="1:96" ht="13">
      <c r="A192" s="25"/>
      <c r="C192" s="46"/>
      <c r="D192" s="25"/>
      <c r="E192" s="25"/>
      <c r="F192" s="25"/>
      <c r="G192" s="25"/>
      <c r="H192" s="25"/>
      <c r="I192" s="25"/>
      <c r="J192" s="25"/>
      <c r="K192" s="25"/>
      <c r="L192" s="25"/>
      <c r="M192" s="170"/>
      <c r="N192" s="2414"/>
      <c r="O192" s="2414"/>
      <c r="P192" s="2414"/>
      <c r="Q192" s="2414"/>
      <c r="R192" s="2414"/>
      <c r="S192" s="2414"/>
      <c r="T192" s="2414"/>
      <c r="U192" s="2414"/>
      <c r="V192" s="2414"/>
      <c r="W192" s="2414"/>
      <c r="X192" s="2414"/>
      <c r="Y192" s="2414"/>
      <c r="Z192" s="2414"/>
      <c r="AA192" s="2414"/>
      <c r="AB192" s="2414"/>
      <c r="AC192" s="2414"/>
      <c r="AD192" s="2414"/>
      <c r="AE192" s="2414"/>
      <c r="AF192" s="25"/>
      <c r="AH192" s="25"/>
      <c r="AJ192" s="3"/>
      <c r="AK192" s="3"/>
      <c r="AL192" s="3"/>
      <c r="AM192" s="678"/>
      <c r="AN192" s="678"/>
      <c r="AO192" s="678"/>
      <c r="AP192" s="678"/>
      <c r="AQ192" s="678"/>
      <c r="AR192" s="678"/>
      <c r="AS192" s="678"/>
      <c r="AT192" s="678"/>
      <c r="AU192" s="678"/>
      <c r="AV192" s="678"/>
      <c r="AW192" s="678"/>
      <c r="AX192" s="678"/>
      <c r="AY192" s="678"/>
      <c r="BC192" s="716" t="s">
        <v>1152</v>
      </c>
      <c r="BH192" s="58" t="s">
        <v>1927</v>
      </c>
      <c r="BN192" s="36" t="s">
        <v>725</v>
      </c>
      <c r="BT192" s="12" t="s">
        <v>767</v>
      </c>
    </row>
    <row r="193" spans="1:96" ht="13">
      <c r="A193" s="25"/>
      <c r="B193" s="716"/>
      <c r="C193" s="46"/>
      <c r="D193" s="684" t="s">
        <v>1963</v>
      </c>
      <c r="E193" s="25"/>
      <c r="F193" s="25"/>
      <c r="G193" s="25"/>
      <c r="H193" s="25"/>
      <c r="I193" s="25"/>
      <c r="J193" s="25"/>
      <c r="K193" s="25"/>
      <c r="L193" s="25"/>
      <c r="M193" s="170"/>
      <c r="N193" s="1466"/>
      <c r="O193" s="1466"/>
      <c r="P193" s="1466"/>
      <c r="Q193" s="1466"/>
      <c r="R193" s="1466"/>
      <c r="S193" s="1466"/>
      <c r="T193" s="2424" t="s">
        <v>2536</v>
      </c>
      <c r="U193" s="2424"/>
      <c r="V193" s="2424"/>
      <c r="W193" s="2424"/>
      <c r="X193" s="2424"/>
      <c r="Y193" s="2424"/>
      <c r="Z193" s="2424"/>
      <c r="AA193" s="2424"/>
      <c r="AB193" s="2424"/>
      <c r="AC193" s="2424"/>
      <c r="AD193" s="2424"/>
      <c r="AE193" s="2424"/>
      <c r="AF193" s="2424"/>
      <c r="AG193" s="2424"/>
      <c r="AH193" s="2424"/>
      <c r="AI193" s="2424"/>
      <c r="AJ193" s="678"/>
      <c r="AK193" s="678"/>
      <c r="AL193" s="678"/>
      <c r="AM193" s="678"/>
      <c r="AN193" s="678"/>
      <c r="AO193" s="678"/>
      <c r="AP193" s="678"/>
      <c r="AQ193" s="678"/>
      <c r="AR193" s="678"/>
      <c r="AS193" s="678"/>
      <c r="AT193" s="678"/>
      <c r="AU193" s="678"/>
      <c r="AV193" s="678"/>
      <c r="AW193" s="678"/>
      <c r="AX193" s="678"/>
      <c r="AY193" s="678"/>
      <c r="BC193" s="716" t="s">
        <v>1151</v>
      </c>
      <c r="BH193" s="58" t="s">
        <v>1928</v>
      </c>
      <c r="BN193" s="36" t="s">
        <v>726</v>
      </c>
      <c r="BT193" s="12" t="s">
        <v>768</v>
      </c>
    </row>
    <row r="194" spans="1:96" ht="13">
      <c r="A194" s="25"/>
      <c r="C194" s="46"/>
      <c r="D194" s="25" t="s">
        <v>340</v>
      </c>
      <c r="E194" s="25"/>
      <c r="F194" s="25"/>
      <c r="G194" s="25"/>
      <c r="H194" s="25"/>
      <c r="I194" s="25"/>
      <c r="J194" s="25"/>
      <c r="K194" s="25"/>
      <c r="L194" s="25"/>
      <c r="M194" s="25"/>
      <c r="N194" s="25"/>
      <c r="O194" s="25"/>
      <c r="P194" s="25"/>
      <c r="Q194" s="25"/>
      <c r="R194" s="25"/>
      <c r="T194" s="1995" t="s">
        <v>576</v>
      </c>
      <c r="U194" s="1995"/>
      <c r="W194" s="25" t="s">
        <v>720</v>
      </c>
      <c r="X194" s="25"/>
      <c r="Y194" s="25"/>
      <c r="Z194" s="25"/>
      <c r="AA194" s="25"/>
      <c r="AB194" s="25"/>
      <c r="AC194" s="25"/>
      <c r="AD194" s="25"/>
      <c r="AE194" s="25"/>
      <c r="AF194" s="25"/>
      <c r="AG194" s="25"/>
      <c r="AH194" s="1995">
        <v>18</v>
      </c>
      <c r="AI194" s="1995"/>
      <c r="AJ194" s="3"/>
      <c r="AK194" s="3"/>
      <c r="AL194" s="3"/>
      <c r="AM194" s="678"/>
      <c r="AN194" s="678"/>
      <c r="AO194" s="678"/>
      <c r="AP194" s="678"/>
      <c r="AQ194" s="678"/>
      <c r="AR194" s="678"/>
      <c r="AS194" s="678"/>
      <c r="AT194" s="678"/>
      <c r="AU194" s="678"/>
      <c r="AV194" s="678"/>
      <c r="AW194" s="678"/>
      <c r="AX194" s="678"/>
      <c r="AY194" s="678"/>
      <c r="BC194" s="716" t="s">
        <v>1625</v>
      </c>
      <c r="BN194" s="36" t="s">
        <v>727</v>
      </c>
      <c r="BT194" s="12" t="s">
        <v>769</v>
      </c>
    </row>
    <row r="195" spans="1:96" s="716" customFormat="1" ht="13">
      <c r="A195" s="25"/>
      <c r="B195" s="12"/>
      <c r="C195" s="46"/>
      <c r="D195" s="25" t="s">
        <v>404</v>
      </c>
      <c r="E195" s="25"/>
      <c r="F195" s="25"/>
      <c r="G195" s="25"/>
      <c r="H195" s="25"/>
      <c r="I195" s="25"/>
      <c r="J195" s="25"/>
      <c r="K195" s="25"/>
      <c r="L195" s="25"/>
      <c r="M195" s="25"/>
      <c r="N195" s="25"/>
      <c r="O195" s="25"/>
      <c r="P195" s="25"/>
      <c r="Q195" s="25"/>
      <c r="R195" s="25"/>
      <c r="S195" s="12"/>
      <c r="T195" s="2162" t="s">
        <v>576</v>
      </c>
      <c r="U195" s="2162"/>
      <c r="V195" s="12"/>
      <c r="W195" s="25" t="s">
        <v>721</v>
      </c>
      <c r="X195" s="25"/>
      <c r="Y195" s="25"/>
      <c r="Z195" s="25"/>
      <c r="AA195" s="25"/>
      <c r="AB195" s="25"/>
      <c r="AC195" s="25"/>
      <c r="AD195" s="25"/>
      <c r="AE195" s="25"/>
      <c r="AF195" s="25"/>
      <c r="AG195" s="25"/>
      <c r="AH195" s="1995">
        <v>24</v>
      </c>
      <c r="AI195" s="1995"/>
      <c r="AJ195" s="3"/>
      <c r="AK195" s="3"/>
      <c r="AL195" s="3"/>
      <c r="AM195" s="678"/>
      <c r="AN195" s="678"/>
      <c r="AO195" s="678"/>
      <c r="AP195" s="678"/>
      <c r="AQ195" s="678"/>
      <c r="AR195" s="678"/>
      <c r="AS195" s="678"/>
      <c r="AT195" s="678"/>
      <c r="AU195" s="678"/>
      <c r="AV195" s="678"/>
      <c r="AW195" s="678"/>
      <c r="AX195" s="678"/>
      <c r="AY195" s="678"/>
      <c r="BC195" s="716" t="s">
        <v>2298</v>
      </c>
      <c r="BN195" s="36" t="s">
        <v>248</v>
      </c>
      <c r="BT195" s="12" t="s">
        <v>770</v>
      </c>
      <c r="CR195" s="25"/>
    </row>
    <row r="196" spans="1:96" ht="13">
      <c r="A196" s="25"/>
      <c r="C196" s="46"/>
      <c r="D196" s="177" t="s">
        <v>174</v>
      </c>
      <c r="E196" s="25"/>
      <c r="F196" s="25"/>
      <c r="G196" s="25"/>
      <c r="H196" s="25"/>
      <c r="I196" s="25"/>
      <c r="J196" s="25"/>
      <c r="K196" s="25"/>
      <c r="L196" s="25"/>
      <c r="M196" s="25"/>
      <c r="N196" s="25"/>
      <c r="O196" s="25"/>
      <c r="P196" s="25"/>
      <c r="Q196" s="25"/>
      <c r="R196" s="25"/>
      <c r="T196" s="2162" t="s">
        <v>704</v>
      </c>
      <c r="U196" s="2162"/>
      <c r="W196" s="25" t="s">
        <v>722</v>
      </c>
      <c r="X196" s="25"/>
      <c r="Y196" s="25"/>
      <c r="Z196" s="25"/>
      <c r="AA196" s="25"/>
      <c r="AB196" s="25"/>
      <c r="AC196" s="25"/>
      <c r="AD196" s="25"/>
      <c r="AE196" s="25"/>
      <c r="AF196" s="25"/>
      <c r="AG196" s="25"/>
      <c r="AH196" s="1995">
        <v>13</v>
      </c>
      <c r="AI196" s="1995"/>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162">
        <v>0</v>
      </c>
      <c r="U197" s="2162"/>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1995" t="s">
        <v>704</v>
      </c>
      <c r="Z198" s="1995"/>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938</v>
      </c>
      <c r="BD198" s="677"/>
      <c r="BE198" s="21"/>
      <c r="BF198" s="21"/>
      <c r="BN198" s="36" t="s">
        <v>734</v>
      </c>
      <c r="BO198" s="12"/>
      <c r="BP198" s="12"/>
      <c r="BQ198" s="12"/>
      <c r="BR198" s="12"/>
      <c r="BS198" s="12"/>
      <c r="BT198" s="12" t="s">
        <v>197</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937</v>
      </c>
      <c r="BD199" s="714"/>
      <c r="BE199" s="21"/>
      <c r="BF199" s="21"/>
      <c r="BN199" s="36" t="s">
        <v>735</v>
      </c>
      <c r="BO199" s="716"/>
      <c r="BP199" s="716"/>
      <c r="BQ199" s="716"/>
      <c r="BR199" s="716"/>
      <c r="BS199" s="716"/>
      <c r="BT199" s="54" t="s">
        <v>198</v>
      </c>
      <c r="BU199" s="716"/>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1175</v>
      </c>
      <c r="BD200" s="680"/>
      <c r="BE200" s="21"/>
      <c r="BF200" s="21"/>
      <c r="BN200" s="36" t="s">
        <v>736</v>
      </c>
      <c r="BO200" s="12"/>
      <c r="BP200" s="12"/>
      <c r="BQ200" s="12"/>
      <c r="BR200" s="12"/>
      <c r="BS200" s="12"/>
      <c r="BT200" s="54" t="s">
        <v>199</v>
      </c>
      <c r="BU200" s="12"/>
      <c r="CR200" s="112"/>
    </row>
    <row r="201" spans="1:96" s="51" customFormat="1" ht="13">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644</v>
      </c>
      <c r="BD201" s="680"/>
      <c r="BE201" s="21"/>
      <c r="BF201" s="21"/>
      <c r="BN201" s="36" t="s">
        <v>737</v>
      </c>
      <c r="BO201" s="53"/>
      <c r="BP201" s="54"/>
      <c r="BQ201" s="54"/>
      <c r="BR201" s="54"/>
      <c r="BS201" s="54"/>
      <c r="BT201" s="55" t="s">
        <v>200</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1176</v>
      </c>
      <c r="BD202" s="680"/>
      <c r="BN202" s="36" t="s">
        <v>738</v>
      </c>
      <c r="BO202" s="51"/>
      <c r="BP202" s="54"/>
      <c r="BQ202" s="54"/>
      <c r="BR202" s="54"/>
      <c r="BS202" s="54"/>
      <c r="BT202" s="55" t="s">
        <v>201</v>
      </c>
    </row>
    <row r="203" spans="1:96" ht="12.75" customHeight="1">
      <c r="A203" s="25"/>
      <c r="C203" s="25"/>
      <c r="D203" s="1985" t="s">
        <v>403</v>
      </c>
      <c r="E203" s="1985"/>
      <c r="F203" s="1985"/>
      <c r="G203" s="1985"/>
      <c r="H203" s="1985"/>
      <c r="I203" s="1985"/>
      <c r="J203" s="1985"/>
      <c r="K203" s="1985"/>
      <c r="L203" s="1985"/>
      <c r="M203" s="1985"/>
      <c r="P203" s="2406">
        <f>M26</f>
        <v>7043043</v>
      </c>
      <c r="Q203" s="2407"/>
      <c r="R203" s="2407"/>
      <c r="S203" s="2407"/>
      <c r="T203" s="2407"/>
      <c r="U203" s="2407"/>
      <c r="V203" s="25"/>
      <c r="W203" s="25"/>
      <c r="X203" s="25"/>
      <c r="Y203" s="25"/>
      <c r="Z203" s="2421" t="s">
        <v>2588</v>
      </c>
      <c r="AA203" s="2421"/>
      <c r="AB203" s="2421"/>
      <c r="AC203" s="2421"/>
      <c r="AD203" s="2421"/>
      <c r="AE203" s="2421"/>
      <c r="AF203" s="2421"/>
      <c r="AG203" s="25"/>
      <c r="AH203" s="25"/>
      <c r="AI203" s="25"/>
      <c r="AJ203" s="3"/>
      <c r="AK203" s="3"/>
      <c r="AL203" s="3"/>
      <c r="AM203" s="678"/>
      <c r="AN203" s="678"/>
      <c r="AO203" s="678"/>
      <c r="AP203" s="678"/>
      <c r="AQ203" s="678"/>
      <c r="AR203" s="678"/>
      <c r="AS203" s="678"/>
      <c r="AT203" s="678"/>
      <c r="AU203" s="678"/>
      <c r="AV203" s="678"/>
      <c r="AW203" s="678"/>
      <c r="AX203" s="678"/>
      <c r="AY203" s="678"/>
      <c r="BC203" s="678" t="s">
        <v>1177</v>
      </c>
      <c r="BD203" s="677"/>
      <c r="BN203" s="36" t="s">
        <v>739</v>
      </c>
      <c r="BO203" s="51"/>
      <c r="BP203" s="54"/>
      <c r="BQ203" s="54"/>
      <c r="BR203" s="54"/>
      <c r="BS203" s="55"/>
      <c r="BT203" s="55" t="s">
        <v>202</v>
      </c>
    </row>
    <row r="204" spans="1:96" ht="12.75" customHeight="1">
      <c r="A204" s="25"/>
      <c r="C204" s="45"/>
      <c r="D204" s="2425" t="s">
        <v>1470</v>
      </c>
      <c r="E204" s="1985"/>
      <c r="F204" s="1985"/>
      <c r="G204" s="1985"/>
      <c r="H204" s="1985"/>
      <c r="I204" s="1985"/>
      <c r="J204" s="1985"/>
      <c r="K204" s="1985"/>
      <c r="L204" s="1985"/>
      <c r="M204" s="1985"/>
      <c r="P204" s="2407">
        <f>M27</f>
        <v>8635390</v>
      </c>
      <c r="Q204" s="2407"/>
      <c r="R204" s="2407"/>
      <c r="S204" s="2407"/>
      <c r="T204" s="2407"/>
      <c r="U204" s="2407"/>
      <c r="V204" s="47"/>
      <c r="W204" s="58" t="s">
        <v>2146</v>
      </c>
      <c r="Z204" s="2421"/>
      <c r="AA204" s="2421"/>
      <c r="AB204" s="2421"/>
      <c r="AC204" s="2421"/>
      <c r="AD204" s="2421"/>
      <c r="AE204" s="2421"/>
      <c r="AF204" s="2421"/>
      <c r="AG204" s="25" t="s">
        <v>1471</v>
      </c>
      <c r="AH204" s="25"/>
      <c r="AI204" s="25"/>
      <c r="AJ204" s="25"/>
      <c r="AK204" s="25"/>
      <c r="AL204" s="25"/>
      <c r="AM204" s="25"/>
      <c r="AN204" s="25"/>
      <c r="AO204" s="25"/>
      <c r="AP204" s="1995" t="s">
        <v>704</v>
      </c>
      <c r="AQ204" s="1995"/>
      <c r="AR204" s="678"/>
      <c r="AS204" s="678"/>
      <c r="AT204" s="678"/>
      <c r="AU204" s="678"/>
      <c r="AV204" s="678"/>
      <c r="AW204" s="678"/>
      <c r="AX204" s="678"/>
      <c r="AY204" s="678"/>
      <c r="BC204" s="681" t="s">
        <v>643</v>
      </c>
      <c r="BD204" s="677"/>
      <c r="BN204" s="36" t="s">
        <v>740</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2"/>
      <c r="AA205" s="2422"/>
      <c r="AB205" s="2422"/>
      <c r="AC205" s="2422"/>
      <c r="AD205" s="2422"/>
      <c r="AE205" s="2422"/>
      <c r="AF205" s="2422"/>
      <c r="AH205" s="25"/>
      <c r="AJ205" s="3"/>
      <c r="AK205" s="3"/>
      <c r="AL205" s="3"/>
      <c r="AM205" s="678"/>
      <c r="AN205" s="678"/>
      <c r="AO205" s="678"/>
      <c r="AP205" s="678"/>
      <c r="AQ205" s="678"/>
      <c r="AR205" s="678"/>
      <c r="AS205" s="678"/>
      <c r="AT205" s="678"/>
      <c r="AU205" s="678"/>
      <c r="AV205" s="678"/>
      <c r="AW205" s="678"/>
      <c r="AX205" s="678"/>
      <c r="AY205" s="678"/>
      <c r="BC205" s="681" t="s">
        <v>1134</v>
      </c>
      <c r="BD205" s="677"/>
      <c r="BN205" s="36" t="s">
        <v>114</v>
      </c>
      <c r="BT205" s="55" t="s">
        <v>179</v>
      </c>
      <c r="BU205" s="51"/>
    </row>
    <row r="206" spans="1:96" ht="13">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1178</v>
      </c>
      <c r="BD206" s="677"/>
      <c r="BN206" s="36" t="s">
        <v>115</v>
      </c>
      <c r="BT206" s="55" t="s">
        <v>204</v>
      </c>
      <c r="BU206" s="56"/>
    </row>
    <row r="207" spans="1:96" ht="13">
      <c r="A207" s="25"/>
      <c r="C207" s="45"/>
      <c r="D207" s="2299" t="s">
        <v>2547</v>
      </c>
      <c r="E207" s="2299"/>
      <c r="F207" s="2299"/>
      <c r="G207" s="2299"/>
      <c r="H207" s="2299"/>
      <c r="I207" s="2299"/>
      <c r="J207" s="2299"/>
      <c r="K207" s="2299"/>
      <c r="L207" s="2299"/>
      <c r="M207" s="229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1421</v>
      </c>
      <c r="BD207" s="677"/>
      <c r="BN207" s="36" t="s">
        <v>48</v>
      </c>
      <c r="BT207" s="55" t="s">
        <v>205</v>
      </c>
    </row>
    <row r="208" spans="1:96" ht="13">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1179</v>
      </c>
      <c r="BD208" s="677"/>
      <c r="BN208" s="36" t="s">
        <v>49</v>
      </c>
      <c r="BT208" s="55" t="s">
        <v>206</v>
      </c>
    </row>
    <row r="209" spans="1:96" ht="13">
      <c r="A209" s="50" t="s">
        <v>623</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694</v>
      </c>
      <c r="BD209" s="677"/>
      <c r="BN209" s="36" t="s">
        <v>50</v>
      </c>
      <c r="BT209" s="55" t="s">
        <v>207</v>
      </c>
    </row>
    <row r="210" spans="1:96" ht="13">
      <c r="C210" s="45"/>
      <c r="D210" s="2299" t="s">
        <v>2298</v>
      </c>
      <c r="E210" s="2299"/>
      <c r="F210" s="2299"/>
      <c r="G210" s="2299"/>
      <c r="H210" s="2299"/>
      <c r="I210" s="2299"/>
      <c r="J210" s="2299"/>
      <c r="K210" s="2299"/>
      <c r="L210" s="2299"/>
      <c r="M210" s="2299"/>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3">
      <c r="A211" s="716"/>
      <c r="B211" s="716"/>
      <c r="C211" s="45"/>
      <c r="D211" s="716" t="s">
        <v>1456</v>
      </c>
      <c r="E211" s="716"/>
      <c r="F211" s="716"/>
      <c r="G211" s="716"/>
      <c r="H211" s="716"/>
      <c r="I211" s="716"/>
      <c r="J211" s="716"/>
      <c r="K211" s="716"/>
      <c r="L211" s="716"/>
      <c r="M211" s="716"/>
      <c r="N211" s="716"/>
      <c r="O211" s="716"/>
      <c r="P211" s="716"/>
      <c r="Q211" s="716"/>
      <c r="R211" s="716"/>
      <c r="S211" s="716"/>
      <c r="T211" s="716"/>
      <c r="U211" s="716"/>
      <c r="V211" s="716"/>
      <c r="W211" s="716"/>
      <c r="X211" s="716"/>
      <c r="Y211" s="1995"/>
      <c r="Z211" s="1995"/>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3">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3">
      <c r="D213" s="2515" t="s">
        <v>624</v>
      </c>
      <c r="E213" s="2515"/>
      <c r="F213" s="2515"/>
      <c r="G213" s="2515"/>
      <c r="H213" s="2515"/>
      <c r="I213" s="2515"/>
      <c r="J213" s="2515"/>
      <c r="K213" s="2515"/>
      <c r="L213" s="2515"/>
      <c r="M213" s="2515"/>
      <c r="N213" s="2515"/>
      <c r="O213" s="2515"/>
      <c r="P213" s="2515"/>
      <c r="Q213" s="2515"/>
      <c r="R213" s="2515"/>
      <c r="S213" s="2515"/>
      <c r="T213" s="2515"/>
      <c r="U213" s="2515"/>
      <c r="V213" s="2515"/>
      <c r="W213" s="2515"/>
      <c r="X213" s="2515"/>
      <c r="Y213" s="2515"/>
      <c r="Z213" s="2515"/>
      <c r="AG213" s="678"/>
      <c r="AJ213" s="678"/>
      <c r="AK213" s="678"/>
      <c r="AL213" s="678"/>
      <c r="AM213" s="678"/>
      <c r="AN213" s="678"/>
      <c r="AO213" s="678"/>
      <c r="AP213" s="678"/>
      <c r="AQ213" s="678"/>
      <c r="AR213" s="678"/>
      <c r="AS213" s="678"/>
      <c r="AT213" s="678"/>
      <c r="AU213" s="678"/>
      <c r="AV213" s="678"/>
      <c r="AW213" s="678"/>
      <c r="AX213" s="678"/>
      <c r="AY213" s="678"/>
      <c r="BC213" s="12" t="s">
        <v>557</v>
      </c>
      <c r="BN213" s="36" t="s">
        <v>53</v>
      </c>
      <c r="BT213" s="55" t="s">
        <v>210</v>
      </c>
      <c r="CR213" s="25"/>
    </row>
    <row r="214" spans="1:96" ht="13">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495"/>
      <c r="AC214" s="2495"/>
      <c r="AD214" s="2495"/>
      <c r="AE214" s="2495"/>
      <c r="AF214" s="2495"/>
      <c r="AG214" s="2495"/>
      <c r="AH214" s="2495"/>
      <c r="AI214" s="2495"/>
      <c r="AJ214" s="2495"/>
      <c r="AK214" s="2495"/>
      <c r="AL214" s="2495"/>
      <c r="AM214" s="46"/>
      <c r="AN214" s="46"/>
      <c r="AO214" s="46"/>
      <c r="AP214" s="46"/>
      <c r="AQ214" s="46"/>
      <c r="AR214" s="46"/>
      <c r="AS214" s="46"/>
      <c r="AT214" s="46"/>
      <c r="AU214" s="46"/>
      <c r="AV214" s="46"/>
      <c r="AW214" s="46"/>
      <c r="AX214" s="46"/>
      <c r="AY214" s="46"/>
      <c r="AZ214" s="716"/>
      <c r="BA214" s="716"/>
      <c r="BC214" s="12" t="s">
        <v>561</v>
      </c>
      <c r="BN214" s="36" t="s">
        <v>335</v>
      </c>
      <c r="BT214" s="55" t="s">
        <v>211</v>
      </c>
    </row>
    <row r="215" spans="1:96" s="716" customFormat="1" ht="12.75" customHeight="1">
      <c r="A215" s="12"/>
      <c r="B215" s="12"/>
      <c r="C215" s="12"/>
      <c r="D215" s="58" t="s">
        <v>1954</v>
      </c>
      <c r="Z215" s="69"/>
      <c r="AB215" s="2495"/>
      <c r="AC215" s="2495"/>
      <c r="AD215" s="2495"/>
      <c r="AE215" s="2495"/>
      <c r="AF215" s="2495"/>
      <c r="AG215" s="2495"/>
      <c r="AH215" s="2495"/>
      <c r="AI215" s="2495"/>
      <c r="AJ215" s="2495"/>
      <c r="AK215" s="2495"/>
      <c r="AL215" s="2495"/>
      <c r="AM215" s="46"/>
      <c r="AN215" s="46"/>
      <c r="AO215" s="46"/>
      <c r="AP215" s="46"/>
      <c r="AQ215" s="46"/>
      <c r="AR215" s="46"/>
      <c r="AS215" s="46"/>
      <c r="AT215" s="46"/>
      <c r="AU215" s="46"/>
      <c r="AV215" s="46"/>
      <c r="AW215" s="46"/>
      <c r="AX215" s="46"/>
      <c r="AY215" s="46"/>
      <c r="BC215" s="39" t="s">
        <v>558</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6" customFormat="1" ht="13">
      <c r="A217" s="501" t="s">
        <v>625</v>
      </c>
      <c r="B217" s="39"/>
      <c r="C217" s="501" t="s">
        <v>1430</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559</v>
      </c>
      <c r="CR217" s="25"/>
    </row>
    <row r="218" spans="1:96" ht="13">
      <c r="A218" s="50"/>
      <c r="C218" s="50"/>
      <c r="D218" s="7" t="s">
        <v>1082</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560</v>
      </c>
    </row>
    <row r="219" spans="1:96" s="39" customFormat="1" ht="12.75" customHeight="1">
      <c r="A219" s="50"/>
      <c r="B219" s="12"/>
      <c r="C219" s="50"/>
      <c r="D219" s="2299" t="s">
        <v>1134</v>
      </c>
      <c r="E219" s="2299"/>
      <c r="F219" s="2299"/>
      <c r="G219" s="2299"/>
      <c r="H219" s="2299"/>
      <c r="I219" s="2299"/>
      <c r="J219" s="2299"/>
      <c r="K219" s="2299"/>
      <c r="L219" s="2299"/>
      <c r="M219" s="2299"/>
      <c r="N219" s="2299"/>
      <c r="O219" s="2299"/>
      <c r="P219" s="2299"/>
      <c r="Q219" s="2299"/>
      <c r="R219" s="2299"/>
      <c r="S219" s="2299"/>
      <c r="T219" s="2299"/>
      <c r="U219" s="2299"/>
      <c r="V219" s="2299"/>
      <c r="W219" s="2299"/>
      <c r="X219" s="2299"/>
      <c r="Y219" s="2299"/>
      <c r="Z219" s="2299"/>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3">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3">
      <c r="A221" s="2341" t="s">
        <v>571</v>
      </c>
      <c r="B221" s="2341"/>
      <c r="C221" s="2341"/>
      <c r="D221" s="2341"/>
      <c r="E221" s="2341"/>
      <c r="F221" s="2341"/>
      <c r="G221" s="2341"/>
      <c r="H221" s="2341"/>
      <c r="I221" s="2341"/>
      <c r="J221" s="2341"/>
      <c r="K221" s="2341"/>
      <c r="L221" s="2341"/>
      <c r="M221" s="2341"/>
      <c r="N221" s="2341"/>
      <c r="O221" s="2341"/>
      <c r="P221" s="2341"/>
      <c r="Q221" s="2341"/>
      <c r="R221" s="2341"/>
      <c r="S221" s="2341"/>
      <c r="T221" s="2341"/>
      <c r="U221" s="2341"/>
      <c r="V221" s="2341"/>
      <c r="W221" s="2341"/>
      <c r="X221" s="2341"/>
      <c r="Y221" s="2341"/>
      <c r="Z221" s="2341"/>
      <c r="AA221" s="2341"/>
      <c r="AB221" s="2341"/>
      <c r="AC221" s="2341"/>
      <c r="AD221" s="2341"/>
      <c r="AE221" s="2341"/>
      <c r="AF221" s="2341"/>
      <c r="AG221" s="2341"/>
      <c r="AH221" s="2341"/>
      <c r="AI221" s="2341"/>
      <c r="AJ221" s="2341"/>
      <c r="AK221" s="2341"/>
      <c r="AL221" s="2341"/>
      <c r="AM221" s="144"/>
      <c r="AN221" s="144"/>
      <c r="AO221" s="144"/>
      <c r="AP221" s="144"/>
      <c r="AQ221" s="144"/>
      <c r="AR221" s="144"/>
      <c r="AS221" s="144"/>
      <c r="AT221" s="144"/>
      <c r="AU221" s="144"/>
      <c r="AV221" s="144"/>
      <c r="AW221" s="144"/>
      <c r="AX221" s="144"/>
      <c r="AY221" s="144"/>
      <c r="BA221" s="58"/>
    </row>
    <row r="222" spans="1:96" ht="13.5" thickBot="1">
      <c r="A222" s="2342"/>
      <c r="B222" s="2342"/>
      <c r="C222" s="2342"/>
      <c r="D222" s="2342"/>
      <c r="E222" s="2342"/>
      <c r="F222" s="2342"/>
      <c r="G222" s="2342"/>
      <c r="H222" s="2342"/>
      <c r="I222" s="2342"/>
      <c r="J222" s="2342"/>
      <c r="K222" s="2342"/>
      <c r="L222" s="2342"/>
      <c r="M222" s="2342"/>
      <c r="N222" s="2342"/>
      <c r="O222" s="2342"/>
      <c r="P222" s="2342"/>
      <c r="Q222" s="2342"/>
      <c r="R222" s="2342"/>
      <c r="S222" s="2342"/>
      <c r="T222" s="2342"/>
      <c r="U222" s="2342"/>
      <c r="V222" s="2342"/>
      <c r="W222" s="2342"/>
      <c r="X222" s="2342"/>
      <c r="Y222" s="2342"/>
      <c r="Z222" s="2342"/>
      <c r="AA222" s="2342"/>
      <c r="AB222" s="2342"/>
      <c r="AC222" s="2342"/>
      <c r="AD222" s="2342"/>
      <c r="AE222" s="2342"/>
      <c r="AF222" s="2342"/>
      <c r="AG222" s="2342"/>
      <c r="AH222" s="2342"/>
      <c r="AI222" s="2342"/>
      <c r="AJ222" s="2342"/>
      <c r="AK222" s="2342"/>
      <c r="AL222" s="2342"/>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328</v>
      </c>
      <c r="B224" s="50"/>
      <c r="C224" s="50" t="s">
        <v>1370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5" t="s">
        <v>624</v>
      </c>
      <c r="AJ225" s="1995"/>
      <c r="AL225" s="58"/>
      <c r="AM225" s="239"/>
      <c r="AN225" s="239"/>
      <c r="AO225" s="239"/>
      <c r="AP225" s="239"/>
      <c r="AQ225" s="239"/>
      <c r="AR225" s="239"/>
      <c r="AS225" s="239"/>
      <c r="AT225" s="239"/>
      <c r="AU225" s="239"/>
      <c r="AV225" s="239"/>
      <c r="AW225" s="239"/>
      <c r="AX225" s="239"/>
      <c r="AY225" s="239"/>
      <c r="BO225" s="61"/>
    </row>
    <row r="226" spans="1:69" ht="12.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5" t="s">
        <v>624</v>
      </c>
      <c r="AJ226" s="1995"/>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5" t="s">
        <v>576</v>
      </c>
      <c r="AJ227" s="1995"/>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5" t="s">
        <v>624</v>
      </c>
      <c r="AJ228" s="1995"/>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0</v>
      </c>
      <c r="BO229" s="61"/>
    </row>
    <row r="230" spans="1:69" ht="13">
      <c r="A230" s="50" t="s">
        <v>609</v>
      </c>
      <c r="B230" s="30"/>
      <c r="C230" s="50" t="s">
        <v>1371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5">
      <c r="D231" s="57" t="s">
        <v>501</v>
      </c>
      <c r="E231" s="57"/>
      <c r="F231" s="57"/>
      <c r="G231" s="57"/>
      <c r="H231" s="57"/>
      <c r="I231" s="57"/>
      <c r="J231" s="57"/>
      <c r="K231" s="7"/>
      <c r="M231" s="2411" t="str">
        <f>H16</f>
        <v>Mercy Housing California 96, L.P.</v>
      </c>
      <c r="N231" s="2411"/>
      <c r="O231" s="2411"/>
      <c r="P231" s="2411"/>
      <c r="Q231" s="2411"/>
      <c r="R231" s="2411"/>
      <c r="S231" s="2411"/>
      <c r="T231" s="2411"/>
      <c r="U231" s="2411"/>
      <c r="V231" s="2411"/>
      <c r="W231" s="2411"/>
      <c r="X231" s="2411"/>
      <c r="Y231" s="2411"/>
      <c r="Z231" s="2411"/>
      <c r="AA231" s="2411"/>
      <c r="AB231" s="2411"/>
      <c r="AC231" s="2411"/>
      <c r="AD231" s="2411"/>
      <c r="AE231" s="2411"/>
      <c r="AF231" s="2411"/>
      <c r="AG231" s="2411"/>
      <c r="AH231" s="2411"/>
      <c r="AI231" s="2411"/>
      <c r="AJ231" s="2411"/>
      <c r="AK231" s="2411"/>
      <c r="BA231" s="58"/>
      <c r="BB231" s="384"/>
      <c r="BG231" s="387"/>
      <c r="BQ231" s="61"/>
    </row>
    <row r="232" spans="1:69" ht="13">
      <c r="D232" s="57" t="s">
        <v>90</v>
      </c>
      <c r="E232" s="57"/>
      <c r="F232" s="57"/>
      <c r="G232" s="57"/>
      <c r="H232" s="57"/>
      <c r="I232" s="57"/>
      <c r="J232" s="57"/>
      <c r="K232" s="7"/>
      <c r="M232" s="2027" t="s">
        <v>2537</v>
      </c>
      <c r="N232" s="2299"/>
      <c r="O232" s="2299"/>
      <c r="P232" s="2299"/>
      <c r="Q232" s="2299"/>
      <c r="R232" s="2299"/>
      <c r="S232" s="2299"/>
      <c r="T232" s="2299"/>
      <c r="U232" s="2299"/>
      <c r="V232" s="2299"/>
      <c r="W232" s="2299"/>
      <c r="X232" s="2299"/>
      <c r="Y232" s="2299"/>
      <c r="Z232" s="2299"/>
      <c r="AA232" s="2299"/>
      <c r="AB232" s="2299"/>
      <c r="AC232" s="2299"/>
      <c r="AD232" s="2299"/>
      <c r="AE232" s="2299"/>
      <c r="AZ232" s="7"/>
      <c r="BA232" s="58"/>
      <c r="BB232" s="334" t="s">
        <v>569</v>
      </c>
      <c r="BG232" s="389">
        <f>IF(AND(AND($M$248="nonprofit",$M$256="nonprofit",$M$264="for profit")),2,0)</f>
        <v>0</v>
      </c>
      <c r="BQ232" s="61"/>
    </row>
    <row r="233" spans="1:69" ht="13">
      <c r="D233" s="57" t="s">
        <v>613</v>
      </c>
      <c r="E233" s="57"/>
      <c r="M233" s="2027" t="s">
        <v>2538</v>
      </c>
      <c r="N233" s="2299"/>
      <c r="O233" s="2299"/>
      <c r="P233" s="2299"/>
      <c r="Q233" s="2299"/>
      <c r="R233" s="2299"/>
      <c r="S233" s="2299"/>
      <c r="T233" s="2299"/>
      <c r="V233" s="59" t="s">
        <v>91</v>
      </c>
      <c r="W233" s="2052" t="s">
        <v>2539</v>
      </c>
      <c r="X233" s="1996"/>
      <c r="Y233" s="57" t="s">
        <v>616</v>
      </c>
      <c r="AC233" s="2299">
        <v>94102</v>
      </c>
      <c r="AD233" s="2299"/>
      <c r="AE233" s="2299"/>
      <c r="BB233" s="334" t="s">
        <v>569</v>
      </c>
      <c r="BG233" s="389">
        <f>IF(AND(AND($M$248="nonprofit",$M$256="for profit",$M$264="nonprofit")),2,0)</f>
        <v>0</v>
      </c>
    </row>
    <row r="234" spans="1:69" ht="13">
      <c r="D234" s="60" t="s">
        <v>92</v>
      </c>
      <c r="E234" s="7"/>
      <c r="F234" s="7"/>
      <c r="G234" s="7"/>
      <c r="H234" s="7"/>
      <c r="I234" s="7"/>
      <c r="J234" s="7"/>
      <c r="K234" s="29"/>
      <c r="M234" s="2027" t="s">
        <v>2540</v>
      </c>
      <c r="N234" s="2299"/>
      <c r="O234" s="2299"/>
      <c r="P234" s="2299"/>
      <c r="Q234" s="2299"/>
      <c r="R234" s="2299"/>
      <c r="S234" s="2299"/>
      <c r="T234" s="2299"/>
      <c r="U234" s="2299"/>
      <c r="V234" s="2299"/>
      <c r="W234" s="2299"/>
      <c r="X234" s="2299"/>
      <c r="Y234" s="2299"/>
      <c r="Z234" s="2299"/>
      <c r="AA234" s="2299"/>
      <c r="AB234" s="2299"/>
      <c r="AC234" s="2299"/>
      <c r="AD234" s="2299"/>
      <c r="AE234" s="2299"/>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3">
      <c r="D235" s="60" t="s">
        <v>93</v>
      </c>
      <c r="E235" s="7"/>
      <c r="F235" s="7"/>
      <c r="M235" s="2266" t="s">
        <v>2545</v>
      </c>
      <c r="N235" s="2039"/>
      <c r="O235" s="2039"/>
      <c r="P235" s="2039"/>
      <c r="Q235" s="2039"/>
      <c r="R235" s="2039"/>
      <c r="S235" s="7" t="s">
        <v>212</v>
      </c>
      <c r="T235" s="7"/>
      <c r="U235" s="1996"/>
      <c r="V235" s="1996"/>
      <c r="W235" s="1996"/>
      <c r="X235" s="7" t="s">
        <v>94</v>
      </c>
      <c r="Z235" s="2266" t="s">
        <v>2553</v>
      </c>
      <c r="AA235" s="2039"/>
      <c r="AB235" s="2039"/>
      <c r="AC235" s="2039"/>
      <c r="AD235" s="2039"/>
      <c r="AE235" s="2039"/>
      <c r="BB235" s="385"/>
      <c r="BG235" s="386"/>
    </row>
    <row r="236" spans="1:69" ht="12.5">
      <c r="D236" s="60" t="s">
        <v>95</v>
      </c>
      <c r="E236" s="7"/>
      <c r="F236" s="7"/>
      <c r="M236" s="2311" t="s">
        <v>2541</v>
      </c>
      <c r="N236" s="2311"/>
      <c r="O236" s="2311"/>
      <c r="P236" s="2311"/>
      <c r="Q236" s="2311"/>
      <c r="R236" s="2311"/>
      <c r="S236" s="2311"/>
      <c r="T236" s="2311"/>
      <c r="U236" s="2311"/>
      <c r="V236" s="2311"/>
      <c r="W236" s="2311"/>
      <c r="X236" s="2311"/>
      <c r="Y236" s="2311"/>
      <c r="Z236" s="2311"/>
      <c r="AA236" s="2311"/>
      <c r="AB236" s="2311"/>
      <c r="AC236" s="2311"/>
      <c r="AD236" s="2311"/>
      <c r="AE236" s="231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3">
      <c r="A237" s="50" t="s">
        <v>619</v>
      </c>
      <c r="C237" s="37" t="s">
        <v>556</v>
      </c>
      <c r="M237" s="1997" t="s">
        <v>559</v>
      </c>
      <c r="N237" s="1997"/>
      <c r="O237" s="1997"/>
      <c r="P237" s="1997"/>
      <c r="Q237" s="1997"/>
      <c r="R237" s="1997"/>
      <c r="S237" s="1997"/>
      <c r="T237" s="1997"/>
      <c r="U237" s="387" t="s">
        <v>973</v>
      </c>
      <c r="V237" s="325"/>
      <c r="W237" s="325"/>
      <c r="X237" s="325"/>
      <c r="Y237" s="325"/>
      <c r="Z237" s="325"/>
      <c r="AA237" s="2394" t="s">
        <v>2549</v>
      </c>
      <c r="AB237" s="2395"/>
      <c r="AC237" s="2395"/>
      <c r="AD237" s="2395"/>
      <c r="AE237" s="2395"/>
      <c r="AF237" s="2395"/>
      <c r="AG237" s="2395"/>
      <c r="AH237" s="2395"/>
      <c r="AI237" s="2395"/>
      <c r="AJ237" s="2395"/>
      <c r="AK237" s="2395"/>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5">
      <c r="D238" s="12" t="s">
        <v>562</v>
      </c>
      <c r="M238" s="2017"/>
      <c r="N238" s="2017"/>
      <c r="O238" s="2017"/>
      <c r="P238" s="2017"/>
      <c r="Q238" s="2017"/>
      <c r="R238" s="2017"/>
      <c r="S238" s="2017"/>
      <c r="T238" s="2017"/>
      <c r="U238" s="2017"/>
      <c r="V238" s="2017"/>
      <c r="W238" s="2017"/>
      <c r="X238" s="2017"/>
      <c r="Y238" s="2017"/>
      <c r="Z238" s="2017"/>
      <c r="AA238" s="2017"/>
      <c r="AB238" s="2017"/>
      <c r="AC238" s="2017"/>
      <c r="AD238" s="2017"/>
      <c r="AE238" s="201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1</v>
      </c>
      <c r="BN238" s="61"/>
    </row>
    <row r="239" spans="1:69" ht="12.5">
      <c r="D239" s="60"/>
      <c r="K239" s="3"/>
      <c r="BB239" s="383" t="s">
        <v>940</v>
      </c>
      <c r="BG239" s="389">
        <f>IF(AND(AND($M$248="for profit",$M$256="for profit",$M$264="(select one)")),3,0)</f>
        <v>0</v>
      </c>
    </row>
    <row r="240" spans="1:69" ht="13">
      <c r="A240" s="50" t="s">
        <v>622</v>
      </c>
      <c r="C240" s="50" t="s">
        <v>1378</v>
      </c>
      <c r="D240" s="60"/>
      <c r="K240" s="3"/>
      <c r="L240" s="14"/>
      <c r="M240" s="14"/>
      <c r="N240" s="14"/>
      <c r="BB240" s="383" t="s">
        <v>940</v>
      </c>
      <c r="BG240" s="389">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3">
      <c r="A242" s="29"/>
      <c r="B242" s="7"/>
      <c r="C242" s="136" t="s">
        <v>504</v>
      </c>
      <c r="D242" s="57" t="s">
        <v>563</v>
      </c>
      <c r="E242" s="57"/>
      <c r="F242" s="57"/>
      <c r="G242" s="57"/>
      <c r="H242" s="57"/>
      <c r="I242" s="57"/>
      <c r="J242" s="57"/>
      <c r="K242" s="57"/>
      <c r="L242" s="7"/>
      <c r="M242" s="2405" t="s">
        <v>2543</v>
      </c>
      <c r="N242" s="2393"/>
      <c r="O242" s="2393"/>
      <c r="P242" s="2393"/>
      <c r="Q242" s="2393"/>
      <c r="R242" s="2393"/>
      <c r="S242" s="2393"/>
      <c r="T242" s="2393"/>
      <c r="U242" s="2393"/>
      <c r="V242" s="2393"/>
      <c r="W242" s="2393"/>
      <c r="X242" s="2393"/>
      <c r="Y242" s="2393"/>
      <c r="Z242" s="2393"/>
      <c r="AA242" s="2393"/>
      <c r="AB242" s="2393"/>
      <c r="AC242" s="2393"/>
      <c r="AD242" s="2393"/>
      <c r="AE242" s="2393"/>
      <c r="AF242" s="2393" t="s">
        <v>2542</v>
      </c>
      <c r="AG242" s="2393"/>
      <c r="AH242" s="2393"/>
      <c r="AI242" s="2393"/>
      <c r="AJ242" s="2393"/>
      <c r="AK242" s="2393"/>
      <c r="BM242" s="25"/>
      <c r="BN242" s="3"/>
      <c r="BO242" s="390"/>
      <c r="BP242" s="380"/>
      <c r="BQ242" s="380"/>
      <c r="BR242" s="380"/>
      <c r="BS242" s="380"/>
      <c r="BT242" s="25"/>
    </row>
    <row r="243" spans="1:72" ht="12.5">
      <c r="A243" s="29"/>
      <c r="B243" s="7"/>
      <c r="C243" s="7"/>
      <c r="D243" s="57" t="s">
        <v>90</v>
      </c>
      <c r="E243" s="57"/>
      <c r="F243" s="57"/>
      <c r="G243" s="57"/>
      <c r="H243" s="57"/>
      <c r="I243" s="57"/>
      <c r="J243" s="57"/>
      <c r="K243" s="57"/>
      <c r="L243" s="7"/>
      <c r="M243" s="2027" t="s">
        <v>2537</v>
      </c>
      <c r="N243" s="2299"/>
      <c r="O243" s="2299"/>
      <c r="P243" s="2299"/>
      <c r="Q243" s="2299"/>
      <c r="R243" s="2299"/>
      <c r="S243" s="2299"/>
      <c r="T243" s="2299"/>
      <c r="U243" s="2299"/>
      <c r="V243" s="2299"/>
      <c r="W243" s="2299"/>
      <c r="X243" s="2299"/>
      <c r="Y243" s="2299"/>
      <c r="Z243" s="2299"/>
      <c r="AA243" s="2299"/>
      <c r="AB243" s="2299"/>
      <c r="AC243" s="2299"/>
      <c r="AD243" s="2299"/>
      <c r="AE243" s="2299"/>
      <c r="AF243" s="58" t="s">
        <v>1374</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613</v>
      </c>
      <c r="E244" s="57"/>
      <c r="M244" s="2027" t="s">
        <v>769</v>
      </c>
      <c r="N244" s="2299"/>
      <c r="O244" s="2299"/>
      <c r="P244" s="2299"/>
      <c r="Q244" s="2299"/>
      <c r="R244" s="2299"/>
      <c r="S244" s="2299"/>
      <c r="T244" s="2299"/>
      <c r="V244" s="59" t="s">
        <v>91</v>
      </c>
      <c r="W244" s="2052" t="s">
        <v>2539</v>
      </c>
      <c r="X244" s="1996"/>
      <c r="Y244" s="57" t="s">
        <v>616</v>
      </c>
      <c r="AC244" s="2299">
        <v>94102</v>
      </c>
      <c r="AD244" s="2299"/>
      <c r="AE244" s="2299"/>
      <c r="AF244" s="58" t="s">
        <v>1375</v>
      </c>
      <c r="AG244" s="716"/>
      <c r="AH244" s="716"/>
      <c r="AI244" s="716"/>
      <c r="AJ244" s="716"/>
      <c r="AK244" s="716"/>
      <c r="BB244" s="12" t="s">
        <v>316</v>
      </c>
      <c r="BG244" s="12">
        <v>1</v>
      </c>
      <c r="BH244" s="12" t="s">
        <v>565</v>
      </c>
      <c r="BM244" s="25"/>
      <c r="BN244" s="3"/>
      <c r="BO244" s="3"/>
    </row>
    <row r="245" spans="1:72" ht="12.5">
      <c r="A245" s="29"/>
      <c r="B245" s="7"/>
      <c r="C245" s="7"/>
      <c r="D245" s="60" t="s">
        <v>92</v>
      </c>
      <c r="E245" s="7"/>
      <c r="F245" s="7"/>
      <c r="G245" s="7"/>
      <c r="H245" s="7"/>
      <c r="I245" s="7"/>
      <c r="J245" s="7"/>
      <c r="K245" s="7"/>
      <c r="L245" s="29"/>
      <c r="M245" s="2027" t="s">
        <v>2552</v>
      </c>
      <c r="N245" s="2299"/>
      <c r="O245" s="2299"/>
      <c r="P245" s="2299"/>
      <c r="Q245" s="2299"/>
      <c r="R245" s="2299"/>
      <c r="S245" s="2299"/>
      <c r="T245" s="2299"/>
      <c r="U245" s="2299"/>
      <c r="V245" s="2299"/>
      <c r="W245" s="2299"/>
      <c r="X245" s="2299"/>
      <c r="Y245" s="2299"/>
      <c r="Z245" s="2299"/>
      <c r="AA245" s="2299"/>
      <c r="AB245" s="2299"/>
      <c r="AC245" s="2299"/>
      <c r="AD245" s="2299"/>
      <c r="AE245" s="2299"/>
      <c r="AH245" s="2404">
        <v>0.01</v>
      </c>
      <c r="AI245" s="2404"/>
      <c r="AJ245" s="2404"/>
      <c r="AK245" s="2404"/>
      <c r="AL245" s="7"/>
      <c r="AM245" s="130"/>
      <c r="AN245" s="130"/>
      <c r="AO245" s="130"/>
      <c r="AP245" s="130"/>
      <c r="AQ245" s="130"/>
      <c r="AR245" s="130"/>
      <c r="AS245" s="130"/>
      <c r="AT245" s="130"/>
      <c r="AU245" s="130"/>
      <c r="AV245" s="130"/>
      <c r="AW245" s="130"/>
      <c r="AX245" s="130"/>
      <c r="AY245" s="130"/>
      <c r="BB245" s="7" t="s">
        <v>286</v>
      </c>
      <c r="BG245" s="12">
        <v>2</v>
      </c>
      <c r="BH245" s="12" t="s">
        <v>597</v>
      </c>
      <c r="BN245" s="3"/>
      <c r="BO245" s="381" t="str">
        <f>VLOOKUP(BG243,BG244:BH246,2,FALSE)</f>
        <v>Nonprofit</v>
      </c>
    </row>
    <row r="246" spans="1:72" ht="12.5">
      <c r="A246" s="29"/>
      <c r="B246" s="7"/>
      <c r="C246" s="7"/>
      <c r="D246" s="60" t="s">
        <v>93</v>
      </c>
      <c r="E246" s="7"/>
      <c r="F246" s="7"/>
      <c r="M246" s="2266" t="s">
        <v>2551</v>
      </c>
      <c r="N246" s="2039"/>
      <c r="O246" s="2039"/>
      <c r="P246" s="2039"/>
      <c r="Q246" s="2039"/>
      <c r="R246" s="2039"/>
      <c r="S246" s="7" t="s">
        <v>212</v>
      </c>
      <c r="T246" s="7"/>
      <c r="U246" s="1996"/>
      <c r="V246" s="1996"/>
      <c r="W246" s="1996"/>
      <c r="X246" s="7" t="s">
        <v>94</v>
      </c>
      <c r="Z246" s="2266" t="s">
        <v>2553</v>
      </c>
      <c r="AA246" s="2039"/>
      <c r="AB246" s="2039"/>
      <c r="AC246" s="2039"/>
      <c r="AD246" s="2039"/>
      <c r="AE246" s="2039"/>
      <c r="BB246" s="7" t="s">
        <v>178</v>
      </c>
      <c r="BG246" s="12">
        <v>3</v>
      </c>
      <c r="BH246" s="12" t="s">
        <v>567</v>
      </c>
      <c r="BN246" s="390"/>
      <c r="BO246" s="39"/>
    </row>
    <row r="247" spans="1:72" ht="12.5">
      <c r="A247" s="29"/>
      <c r="B247" s="7"/>
      <c r="C247" s="7"/>
      <c r="D247" s="60" t="s">
        <v>95</v>
      </c>
      <c r="E247" s="7"/>
      <c r="F247" s="7"/>
      <c r="M247" s="2311" t="s">
        <v>2550</v>
      </c>
      <c r="N247" s="2311"/>
      <c r="O247" s="2311"/>
      <c r="P247" s="2311"/>
      <c r="Q247" s="2311"/>
      <c r="R247" s="2311"/>
      <c r="S247" s="2311"/>
      <c r="T247" s="2311"/>
      <c r="U247" s="2311"/>
      <c r="V247" s="2311"/>
      <c r="W247" s="2311"/>
      <c r="X247" s="2311"/>
      <c r="Y247" s="2311"/>
      <c r="Z247" s="2311"/>
      <c r="AA247" s="2311"/>
      <c r="AB247" s="2311"/>
      <c r="AC247" s="2311"/>
      <c r="AD247" s="2311"/>
      <c r="AE247" s="231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566</v>
      </c>
      <c r="E248" s="7"/>
      <c r="F248" s="7"/>
      <c r="G248" s="7"/>
      <c r="H248" s="7"/>
      <c r="I248" s="7"/>
      <c r="J248" s="7"/>
      <c r="K248" s="7"/>
      <c r="L248" s="7"/>
      <c r="M248" s="1997" t="s">
        <v>565</v>
      </c>
      <c r="N248" s="1997"/>
      <c r="O248" s="1997"/>
      <c r="P248" s="1997"/>
      <c r="Q248" s="1997"/>
      <c r="R248" s="1997"/>
      <c r="S248" s="1997"/>
      <c r="T248" s="1997"/>
      <c r="U248" s="387" t="s">
        <v>973</v>
      </c>
      <c r="V248" s="325"/>
      <c r="W248" s="325"/>
      <c r="X248" s="325"/>
      <c r="Y248" s="325"/>
      <c r="Z248" s="325"/>
      <c r="AA248" s="2394" t="s">
        <v>2549</v>
      </c>
      <c r="AB248" s="2395"/>
      <c r="AC248" s="2395"/>
      <c r="AD248" s="2395"/>
      <c r="AE248" s="2395"/>
      <c r="AF248" s="2395"/>
      <c r="AG248" s="2395"/>
      <c r="AH248" s="2395"/>
      <c r="AI248" s="2395"/>
      <c r="AJ248" s="2395"/>
      <c r="AK248" s="2395"/>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1032</v>
      </c>
      <c r="E250" s="57"/>
      <c r="F250" s="57"/>
      <c r="G250" s="57"/>
      <c r="H250" s="57"/>
      <c r="I250" s="57"/>
      <c r="J250" s="57"/>
      <c r="K250" s="57"/>
      <c r="L250" s="7"/>
      <c r="M250" s="2393"/>
      <c r="N250" s="2393"/>
      <c r="O250" s="2393"/>
      <c r="P250" s="2393"/>
      <c r="Q250" s="2393"/>
      <c r="R250" s="2393"/>
      <c r="S250" s="2393"/>
      <c r="T250" s="2393"/>
      <c r="U250" s="2393"/>
      <c r="V250" s="2393"/>
      <c r="W250" s="2393"/>
      <c r="X250" s="2393"/>
      <c r="Y250" s="2393"/>
      <c r="Z250" s="2393"/>
      <c r="AA250" s="2393"/>
      <c r="AB250" s="2393"/>
      <c r="AC250" s="2393"/>
      <c r="AD250" s="2393"/>
      <c r="AE250" s="2393"/>
      <c r="AF250" s="2393" t="s">
        <v>316</v>
      </c>
      <c r="AG250" s="2393"/>
      <c r="AH250" s="2393"/>
      <c r="AI250" s="2393"/>
      <c r="AJ250" s="2393"/>
      <c r="AK250" s="2393"/>
      <c r="BN250" s="61"/>
    </row>
    <row r="251" spans="1:72" ht="12.5">
      <c r="A251" s="29"/>
      <c r="B251" s="7"/>
      <c r="C251" s="7"/>
      <c r="D251" s="57" t="s">
        <v>90</v>
      </c>
      <c r="E251" s="57"/>
      <c r="F251" s="57"/>
      <c r="G251" s="57"/>
      <c r="H251" s="57"/>
      <c r="I251" s="57"/>
      <c r="J251" s="57"/>
      <c r="K251" s="57"/>
      <c r="L251" s="7"/>
      <c r="M251" s="2299"/>
      <c r="N251" s="2299"/>
      <c r="O251" s="2299"/>
      <c r="P251" s="2299"/>
      <c r="Q251" s="2299"/>
      <c r="R251" s="2299"/>
      <c r="S251" s="2299"/>
      <c r="T251" s="2299"/>
      <c r="U251" s="2299"/>
      <c r="V251" s="2299"/>
      <c r="W251" s="2299"/>
      <c r="X251" s="2299"/>
      <c r="Y251" s="2299"/>
      <c r="Z251" s="2299"/>
      <c r="AA251" s="2299"/>
      <c r="AB251" s="2299"/>
      <c r="AC251" s="2299"/>
      <c r="AD251" s="2299"/>
      <c r="AE251" s="2299"/>
      <c r="AF251" s="58" t="s">
        <v>1374</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613</v>
      </c>
      <c r="E252" s="57"/>
      <c r="M252" s="2299"/>
      <c r="N252" s="2299"/>
      <c r="O252" s="2299"/>
      <c r="P252" s="2299"/>
      <c r="Q252" s="2299"/>
      <c r="R252" s="2299"/>
      <c r="S252" s="2299"/>
      <c r="T252" s="2299"/>
      <c r="V252" s="59" t="s">
        <v>91</v>
      </c>
      <c r="W252" s="1996"/>
      <c r="X252" s="1996"/>
      <c r="Y252" s="57" t="s">
        <v>616</v>
      </c>
      <c r="AC252" s="2299"/>
      <c r="AD252" s="2299"/>
      <c r="AE252" s="2299"/>
      <c r="AF252" s="58" t="s">
        <v>1375</v>
      </c>
      <c r="AG252" s="716"/>
      <c r="AH252" s="716"/>
      <c r="AI252" s="716"/>
      <c r="AJ252" s="716"/>
      <c r="AK252" s="716"/>
      <c r="BN252" s="61"/>
    </row>
    <row r="253" spans="1:72" ht="12.5">
      <c r="A253" s="29"/>
      <c r="B253" s="7"/>
      <c r="C253" s="7"/>
      <c r="D253" s="60" t="s">
        <v>92</v>
      </c>
      <c r="E253" s="7"/>
      <c r="F253" s="7"/>
      <c r="G253" s="7"/>
      <c r="H253" s="7"/>
      <c r="I253" s="7"/>
      <c r="J253" s="7"/>
      <c r="K253" s="7"/>
      <c r="L253" s="29"/>
      <c r="M253" s="2299"/>
      <c r="N253" s="2299"/>
      <c r="O253" s="2299"/>
      <c r="P253" s="2299"/>
      <c r="Q253" s="2299"/>
      <c r="R253" s="2299"/>
      <c r="S253" s="2299"/>
      <c r="T253" s="2299"/>
      <c r="U253" s="2299"/>
      <c r="V253" s="2299"/>
      <c r="W253" s="2299"/>
      <c r="X253" s="2299"/>
      <c r="Y253" s="2299"/>
      <c r="Z253" s="2299"/>
      <c r="AA253" s="2299"/>
      <c r="AB253" s="2299"/>
      <c r="AC253" s="2299"/>
      <c r="AD253" s="2299"/>
      <c r="AE253" s="2299"/>
      <c r="AF253" s="716"/>
      <c r="AG253" s="716"/>
      <c r="AH253" s="2404"/>
      <c r="AI253" s="2404"/>
      <c r="AJ253" s="2404"/>
      <c r="AK253" s="2404"/>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39"/>
      <c r="N254" s="2039"/>
      <c r="O254" s="2039"/>
      <c r="P254" s="2039"/>
      <c r="Q254" s="2039"/>
      <c r="R254" s="2039"/>
      <c r="S254" s="7" t="s">
        <v>212</v>
      </c>
      <c r="T254" s="7"/>
      <c r="U254" s="1996"/>
      <c r="V254" s="1996"/>
      <c r="W254" s="1996"/>
      <c r="X254" s="7" t="s">
        <v>94</v>
      </c>
      <c r="Z254" s="2039"/>
      <c r="AA254" s="2039"/>
      <c r="AB254" s="2039"/>
      <c r="AC254" s="2039"/>
      <c r="AD254" s="2039"/>
      <c r="AE254" s="2039"/>
    </row>
    <row r="255" spans="1:72" ht="12.5">
      <c r="A255" s="29"/>
      <c r="B255" s="7"/>
      <c r="C255" s="7"/>
      <c r="D255" s="60" t="s">
        <v>95</v>
      </c>
      <c r="E255" s="7"/>
      <c r="F255" s="7"/>
      <c r="M255" s="2311"/>
      <c r="N255" s="2311"/>
      <c r="O255" s="2311"/>
      <c r="P255" s="2311"/>
      <c r="Q255" s="2311"/>
      <c r="R255" s="2311"/>
      <c r="S255" s="2311"/>
      <c r="T255" s="2311"/>
      <c r="U255" s="2311"/>
      <c r="V255" s="2311"/>
      <c r="W255" s="2311"/>
      <c r="X255" s="2311"/>
      <c r="Y255" s="2311"/>
      <c r="Z255" s="2311"/>
      <c r="AA255" s="2311"/>
      <c r="AB255" s="2311"/>
      <c r="AC255" s="2311"/>
      <c r="AD255" s="2311"/>
      <c r="AE255" s="231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566</v>
      </c>
      <c r="E256" s="7"/>
      <c r="F256" s="7"/>
      <c r="G256" s="7"/>
      <c r="H256" s="7"/>
      <c r="I256" s="7"/>
      <c r="J256" s="7"/>
      <c r="K256" s="7"/>
      <c r="L256" s="7"/>
      <c r="M256" s="1997" t="s">
        <v>316</v>
      </c>
      <c r="N256" s="1997"/>
      <c r="O256" s="1997"/>
      <c r="P256" s="1997"/>
      <c r="Q256" s="1997"/>
      <c r="R256" s="1997"/>
      <c r="S256" s="1997"/>
      <c r="T256" s="1997"/>
      <c r="U256" s="387" t="s">
        <v>973</v>
      </c>
      <c r="V256" s="325"/>
      <c r="W256" s="325"/>
      <c r="X256" s="325"/>
      <c r="Y256" s="325"/>
      <c r="Z256" s="325"/>
      <c r="AA256" s="2395"/>
      <c r="AB256" s="2395"/>
      <c r="AC256" s="2395"/>
      <c r="AD256" s="2395"/>
      <c r="AE256" s="2395"/>
      <c r="AF256" s="2395"/>
      <c r="AG256" s="2395"/>
      <c r="AH256" s="2395"/>
      <c r="AI256" s="2395"/>
      <c r="AJ256" s="2395"/>
      <c r="AK256" s="239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393"/>
      <c r="N258" s="2393"/>
      <c r="O258" s="2393"/>
      <c r="P258" s="2393"/>
      <c r="Q258" s="2393"/>
      <c r="R258" s="2393"/>
      <c r="S258" s="2393"/>
      <c r="T258" s="2393"/>
      <c r="U258" s="2393"/>
      <c r="V258" s="2393"/>
      <c r="W258" s="2393"/>
      <c r="X258" s="2393"/>
      <c r="Y258" s="2393"/>
      <c r="Z258" s="2393"/>
      <c r="AA258" s="2393"/>
      <c r="AB258" s="2393"/>
      <c r="AC258" s="2393"/>
      <c r="AD258" s="2393"/>
      <c r="AE258" s="2393"/>
      <c r="AF258" s="2393" t="s">
        <v>316</v>
      </c>
      <c r="AG258" s="2393"/>
      <c r="AH258" s="2393"/>
      <c r="AI258" s="2393"/>
      <c r="AJ258" s="2393"/>
      <c r="AK258" s="239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99"/>
      <c r="N259" s="2299"/>
      <c r="O259" s="2299"/>
      <c r="P259" s="2299"/>
      <c r="Q259" s="2299"/>
      <c r="R259" s="2299"/>
      <c r="S259" s="2299"/>
      <c r="T259" s="2299"/>
      <c r="U259" s="2299"/>
      <c r="V259" s="2299"/>
      <c r="W259" s="2299"/>
      <c r="X259" s="2299"/>
      <c r="Y259" s="2299"/>
      <c r="Z259" s="2299"/>
      <c r="AA259" s="2299"/>
      <c r="AB259" s="2299"/>
      <c r="AC259" s="2299"/>
      <c r="AD259" s="2299"/>
      <c r="AE259" s="2299"/>
      <c r="AF259" s="58" t="s">
        <v>1374</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299"/>
      <c r="N260" s="2299"/>
      <c r="O260" s="2299"/>
      <c r="P260" s="2299"/>
      <c r="Q260" s="2299"/>
      <c r="R260" s="2299"/>
      <c r="S260" s="2299"/>
      <c r="T260" s="2299"/>
      <c r="V260" s="59" t="s">
        <v>91</v>
      </c>
      <c r="W260" s="1996"/>
      <c r="X260" s="1996"/>
      <c r="Y260" s="57" t="s">
        <v>616</v>
      </c>
      <c r="AC260" s="2299"/>
      <c r="AD260" s="2299"/>
      <c r="AE260" s="2299"/>
      <c r="AF260" s="58" t="s">
        <v>1375</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299"/>
      <c r="N261" s="2299"/>
      <c r="O261" s="2299"/>
      <c r="P261" s="2299"/>
      <c r="Q261" s="2299"/>
      <c r="R261" s="2299"/>
      <c r="S261" s="2299"/>
      <c r="T261" s="2299"/>
      <c r="U261" s="2299"/>
      <c r="V261" s="2299"/>
      <c r="W261" s="2299"/>
      <c r="X261" s="2299"/>
      <c r="Y261" s="2299"/>
      <c r="Z261" s="2299"/>
      <c r="AA261" s="2299"/>
      <c r="AB261" s="2299"/>
      <c r="AC261" s="2299"/>
      <c r="AD261" s="2299"/>
      <c r="AE261" s="2299"/>
      <c r="AF261" s="716"/>
      <c r="AG261" s="716"/>
      <c r="AH261" s="2404"/>
      <c r="AI261" s="2404"/>
      <c r="AJ261" s="2404"/>
      <c r="AK261" s="2404"/>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39"/>
      <c r="N262" s="2039"/>
      <c r="O262" s="2039"/>
      <c r="P262" s="2039"/>
      <c r="Q262" s="2039"/>
      <c r="R262" s="2039"/>
      <c r="S262" s="7" t="s">
        <v>212</v>
      </c>
      <c r="T262" s="7"/>
      <c r="U262" s="1996"/>
      <c r="V262" s="1996"/>
      <c r="W262" s="1996"/>
      <c r="X262" s="7" t="s">
        <v>94</v>
      </c>
      <c r="Z262" s="2039"/>
      <c r="AA262" s="2039"/>
      <c r="AB262" s="2039"/>
      <c r="AC262" s="2039"/>
      <c r="AD262" s="2039"/>
      <c r="AE262" s="2039"/>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11"/>
      <c r="N263" s="2311"/>
      <c r="O263" s="2311"/>
      <c r="P263" s="2311"/>
      <c r="Q263" s="2311"/>
      <c r="R263" s="2311"/>
      <c r="S263" s="2311"/>
      <c r="T263" s="2311"/>
      <c r="U263" s="2311"/>
      <c r="V263" s="2311"/>
      <c r="W263" s="2311"/>
      <c r="X263" s="2311"/>
      <c r="Y263" s="2311"/>
      <c r="Z263" s="2311"/>
      <c r="AA263" s="2426"/>
      <c r="AB263" s="2426"/>
      <c r="AC263" s="2426"/>
      <c r="AD263" s="2426"/>
      <c r="AE263" s="242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566</v>
      </c>
      <c r="E264" s="7"/>
      <c r="F264" s="7"/>
      <c r="G264" s="7"/>
      <c r="H264" s="7"/>
      <c r="I264" s="7"/>
      <c r="J264" s="7"/>
      <c r="K264" s="7"/>
      <c r="L264" s="7"/>
      <c r="M264" s="1997" t="s">
        <v>316</v>
      </c>
      <c r="N264" s="1997"/>
      <c r="O264" s="1997"/>
      <c r="P264" s="1997"/>
      <c r="Q264" s="1997"/>
      <c r="R264" s="1997"/>
      <c r="S264" s="1997"/>
      <c r="T264" s="1997"/>
      <c r="U264" s="387" t="s">
        <v>973</v>
      </c>
      <c r="V264" s="325"/>
      <c r="W264" s="325"/>
      <c r="X264" s="325"/>
      <c r="Y264" s="325"/>
      <c r="Z264" s="325"/>
      <c r="AA264" s="2409"/>
      <c r="AB264" s="2409"/>
      <c r="AC264" s="2409"/>
      <c r="AD264" s="2409"/>
      <c r="AE264" s="2409"/>
      <c r="AF264" s="2409"/>
      <c r="AG264" s="2409"/>
      <c r="AH264" s="2409"/>
      <c r="AI264" s="2409"/>
      <c r="AJ264" s="2409"/>
      <c r="AK264" s="2409"/>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623</v>
      </c>
      <c r="B266" s="7"/>
      <c r="C266" s="50" t="s">
        <v>303</v>
      </c>
      <c r="D266" s="7"/>
      <c r="E266" s="7"/>
      <c r="F266" s="7"/>
      <c r="G266" s="7"/>
      <c r="H266" s="7"/>
      <c r="I266" s="7"/>
      <c r="J266" s="7"/>
      <c r="K266" s="7"/>
      <c r="L266" s="7"/>
      <c r="M266" s="147"/>
      <c r="N266" s="147"/>
      <c r="O266" s="147"/>
      <c r="P266" s="147"/>
      <c r="Q266" s="147"/>
      <c r="T266" s="2396" t="str">
        <f>BO245</f>
        <v>Nonprofit</v>
      </c>
      <c r="U266" s="2396"/>
      <c r="V266" s="2396"/>
      <c r="W266" s="2396"/>
      <c r="X266" s="2396"/>
      <c r="Z266" s="479" t="s">
        <v>1031</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3">
      <c r="A267" s="50"/>
      <c r="B267" s="7"/>
      <c r="C267" s="50"/>
      <c r="I267" s="7"/>
      <c r="J267" s="7"/>
      <c r="K267" s="7"/>
      <c r="L267" s="7"/>
      <c r="M267" s="147"/>
      <c r="N267" s="147"/>
      <c r="O267" s="147"/>
      <c r="P267" s="147"/>
      <c r="Q267" s="147"/>
      <c r="T267" s="7"/>
      <c r="U267" s="7"/>
      <c r="V267" s="7"/>
      <c r="W267" s="62"/>
      <c r="Z267" s="482" t="s">
        <v>864</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3">
      <c r="A268" s="50" t="s">
        <v>625</v>
      </c>
      <c r="B268" s="7"/>
      <c r="C268" s="50" t="s">
        <v>177</v>
      </c>
      <c r="D268" s="7"/>
      <c r="E268" s="7"/>
      <c r="F268" s="7"/>
      <c r="G268" s="7"/>
      <c r="H268" s="7"/>
      <c r="I268" s="7"/>
      <c r="J268" s="7"/>
      <c r="K268" s="7"/>
      <c r="L268" s="7"/>
      <c r="M268" s="7"/>
      <c r="N268" s="7"/>
      <c r="O268" s="7"/>
      <c r="P268" s="7"/>
      <c r="Q268" s="7"/>
      <c r="R268" s="7"/>
      <c r="S268" s="7"/>
      <c r="T268" s="7"/>
      <c r="U268" s="7"/>
      <c r="V268" s="7"/>
      <c r="W268" s="7"/>
      <c r="Z268" s="483" t="s">
        <v>1030</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5">
      <c r="A269" s="57"/>
      <c r="B269" s="63">
        <v>0</v>
      </c>
      <c r="D269" s="2299" t="s">
        <v>286</v>
      </c>
      <c r="E269" s="2299"/>
      <c r="F269" s="2299"/>
      <c r="G269" s="2299"/>
      <c r="H269" s="2299"/>
      <c r="J269" s="12" t="s">
        <v>285</v>
      </c>
      <c r="X269" s="2279"/>
      <c r="Y269" s="2279"/>
      <c r="Z269" s="2279"/>
      <c r="AA269" s="2279"/>
      <c r="AB269" s="2279"/>
      <c r="AC269" s="2279"/>
      <c r="BN269" s="61"/>
    </row>
    <row r="270" spans="1:66" ht="12.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5">
      <c r="D273" s="57" t="s">
        <v>304</v>
      </c>
      <c r="E273" s="57"/>
      <c r="F273" s="57"/>
      <c r="G273" s="57"/>
      <c r="H273" s="57"/>
      <c r="I273" s="57"/>
      <c r="J273" s="57"/>
      <c r="K273" s="7"/>
      <c r="L273" s="2405" t="s">
        <v>2521</v>
      </c>
      <c r="M273" s="2393"/>
      <c r="N273" s="2393"/>
      <c r="O273" s="2393"/>
      <c r="P273" s="2393"/>
      <c r="Q273" s="2393"/>
      <c r="R273" s="2393"/>
      <c r="S273" s="2393"/>
      <c r="T273" s="2393"/>
      <c r="U273" s="2393"/>
      <c r="V273" s="2393"/>
      <c r="W273" s="2393"/>
      <c r="X273" s="2393"/>
      <c r="Y273" s="2393"/>
      <c r="Z273" s="2393"/>
      <c r="AA273" s="2393"/>
      <c r="AB273" s="2393"/>
      <c r="AC273" s="2393"/>
      <c r="AD273" s="2393"/>
      <c r="AE273" s="2393"/>
      <c r="AF273" s="2393"/>
      <c r="AG273" s="2393"/>
      <c r="AH273" s="2393"/>
      <c r="AI273" s="2393"/>
      <c r="AJ273" s="239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27" t="s">
        <v>2537</v>
      </c>
      <c r="M274" s="2299"/>
      <c r="N274" s="2299"/>
      <c r="O274" s="2299"/>
      <c r="P274" s="2299"/>
      <c r="Q274" s="2299"/>
      <c r="R274" s="2299"/>
      <c r="S274" s="2299"/>
      <c r="T274" s="2299"/>
      <c r="U274" s="2299"/>
      <c r="V274" s="2299"/>
      <c r="W274" s="2299"/>
      <c r="X274" s="2299"/>
      <c r="Y274" s="2299"/>
      <c r="Z274" s="2299"/>
      <c r="AA274" s="2299"/>
      <c r="AB274" s="2299"/>
      <c r="AC274" s="2299"/>
      <c r="AD274" s="2299"/>
      <c r="AK274" s="58"/>
      <c r="AL274" s="58"/>
      <c r="AM274" s="239"/>
      <c r="AN274" s="239"/>
      <c r="AO274" s="239"/>
      <c r="AP274" s="239"/>
      <c r="AQ274" s="239"/>
      <c r="AR274" s="239"/>
      <c r="AS274" s="239"/>
      <c r="AT274" s="239"/>
      <c r="AU274" s="239"/>
      <c r="AV274" s="239"/>
      <c r="AW274" s="239"/>
      <c r="AX274" s="239"/>
      <c r="AY274" s="239"/>
      <c r="BN274" s="61"/>
    </row>
    <row r="275" spans="1:66" ht="12.5">
      <c r="D275" s="57" t="s">
        <v>613</v>
      </c>
      <c r="E275" s="57"/>
      <c r="L275" s="2027" t="s">
        <v>769</v>
      </c>
      <c r="M275" s="2299"/>
      <c r="N275" s="2299"/>
      <c r="O275" s="2299"/>
      <c r="P275" s="2299"/>
      <c r="Q275" s="2299"/>
      <c r="R275" s="2299"/>
      <c r="S275" s="2299"/>
      <c r="U275" s="59" t="s">
        <v>91</v>
      </c>
      <c r="V275" s="2052" t="s">
        <v>2539</v>
      </c>
      <c r="W275" s="1996"/>
      <c r="X275" s="57" t="s">
        <v>616</v>
      </c>
      <c r="AB275" s="2299">
        <v>94102</v>
      </c>
      <c r="AC275" s="2299"/>
      <c r="AD275" s="2299"/>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27" t="s">
        <v>2540</v>
      </c>
      <c r="M276" s="2299"/>
      <c r="N276" s="2299"/>
      <c r="O276" s="2299"/>
      <c r="P276" s="2299"/>
      <c r="Q276" s="2299"/>
      <c r="R276" s="2299"/>
      <c r="S276" s="2299"/>
      <c r="T276" s="2299"/>
      <c r="U276" s="2299"/>
      <c r="V276" s="2299"/>
      <c r="W276" s="2299"/>
      <c r="X276" s="2299"/>
      <c r="Y276" s="2299"/>
      <c r="Z276" s="2299"/>
      <c r="AA276" s="2299"/>
      <c r="AB276" s="2299"/>
      <c r="AC276" s="2299"/>
      <c r="AD276" s="2299"/>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266" t="s">
        <v>2545</v>
      </c>
      <c r="M277" s="2039"/>
      <c r="N277" s="2039"/>
      <c r="O277" s="2039"/>
      <c r="P277" s="2039"/>
      <c r="Q277" s="2039"/>
      <c r="R277" s="7" t="s">
        <v>212</v>
      </c>
      <c r="S277" s="7"/>
      <c r="T277" s="1996"/>
      <c r="U277" s="1996"/>
      <c r="V277" s="1996"/>
      <c r="W277" s="7" t="s">
        <v>94</v>
      </c>
      <c r="Y277" s="2266" t="s">
        <v>2553</v>
      </c>
      <c r="Z277" s="2039"/>
      <c r="AA277" s="2039"/>
      <c r="AB277" s="2039"/>
      <c r="AC277" s="2039"/>
      <c r="AD277" s="2039"/>
      <c r="BN277" s="61"/>
    </row>
    <row r="278" spans="1:66" ht="12.5">
      <c r="D278" s="60" t="s">
        <v>95</v>
      </c>
      <c r="E278" s="7"/>
      <c r="F278" s="7"/>
      <c r="L278" s="2311" t="s">
        <v>2541</v>
      </c>
      <c r="M278" s="2311"/>
      <c r="N278" s="2311"/>
      <c r="O278" s="2311"/>
      <c r="P278" s="2311"/>
      <c r="Q278" s="2311"/>
      <c r="R278" s="2311"/>
      <c r="S278" s="2311"/>
      <c r="T278" s="2311"/>
      <c r="U278" s="2311"/>
      <c r="V278" s="2311"/>
      <c r="W278" s="2311"/>
      <c r="X278" s="2311"/>
      <c r="Y278" s="2311"/>
      <c r="Z278" s="2311"/>
      <c r="AA278" s="2311"/>
      <c r="AB278" s="2311"/>
      <c r="AC278" s="2311"/>
      <c r="AD278" s="2311"/>
      <c r="AF278" s="7"/>
      <c r="AG278" s="7"/>
      <c r="AH278" s="7"/>
      <c r="AI278" s="7"/>
      <c r="AJ278" s="7"/>
      <c r="BN278" s="61"/>
    </row>
    <row r="279" spans="1:66" ht="12.5">
      <c r="D279" s="58" t="s">
        <v>656</v>
      </c>
      <c r="E279" s="58"/>
      <c r="F279" s="58"/>
      <c r="G279" s="58"/>
      <c r="H279" s="58"/>
      <c r="I279" s="58"/>
      <c r="L279" s="2052" t="s">
        <v>2544</v>
      </c>
      <c r="M279" s="2052"/>
      <c r="N279" s="2052"/>
      <c r="O279" s="2052"/>
      <c r="P279" s="2052"/>
      <c r="Q279" s="2052"/>
      <c r="R279" s="2052"/>
      <c r="S279" s="2052"/>
      <c r="T279" s="2052"/>
      <c r="U279" s="2052"/>
      <c r="V279" s="2052"/>
      <c r="W279" s="2052"/>
      <c r="X279" s="2052"/>
      <c r="Y279" s="2052"/>
      <c r="Z279" s="2052"/>
      <c r="AA279" s="2052"/>
      <c r="AB279" s="2052"/>
      <c r="AC279" s="2052"/>
      <c r="AD279" s="2052"/>
      <c r="AK279" s="58"/>
      <c r="AL279" s="58"/>
      <c r="AM279" s="239"/>
      <c r="AN279" s="239"/>
      <c r="AO279" s="239"/>
      <c r="AP279" s="239"/>
      <c r="AQ279" s="239"/>
      <c r="AR279" s="239"/>
      <c r="AS279" s="239"/>
      <c r="AT279" s="239"/>
      <c r="AU279" s="239"/>
      <c r="AV279" s="239"/>
      <c r="AW279" s="239"/>
      <c r="AX279" s="239"/>
      <c r="AY279" s="239"/>
      <c r="BN279" s="61"/>
    </row>
    <row r="280" spans="1:66" ht="12.5">
      <c r="L280" s="35" t="s">
        <v>657</v>
      </c>
      <c r="BN280" s="61"/>
    </row>
    <row r="281" spans="1:66" ht="13">
      <c r="A281" s="2341" t="s">
        <v>572</v>
      </c>
      <c r="B281" s="2341"/>
      <c r="C281" s="2341"/>
      <c r="D281" s="2341"/>
      <c r="E281" s="2341"/>
      <c r="F281" s="2341"/>
      <c r="G281" s="2341"/>
      <c r="H281" s="2341"/>
      <c r="I281" s="2341"/>
      <c r="J281" s="2341"/>
      <c r="K281" s="2341"/>
      <c r="L281" s="2341"/>
      <c r="M281" s="2341"/>
      <c r="N281" s="2341"/>
      <c r="O281" s="2341"/>
      <c r="P281" s="2341"/>
      <c r="Q281" s="2341"/>
      <c r="R281" s="2341"/>
      <c r="S281" s="2341"/>
      <c r="T281" s="2341"/>
      <c r="U281" s="2341"/>
      <c r="V281" s="2341"/>
      <c r="W281" s="2341"/>
      <c r="X281" s="2341"/>
      <c r="Y281" s="2341"/>
      <c r="Z281" s="2341"/>
      <c r="AA281" s="2341"/>
      <c r="AB281" s="2341"/>
      <c r="AC281" s="2341"/>
      <c r="AD281" s="2341"/>
      <c r="AE281" s="2341"/>
      <c r="AF281" s="2341"/>
      <c r="AG281" s="2341"/>
      <c r="AH281" s="2341"/>
      <c r="AI281" s="2341"/>
      <c r="AJ281" s="2341"/>
      <c r="AK281" s="2341"/>
      <c r="AL281" s="2341"/>
      <c r="AM281" s="144"/>
      <c r="AN281" s="144"/>
      <c r="AO281" s="144"/>
      <c r="AP281" s="144"/>
      <c r="AQ281" s="144"/>
      <c r="AR281" s="144"/>
      <c r="AS281" s="144"/>
      <c r="AT281" s="144"/>
      <c r="AU281" s="144"/>
      <c r="AV281" s="144"/>
      <c r="AW281" s="144"/>
      <c r="AX281" s="144"/>
      <c r="AY281" s="144"/>
      <c r="BN281" s="61"/>
    </row>
    <row r="282" spans="1:66" ht="13.5" thickBot="1">
      <c r="A282" s="2342"/>
      <c r="B282" s="2342"/>
      <c r="C282" s="2342"/>
      <c r="D282" s="2342"/>
      <c r="E282" s="2342"/>
      <c r="F282" s="2342"/>
      <c r="G282" s="2342"/>
      <c r="H282" s="2342"/>
      <c r="I282" s="2342"/>
      <c r="J282" s="2342"/>
      <c r="K282" s="2342"/>
      <c r="L282" s="2342"/>
      <c r="M282" s="2342"/>
      <c r="N282" s="2342"/>
      <c r="O282" s="2342"/>
      <c r="P282" s="2342"/>
      <c r="Q282" s="2342"/>
      <c r="R282" s="2342"/>
      <c r="S282" s="2342"/>
      <c r="T282" s="2342"/>
      <c r="U282" s="2342"/>
      <c r="V282" s="2342"/>
      <c r="W282" s="2342"/>
      <c r="X282" s="2342"/>
      <c r="Y282" s="2342"/>
      <c r="Z282" s="2342"/>
      <c r="AA282" s="2342"/>
      <c r="AB282" s="2342"/>
      <c r="AC282" s="2342"/>
      <c r="AD282" s="2342"/>
      <c r="AE282" s="2342"/>
      <c r="AF282" s="2342"/>
      <c r="AG282" s="2342"/>
      <c r="AH282" s="2342"/>
      <c r="AI282" s="2342"/>
      <c r="AJ282" s="2342"/>
      <c r="AK282" s="2342"/>
      <c r="AL282" s="2342"/>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328</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659</v>
      </c>
      <c r="C286" s="58"/>
      <c r="D286" s="58"/>
      <c r="E286" s="58"/>
      <c r="F286" s="58"/>
      <c r="H286" s="2027" t="s">
        <v>2554</v>
      </c>
      <c r="I286" s="2017"/>
      <c r="J286" s="2017"/>
      <c r="K286" s="2017"/>
      <c r="L286" s="2017"/>
      <c r="M286" s="2017"/>
      <c r="N286" s="2017"/>
      <c r="O286" s="2017"/>
      <c r="P286" s="2017"/>
      <c r="Q286" s="2017"/>
      <c r="R286" s="2017"/>
      <c r="T286" s="58" t="s">
        <v>598</v>
      </c>
      <c r="V286" s="58"/>
      <c r="W286" s="58"/>
      <c r="X286" s="58"/>
      <c r="Y286" s="58"/>
      <c r="AA286" s="2027" t="s">
        <v>2555</v>
      </c>
      <c r="AB286" s="2017"/>
      <c r="AC286" s="2017"/>
      <c r="AD286" s="2017"/>
      <c r="AE286" s="2017"/>
      <c r="AF286" s="2017"/>
      <c r="AG286" s="2017"/>
      <c r="AH286" s="2017"/>
      <c r="AI286" s="2017"/>
      <c r="AJ286" s="2017"/>
      <c r="AK286" s="2017"/>
      <c r="BN286" s="61"/>
    </row>
    <row r="287" spans="1:66" ht="12.5">
      <c r="B287" s="58" t="s">
        <v>502</v>
      </c>
      <c r="C287" s="58"/>
      <c r="D287" s="58"/>
      <c r="E287" s="58"/>
      <c r="F287" s="58"/>
      <c r="H287" s="2052" t="s">
        <v>2537</v>
      </c>
      <c r="I287" s="1997"/>
      <c r="J287" s="1997"/>
      <c r="K287" s="1997"/>
      <c r="L287" s="1997"/>
      <c r="M287" s="1997"/>
      <c r="N287" s="1997"/>
      <c r="O287" s="1997"/>
      <c r="P287" s="1997"/>
      <c r="Q287" s="1997"/>
      <c r="R287" s="1997"/>
      <c r="T287" s="58" t="s">
        <v>502</v>
      </c>
      <c r="V287" s="58"/>
      <c r="W287" s="58"/>
      <c r="X287" s="58"/>
      <c r="Y287" s="58"/>
      <c r="AA287" s="2052" t="s">
        <v>2557</v>
      </c>
      <c r="AB287" s="1997"/>
      <c r="AC287" s="1997"/>
      <c r="AD287" s="1997"/>
      <c r="AE287" s="1997"/>
      <c r="AF287" s="1997"/>
      <c r="AG287" s="1997"/>
      <c r="AH287" s="1997"/>
      <c r="AI287" s="1997"/>
      <c r="AJ287" s="1997"/>
      <c r="AK287" s="1997"/>
      <c r="BN287" s="61"/>
    </row>
    <row r="288" spans="1:66" ht="12.5">
      <c r="B288" s="58" t="s">
        <v>503</v>
      </c>
      <c r="C288" s="58"/>
      <c r="D288" s="58"/>
      <c r="E288" s="58"/>
      <c r="F288" s="58"/>
      <c r="H288" s="2052" t="s">
        <v>2556</v>
      </c>
      <c r="I288" s="1997"/>
      <c r="J288" s="1997"/>
      <c r="K288" s="1997"/>
      <c r="L288" s="1997"/>
      <c r="M288" s="1997"/>
      <c r="N288" s="1997"/>
      <c r="O288" s="1997"/>
      <c r="P288" s="1997"/>
      <c r="Q288" s="1997"/>
      <c r="R288" s="1997"/>
      <c r="T288" s="58" t="s">
        <v>79</v>
      </c>
      <c r="V288" s="58"/>
      <c r="W288" s="58"/>
      <c r="X288" s="58"/>
      <c r="Y288" s="58"/>
      <c r="AA288" s="2052" t="s">
        <v>2558</v>
      </c>
      <c r="AB288" s="1997"/>
      <c r="AC288" s="1997"/>
      <c r="AD288" s="1997"/>
      <c r="AE288" s="1997"/>
      <c r="AF288" s="1997"/>
      <c r="AG288" s="1997"/>
      <c r="AH288" s="1997"/>
      <c r="AI288" s="1997"/>
      <c r="AJ288" s="1997"/>
      <c r="AK288" s="1997"/>
      <c r="BN288" s="61"/>
    </row>
    <row r="289" spans="2:66" ht="12.75" customHeight="1">
      <c r="B289" s="58" t="s">
        <v>92</v>
      </c>
      <c r="C289" s="58"/>
      <c r="D289" s="58"/>
      <c r="E289" s="58"/>
      <c r="F289" s="58"/>
      <c r="H289" s="2052" t="s">
        <v>2540</v>
      </c>
      <c r="I289" s="1997"/>
      <c r="J289" s="1997"/>
      <c r="K289" s="1997"/>
      <c r="L289" s="1997"/>
      <c r="M289" s="1997"/>
      <c r="N289" s="1997"/>
      <c r="O289" s="1997"/>
      <c r="P289" s="1997"/>
      <c r="Q289" s="1997"/>
      <c r="R289" s="1997"/>
      <c r="T289" s="58" t="s">
        <v>92</v>
      </c>
      <c r="V289" s="58"/>
      <c r="W289" s="58"/>
      <c r="X289" s="58"/>
      <c r="Y289" s="58"/>
      <c r="AA289" s="2052" t="s">
        <v>2560</v>
      </c>
      <c r="AB289" s="1997"/>
      <c r="AC289" s="1997"/>
      <c r="AD289" s="1997"/>
      <c r="AE289" s="1997"/>
      <c r="AF289" s="1997"/>
      <c r="AG289" s="1997"/>
      <c r="AH289" s="1997"/>
      <c r="AI289" s="1997"/>
      <c r="AJ289" s="1997"/>
      <c r="AK289" s="1997"/>
      <c r="BN289" s="61"/>
    </row>
    <row r="290" spans="2:66" ht="12.75" customHeight="1">
      <c r="B290" s="58" t="s">
        <v>93</v>
      </c>
      <c r="C290" s="58"/>
      <c r="D290" s="58"/>
      <c r="E290" s="58"/>
      <c r="F290" s="58"/>
      <c r="G290" s="58"/>
      <c r="H290" s="2300" t="s">
        <v>2545</v>
      </c>
      <c r="I290" s="2301"/>
      <c r="J290" s="2301"/>
      <c r="K290" s="2301"/>
      <c r="L290" s="2301"/>
      <c r="M290" s="2301"/>
      <c r="N290" s="7" t="s">
        <v>212</v>
      </c>
      <c r="O290" s="7"/>
      <c r="P290" s="2299"/>
      <c r="Q290" s="2299"/>
      <c r="R290" s="2299"/>
      <c r="S290" s="58"/>
      <c r="T290" s="58" t="s">
        <v>93</v>
      </c>
      <c r="V290" s="58"/>
      <c r="W290" s="58"/>
      <c r="X290" s="58"/>
      <c r="Y290" s="58"/>
      <c r="AA290" s="2300" t="s">
        <v>2561</v>
      </c>
      <c r="AB290" s="2301"/>
      <c r="AC290" s="2301"/>
      <c r="AD290" s="2301"/>
      <c r="AE290" s="2301"/>
      <c r="AF290" s="2301"/>
      <c r="AG290" s="7" t="s">
        <v>212</v>
      </c>
      <c r="AH290" s="7"/>
      <c r="AI290" s="2299"/>
      <c r="AJ290" s="2299"/>
      <c r="AK290" s="2299"/>
      <c r="BN290" s="61"/>
    </row>
    <row r="291" spans="2:66" ht="12.75" customHeight="1">
      <c r="B291" s="58" t="s">
        <v>94</v>
      </c>
      <c r="C291" s="58"/>
      <c r="D291" s="58"/>
      <c r="E291" s="58"/>
      <c r="F291" s="58"/>
      <c r="G291" s="58"/>
      <c r="H291" s="2266" t="s">
        <v>2553</v>
      </c>
      <c r="I291" s="2039"/>
      <c r="J291" s="2039"/>
      <c r="K291" s="2039"/>
      <c r="L291" s="2039"/>
      <c r="M291" s="2039"/>
      <c r="N291" s="60"/>
      <c r="O291" s="60"/>
      <c r="P291" s="62"/>
      <c r="Q291" s="62"/>
      <c r="R291" s="62"/>
      <c r="S291" s="58"/>
      <c r="T291" s="58" t="s">
        <v>94</v>
      </c>
      <c r="V291" s="58"/>
      <c r="W291" s="58"/>
      <c r="X291" s="58"/>
      <c r="Y291" s="58"/>
      <c r="AA291" s="2039"/>
      <c r="AB291" s="2039"/>
      <c r="AC291" s="2039"/>
      <c r="AD291" s="2039"/>
      <c r="AE291" s="2039"/>
      <c r="AF291" s="2039"/>
      <c r="AG291" s="60"/>
      <c r="AH291" s="60"/>
      <c r="AI291" s="62"/>
      <c r="AJ291" s="62"/>
      <c r="AK291" s="62"/>
      <c r="BN291" s="61"/>
    </row>
    <row r="292" spans="2:66" ht="12.75" customHeight="1">
      <c r="B292" s="58" t="s">
        <v>80</v>
      </c>
      <c r="C292" s="58"/>
      <c r="D292" s="58"/>
      <c r="E292" s="58"/>
      <c r="F292" s="58"/>
      <c r="G292" s="58"/>
      <c r="H292" s="2052" t="s">
        <v>2541</v>
      </c>
      <c r="I292" s="1997"/>
      <c r="J292" s="1997"/>
      <c r="K292" s="1997"/>
      <c r="L292" s="1997"/>
      <c r="M292" s="1997"/>
      <c r="N292" s="2017"/>
      <c r="O292" s="2017"/>
      <c r="P292" s="2017"/>
      <c r="Q292" s="2017"/>
      <c r="R292" s="2017"/>
      <c r="S292" s="58"/>
      <c r="T292" s="58" t="s">
        <v>80</v>
      </c>
      <c r="V292" s="58"/>
      <c r="W292" s="58"/>
      <c r="X292" s="58"/>
      <c r="Y292" s="58"/>
      <c r="AA292" s="2052" t="s">
        <v>2559</v>
      </c>
      <c r="AB292" s="1997"/>
      <c r="AC292" s="1997"/>
      <c r="AD292" s="1997"/>
      <c r="AE292" s="1997"/>
      <c r="AF292" s="1997"/>
      <c r="AG292" s="2017"/>
      <c r="AH292" s="2017"/>
      <c r="AI292" s="2017"/>
      <c r="AJ292" s="2017"/>
      <c r="AK292" s="2017"/>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332</v>
      </c>
      <c r="C294" s="58"/>
      <c r="D294" s="58"/>
      <c r="E294" s="58"/>
      <c r="F294" s="58"/>
      <c r="H294" s="2027" t="s">
        <v>2568</v>
      </c>
      <c r="I294" s="2017"/>
      <c r="J294" s="2017"/>
      <c r="K294" s="2017"/>
      <c r="L294" s="2017"/>
      <c r="M294" s="2017"/>
      <c r="N294" s="2017"/>
      <c r="O294" s="2017"/>
      <c r="P294" s="2017"/>
      <c r="Q294" s="2017"/>
      <c r="R294" s="2017"/>
      <c r="T294" s="58" t="s">
        <v>374</v>
      </c>
      <c r="V294" s="58"/>
      <c r="W294" s="58"/>
      <c r="X294" s="58"/>
      <c r="Y294" s="58"/>
      <c r="AA294" s="2027" t="s">
        <v>2562</v>
      </c>
      <c r="AB294" s="2017"/>
      <c r="AC294" s="2017"/>
      <c r="AD294" s="2017"/>
      <c r="AE294" s="2017"/>
      <c r="AF294" s="2017"/>
      <c r="AG294" s="2017"/>
      <c r="AH294" s="2017"/>
      <c r="AI294" s="2017"/>
      <c r="AJ294" s="2017"/>
      <c r="AK294" s="2017"/>
      <c r="BN294" s="61"/>
    </row>
    <row r="295" spans="2:66" ht="12.5">
      <c r="B295" s="58" t="s">
        <v>502</v>
      </c>
      <c r="C295" s="58"/>
      <c r="D295" s="58"/>
      <c r="E295" s="58"/>
      <c r="F295" s="58"/>
      <c r="H295" s="2052" t="s">
        <v>2569</v>
      </c>
      <c r="I295" s="1997"/>
      <c r="J295" s="1997"/>
      <c r="K295" s="1997"/>
      <c r="L295" s="1997"/>
      <c r="M295" s="1997"/>
      <c r="N295" s="1997"/>
      <c r="O295" s="1997"/>
      <c r="P295" s="1997"/>
      <c r="Q295" s="1997"/>
      <c r="R295" s="1997"/>
      <c r="T295" s="58" t="s">
        <v>502</v>
      </c>
      <c r="V295" s="58"/>
      <c r="W295" s="58"/>
      <c r="X295" s="58"/>
      <c r="Y295" s="58"/>
      <c r="AA295" s="2052" t="s">
        <v>2564</v>
      </c>
      <c r="AB295" s="1997"/>
      <c r="AC295" s="1997"/>
      <c r="AD295" s="1997"/>
      <c r="AE295" s="1997"/>
      <c r="AF295" s="1997"/>
      <c r="AG295" s="1997"/>
      <c r="AH295" s="1997"/>
      <c r="AI295" s="1997"/>
      <c r="AJ295" s="1997"/>
      <c r="AK295" s="1997"/>
      <c r="BN295" s="61"/>
    </row>
    <row r="296" spans="2:66" ht="12.5">
      <c r="B296" s="58" t="s">
        <v>503</v>
      </c>
      <c r="C296" s="58"/>
      <c r="D296" s="58"/>
      <c r="E296" s="58"/>
      <c r="F296" s="58"/>
      <c r="H296" s="2052" t="s">
        <v>2570</v>
      </c>
      <c r="I296" s="1997"/>
      <c r="J296" s="1997"/>
      <c r="K296" s="1997"/>
      <c r="L296" s="1997"/>
      <c r="M296" s="1997"/>
      <c r="N296" s="1997"/>
      <c r="O296" s="1997"/>
      <c r="P296" s="1997"/>
      <c r="Q296" s="1997"/>
      <c r="R296" s="1997"/>
      <c r="T296" s="58" t="s">
        <v>79</v>
      </c>
      <c r="V296" s="58"/>
      <c r="W296" s="58"/>
      <c r="X296" s="58"/>
      <c r="Y296" s="58"/>
      <c r="AA296" s="2052" t="s">
        <v>2565</v>
      </c>
      <c r="AB296" s="1997"/>
      <c r="AC296" s="1997"/>
      <c r="AD296" s="1997"/>
      <c r="AE296" s="1997"/>
      <c r="AF296" s="1997"/>
      <c r="AG296" s="1997"/>
      <c r="AH296" s="1997"/>
      <c r="AI296" s="1997"/>
      <c r="AJ296" s="1997"/>
      <c r="AK296" s="1997"/>
      <c r="BN296" s="61"/>
    </row>
    <row r="297" spans="2:66" ht="12.5">
      <c r="B297" s="58" t="s">
        <v>92</v>
      </c>
      <c r="C297" s="58"/>
      <c r="D297" s="58"/>
      <c r="E297" s="58"/>
      <c r="F297" s="58"/>
      <c r="H297" s="2052" t="s">
        <v>2624</v>
      </c>
      <c r="I297" s="1997"/>
      <c r="J297" s="1997"/>
      <c r="K297" s="1997"/>
      <c r="L297" s="1997"/>
      <c r="M297" s="1997"/>
      <c r="N297" s="1997"/>
      <c r="O297" s="1997"/>
      <c r="P297" s="1997"/>
      <c r="Q297" s="1997"/>
      <c r="R297" s="1997"/>
      <c r="T297" s="58" t="s">
        <v>92</v>
      </c>
      <c r="V297" s="58"/>
      <c r="W297" s="58"/>
      <c r="X297" s="58"/>
      <c r="Y297" s="58"/>
      <c r="AA297" s="2052" t="s">
        <v>2566</v>
      </c>
      <c r="AB297" s="1997"/>
      <c r="AC297" s="1997"/>
      <c r="AD297" s="1997"/>
      <c r="AE297" s="1997"/>
      <c r="AF297" s="1997"/>
      <c r="AG297" s="1997"/>
      <c r="AH297" s="1997"/>
      <c r="AI297" s="1997"/>
      <c r="AJ297" s="1997"/>
      <c r="AK297" s="1997"/>
      <c r="BN297" s="61"/>
    </row>
    <row r="298" spans="2:66" ht="12.5">
      <c r="B298" s="58" t="s">
        <v>93</v>
      </c>
      <c r="C298" s="58"/>
      <c r="D298" s="58"/>
      <c r="E298" s="58"/>
      <c r="F298" s="58"/>
      <c r="G298" s="58"/>
      <c r="H298" s="2300" t="s">
        <v>2571</v>
      </c>
      <c r="I298" s="2301"/>
      <c r="J298" s="2301"/>
      <c r="K298" s="2301"/>
      <c r="L298" s="2301"/>
      <c r="M298" s="2301"/>
      <c r="N298" s="7" t="s">
        <v>212</v>
      </c>
      <c r="O298" s="7"/>
      <c r="P298" s="2299">
        <v>5</v>
      </c>
      <c r="Q298" s="2299"/>
      <c r="R298" s="2299"/>
      <c r="S298" s="58"/>
      <c r="T298" s="58" t="s">
        <v>93</v>
      </c>
      <c r="V298" s="58"/>
      <c r="W298" s="58"/>
      <c r="X298" s="58"/>
      <c r="Y298" s="58"/>
      <c r="AA298" s="2300" t="s">
        <v>2563</v>
      </c>
      <c r="AB298" s="2301"/>
      <c r="AC298" s="2301"/>
      <c r="AD298" s="2301"/>
      <c r="AE298" s="2301"/>
      <c r="AF298" s="2301"/>
      <c r="AG298" s="7" t="s">
        <v>212</v>
      </c>
      <c r="AH298" s="7"/>
      <c r="AI298" s="2299"/>
      <c r="AJ298" s="2299"/>
      <c r="AK298" s="2299"/>
      <c r="BN298" s="61"/>
    </row>
    <row r="299" spans="2:66" ht="12.75" customHeight="1">
      <c r="B299" s="58" t="s">
        <v>94</v>
      </c>
      <c r="C299" s="58"/>
      <c r="D299" s="58"/>
      <c r="E299" s="58"/>
      <c r="F299" s="58"/>
      <c r="G299" s="58"/>
      <c r="H299" s="2039"/>
      <c r="I299" s="2039"/>
      <c r="J299" s="2039"/>
      <c r="K299" s="2039"/>
      <c r="L299" s="2039"/>
      <c r="M299" s="2039"/>
      <c r="N299" s="60"/>
      <c r="O299" s="60"/>
      <c r="P299" s="62"/>
      <c r="Q299" s="62"/>
      <c r="R299" s="62"/>
      <c r="S299" s="58"/>
      <c r="T299" s="58" t="s">
        <v>94</v>
      </c>
      <c r="V299" s="58"/>
      <c r="W299" s="58"/>
      <c r="X299" s="58"/>
      <c r="Y299" s="58"/>
      <c r="AA299" s="2039"/>
      <c r="AB299" s="2039"/>
      <c r="AC299" s="2039"/>
      <c r="AD299" s="2039"/>
      <c r="AE299" s="2039"/>
      <c r="AF299" s="2039"/>
      <c r="AG299" s="60"/>
      <c r="AH299" s="60"/>
      <c r="AI299" s="62"/>
      <c r="AJ299" s="62"/>
      <c r="AK299" s="62"/>
      <c r="BN299" s="61"/>
    </row>
    <row r="300" spans="2:66" ht="12.75" customHeight="1">
      <c r="B300" s="58" t="s">
        <v>80</v>
      </c>
      <c r="C300" s="58"/>
      <c r="D300" s="58"/>
      <c r="E300" s="58"/>
      <c r="F300" s="58"/>
      <c r="G300" s="58"/>
      <c r="H300" s="2052" t="s">
        <v>2625</v>
      </c>
      <c r="I300" s="1997"/>
      <c r="J300" s="1997"/>
      <c r="K300" s="1997"/>
      <c r="L300" s="1997"/>
      <c r="M300" s="1997"/>
      <c r="N300" s="2017"/>
      <c r="O300" s="2017"/>
      <c r="P300" s="2017"/>
      <c r="Q300" s="2017"/>
      <c r="R300" s="2017"/>
      <c r="S300" s="58"/>
      <c r="T300" s="58" t="s">
        <v>80</v>
      </c>
      <c r="V300" s="58"/>
      <c r="W300" s="58"/>
      <c r="X300" s="58"/>
      <c r="Y300" s="58"/>
      <c r="AA300" s="2052" t="s">
        <v>2567</v>
      </c>
      <c r="AB300" s="1997"/>
      <c r="AC300" s="1997"/>
      <c r="AD300" s="1997"/>
      <c r="AE300" s="1997"/>
      <c r="AF300" s="1997"/>
      <c r="AG300" s="2017"/>
      <c r="AH300" s="2017"/>
      <c r="AI300" s="2017"/>
      <c r="AJ300" s="2017"/>
      <c r="AK300" s="2017"/>
      <c r="BN300" s="61"/>
    </row>
    <row r="301" spans="2:66" ht="12.75" customHeight="1">
      <c r="BN301" s="61"/>
    </row>
    <row r="302" spans="2:66" ht="12.75" customHeight="1">
      <c r="B302" s="58" t="s">
        <v>81</v>
      </c>
      <c r="C302" s="58"/>
      <c r="D302" s="58"/>
      <c r="E302" s="58"/>
      <c r="F302" s="58"/>
      <c r="H302" s="2027" t="s">
        <v>2580</v>
      </c>
      <c r="I302" s="2017"/>
      <c r="J302" s="2017"/>
      <c r="K302" s="2017"/>
      <c r="L302" s="2017"/>
      <c r="M302" s="2017"/>
      <c r="N302" s="2017"/>
      <c r="O302" s="2017"/>
      <c r="P302" s="2017"/>
      <c r="Q302" s="2017"/>
      <c r="R302" s="2017"/>
      <c r="T302" s="7" t="s">
        <v>941</v>
      </c>
      <c r="V302" s="58"/>
      <c r="W302" s="58"/>
      <c r="X302" s="58"/>
      <c r="Y302" s="58"/>
      <c r="AA302" s="2027" t="s">
        <v>2650</v>
      </c>
      <c r="AB302" s="2017"/>
      <c r="AC302" s="2017"/>
      <c r="AD302" s="2017"/>
      <c r="AE302" s="2017"/>
      <c r="AF302" s="2017"/>
      <c r="AG302" s="2017"/>
      <c r="AH302" s="2017"/>
      <c r="AI302" s="2017"/>
      <c r="AJ302" s="2017"/>
      <c r="AK302" s="2017"/>
      <c r="BN302" s="61"/>
    </row>
    <row r="303" spans="2:66" ht="12.5">
      <c r="B303" s="58" t="s">
        <v>502</v>
      </c>
      <c r="C303" s="58"/>
      <c r="D303" s="58"/>
      <c r="E303" s="58"/>
      <c r="F303" s="58"/>
      <c r="H303" s="1997" t="str">
        <f>H295</f>
        <v>505 14th Street, Suite 450</v>
      </c>
      <c r="I303" s="1997"/>
      <c r="J303" s="1997"/>
      <c r="K303" s="1997"/>
      <c r="L303" s="1997"/>
      <c r="M303" s="1997"/>
      <c r="N303" s="1997"/>
      <c r="O303" s="1997"/>
      <c r="P303" s="1997"/>
      <c r="Q303" s="1997"/>
      <c r="R303" s="1997"/>
      <c r="T303" s="58" t="s">
        <v>502</v>
      </c>
      <c r="V303" s="58"/>
      <c r="W303" s="58"/>
      <c r="X303" s="58"/>
      <c r="Y303" s="58"/>
      <c r="AA303" s="2052" t="s">
        <v>2651</v>
      </c>
      <c r="AB303" s="1997"/>
      <c r="AC303" s="1997"/>
      <c r="AD303" s="1997"/>
      <c r="AE303" s="1997"/>
      <c r="AF303" s="1997"/>
      <c r="AG303" s="1997"/>
      <c r="AH303" s="1997"/>
      <c r="AI303" s="1997"/>
      <c r="AJ303" s="1997"/>
      <c r="AK303" s="1997"/>
      <c r="BN303" s="61"/>
    </row>
    <row r="304" spans="2:66" ht="12.5">
      <c r="B304" s="58" t="s">
        <v>503</v>
      </c>
      <c r="C304" s="58"/>
      <c r="D304" s="58"/>
      <c r="E304" s="58"/>
      <c r="F304" s="58"/>
      <c r="H304" s="1997" t="str">
        <f>H296</f>
        <v>Oakland, CA 94612</v>
      </c>
      <c r="I304" s="1997"/>
      <c r="J304" s="1997"/>
      <c r="K304" s="1997"/>
      <c r="L304" s="1997"/>
      <c r="M304" s="1997"/>
      <c r="N304" s="1997"/>
      <c r="O304" s="1997"/>
      <c r="P304" s="1997"/>
      <c r="Q304" s="1997"/>
      <c r="R304" s="1997"/>
      <c r="T304" s="58" t="s">
        <v>79</v>
      </c>
      <c r="V304" s="58"/>
      <c r="W304" s="58"/>
      <c r="X304" s="58"/>
      <c r="Y304" s="58"/>
      <c r="AA304" s="2052" t="s">
        <v>2652</v>
      </c>
      <c r="AB304" s="1997"/>
      <c r="AC304" s="1997"/>
      <c r="AD304" s="1997"/>
      <c r="AE304" s="1997"/>
      <c r="AF304" s="1997"/>
      <c r="AG304" s="1997"/>
      <c r="AH304" s="1997"/>
      <c r="AI304" s="1997"/>
      <c r="AJ304" s="1997"/>
      <c r="AK304" s="1997"/>
      <c r="BN304" s="61"/>
    </row>
    <row r="305" spans="2:66" ht="12.5">
      <c r="B305" s="58" t="s">
        <v>92</v>
      </c>
      <c r="C305" s="58"/>
      <c r="D305" s="58"/>
      <c r="E305" s="58"/>
      <c r="F305" s="58"/>
      <c r="H305" s="1997" t="str">
        <f>H297</f>
        <v>Evan Gross</v>
      </c>
      <c r="I305" s="1997"/>
      <c r="J305" s="1997"/>
      <c r="K305" s="1997"/>
      <c r="L305" s="1997"/>
      <c r="M305" s="1997"/>
      <c r="N305" s="1997"/>
      <c r="O305" s="1997"/>
      <c r="P305" s="1997"/>
      <c r="Q305" s="1997"/>
      <c r="R305" s="1997"/>
      <c r="T305" s="58" t="s">
        <v>92</v>
      </c>
      <c r="V305" s="58"/>
      <c r="W305" s="58"/>
      <c r="X305" s="58"/>
      <c r="Y305" s="58"/>
      <c r="AA305" s="2052" t="s">
        <v>2654</v>
      </c>
      <c r="AB305" s="1997"/>
      <c r="AC305" s="1997"/>
      <c r="AD305" s="1997"/>
      <c r="AE305" s="1997"/>
      <c r="AF305" s="1997"/>
      <c r="AG305" s="1997"/>
      <c r="AH305" s="1997"/>
      <c r="AI305" s="1997"/>
      <c r="AJ305" s="1997"/>
      <c r="AK305" s="1997"/>
      <c r="BN305" s="61"/>
    </row>
    <row r="306" spans="2:66" ht="12.5">
      <c r="B306" s="58" t="s">
        <v>93</v>
      </c>
      <c r="C306" s="58"/>
      <c r="D306" s="58"/>
      <c r="E306" s="58"/>
      <c r="F306" s="58"/>
      <c r="G306" s="58"/>
      <c r="H306" s="2301" t="str">
        <f>H298</f>
        <v>415.781.6600</v>
      </c>
      <c r="I306" s="2301"/>
      <c r="J306" s="2301"/>
      <c r="K306" s="2301"/>
      <c r="L306" s="2301"/>
      <c r="M306" s="2301"/>
      <c r="N306" s="7" t="s">
        <v>212</v>
      </c>
      <c r="O306" s="7"/>
      <c r="P306" s="2299"/>
      <c r="Q306" s="2299"/>
      <c r="R306" s="2299"/>
      <c r="S306" s="58"/>
      <c r="T306" s="58" t="s">
        <v>93</v>
      </c>
      <c r="V306" s="58"/>
      <c r="W306" s="58"/>
      <c r="X306" s="58"/>
      <c r="Y306" s="58"/>
      <c r="AA306" s="2300" t="s">
        <v>2653</v>
      </c>
      <c r="AB306" s="2301"/>
      <c r="AC306" s="2301"/>
      <c r="AD306" s="2301"/>
      <c r="AE306" s="2301"/>
      <c r="AF306" s="2301"/>
      <c r="AG306" s="7" t="s">
        <v>212</v>
      </c>
      <c r="AH306" s="7"/>
      <c r="AI306" s="2299"/>
      <c r="AJ306" s="2299"/>
      <c r="AK306" s="2299"/>
      <c r="BN306" s="61"/>
    </row>
    <row r="307" spans="2:66" ht="12.5">
      <c r="B307" s="58" t="s">
        <v>94</v>
      </c>
      <c r="C307" s="58"/>
      <c r="D307" s="58"/>
      <c r="E307" s="58"/>
      <c r="F307" s="58"/>
      <c r="G307" s="58"/>
      <c r="H307" s="2039"/>
      <c r="I307" s="2039"/>
      <c r="J307" s="2039"/>
      <c r="K307" s="2039"/>
      <c r="L307" s="2039"/>
      <c r="M307" s="2039"/>
      <c r="N307" s="60"/>
      <c r="O307" s="60"/>
      <c r="P307" s="62"/>
      <c r="Q307" s="62"/>
      <c r="R307" s="62"/>
      <c r="S307" s="58"/>
      <c r="T307" s="58" t="s">
        <v>94</v>
      </c>
      <c r="V307" s="58"/>
      <c r="W307" s="58"/>
      <c r="X307" s="58"/>
      <c r="Y307" s="58"/>
      <c r="AA307" s="2039"/>
      <c r="AB307" s="2039"/>
      <c r="AC307" s="2039"/>
      <c r="AD307" s="2039"/>
      <c r="AE307" s="2039"/>
      <c r="AF307" s="2039"/>
      <c r="AG307" s="60"/>
      <c r="AH307" s="60"/>
      <c r="AI307" s="62"/>
      <c r="AJ307" s="62"/>
      <c r="AK307" s="62"/>
      <c r="BN307" s="61"/>
    </row>
    <row r="308" spans="2:66" ht="12.5">
      <c r="B308" s="58" t="s">
        <v>80</v>
      </c>
      <c r="C308" s="58"/>
      <c r="D308" s="58"/>
      <c r="E308" s="58"/>
      <c r="F308" s="58"/>
      <c r="G308" s="58"/>
      <c r="H308" s="1997" t="str">
        <f>H300</f>
        <v>egross@gubbandbarshay.com</v>
      </c>
      <c r="I308" s="1997"/>
      <c r="J308" s="1997"/>
      <c r="K308" s="1997"/>
      <c r="L308" s="1997"/>
      <c r="M308" s="1997"/>
      <c r="N308" s="2017"/>
      <c r="O308" s="2017"/>
      <c r="P308" s="2017"/>
      <c r="Q308" s="2017"/>
      <c r="R308" s="2017"/>
      <c r="S308" s="58"/>
      <c r="T308" s="58" t="s">
        <v>80</v>
      </c>
      <c r="V308" s="58"/>
      <c r="W308" s="58"/>
      <c r="X308" s="58"/>
      <c r="Y308" s="58"/>
      <c r="AA308" s="2052" t="s">
        <v>2649</v>
      </c>
      <c r="AB308" s="1997"/>
      <c r="AC308" s="1997"/>
      <c r="AD308" s="1997"/>
      <c r="AE308" s="1997"/>
      <c r="AF308" s="1997"/>
      <c r="AG308" s="2017"/>
      <c r="AH308" s="2017"/>
      <c r="AI308" s="2017"/>
      <c r="AJ308" s="2017"/>
      <c r="AK308" s="2017"/>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974</v>
      </c>
      <c r="C310" s="58"/>
      <c r="D310" s="58"/>
      <c r="E310" s="58"/>
      <c r="F310" s="58"/>
      <c r="H310" s="2027" t="s">
        <v>2573</v>
      </c>
      <c r="I310" s="2017"/>
      <c r="J310" s="2017"/>
      <c r="K310" s="2017"/>
      <c r="L310" s="2017"/>
      <c r="M310" s="2017"/>
      <c r="N310" s="2017"/>
      <c r="O310" s="2017"/>
      <c r="P310" s="2017"/>
      <c r="Q310" s="2017"/>
      <c r="R310" s="2017"/>
      <c r="S310" s="58"/>
      <c r="T310" s="58" t="s">
        <v>375</v>
      </c>
      <c r="V310" s="58"/>
      <c r="W310" s="58"/>
      <c r="X310" s="58"/>
      <c r="Y310" s="58"/>
      <c r="AA310" s="2027" t="s">
        <v>2572</v>
      </c>
      <c r="AB310" s="2017"/>
      <c r="AC310" s="2017"/>
      <c r="AD310" s="2017"/>
      <c r="AE310" s="2017"/>
      <c r="AF310" s="2017"/>
      <c r="AG310" s="2017"/>
      <c r="AH310" s="2017"/>
      <c r="AI310" s="2017"/>
      <c r="AJ310" s="2017"/>
      <c r="AK310" s="2017"/>
      <c r="BN310" s="61"/>
    </row>
    <row r="311" spans="2:66" ht="12.5">
      <c r="B311" s="58" t="s">
        <v>502</v>
      </c>
      <c r="C311" s="58"/>
      <c r="D311" s="58"/>
      <c r="E311" s="58"/>
      <c r="F311" s="58"/>
      <c r="H311" s="2052" t="s">
        <v>2627</v>
      </c>
      <c r="I311" s="1997"/>
      <c r="J311" s="1997"/>
      <c r="K311" s="1997"/>
      <c r="L311" s="1997"/>
      <c r="M311" s="1997"/>
      <c r="N311" s="1997"/>
      <c r="O311" s="1997"/>
      <c r="P311" s="1997"/>
      <c r="Q311" s="1997"/>
      <c r="R311" s="1997"/>
      <c r="S311" s="58"/>
      <c r="T311" s="58" t="s">
        <v>502</v>
      </c>
      <c r="V311" s="58"/>
      <c r="W311" s="58"/>
      <c r="X311" s="58"/>
      <c r="Y311" s="58"/>
      <c r="AA311" s="1997"/>
      <c r="AB311" s="1997"/>
      <c r="AC311" s="1997"/>
      <c r="AD311" s="1997"/>
      <c r="AE311" s="1997"/>
      <c r="AF311" s="1997"/>
      <c r="AG311" s="1997"/>
      <c r="AH311" s="1997"/>
      <c r="AI311" s="1997"/>
      <c r="AJ311" s="1997"/>
      <c r="AK311" s="1997"/>
      <c r="BN311" s="61"/>
    </row>
    <row r="312" spans="2:66" ht="12.75" customHeight="1">
      <c r="B312" s="58" t="s">
        <v>503</v>
      </c>
      <c r="C312" s="58"/>
      <c r="D312" s="58"/>
      <c r="E312" s="58"/>
      <c r="F312" s="58"/>
      <c r="H312" s="2052" t="s">
        <v>2626</v>
      </c>
      <c r="I312" s="1997"/>
      <c r="J312" s="1997"/>
      <c r="K312" s="1997"/>
      <c r="L312" s="1997"/>
      <c r="M312" s="1997"/>
      <c r="N312" s="1997"/>
      <c r="O312" s="1997"/>
      <c r="P312" s="1997"/>
      <c r="Q312" s="1997"/>
      <c r="R312" s="1997"/>
      <c r="S312" s="58"/>
      <c r="T312" s="58" t="s">
        <v>79</v>
      </c>
      <c r="V312" s="58"/>
      <c r="W312" s="58"/>
      <c r="X312" s="58"/>
      <c r="Y312" s="58"/>
      <c r="AA312" s="1997"/>
      <c r="AB312" s="1997"/>
      <c r="AC312" s="1997"/>
      <c r="AD312" s="1997"/>
      <c r="AE312" s="1997"/>
      <c r="AF312" s="1997"/>
      <c r="AG312" s="1997"/>
      <c r="AH312" s="1997"/>
      <c r="AI312" s="1997"/>
      <c r="AJ312" s="1997"/>
      <c r="AK312" s="1997"/>
      <c r="BN312" s="61"/>
    </row>
    <row r="313" spans="2:66" ht="12.5">
      <c r="B313" s="58" t="s">
        <v>92</v>
      </c>
      <c r="C313" s="58"/>
      <c r="D313" s="58"/>
      <c r="E313" s="58"/>
      <c r="F313" s="58"/>
      <c r="H313" s="2052" t="s">
        <v>2628</v>
      </c>
      <c r="I313" s="1997"/>
      <c r="J313" s="1997"/>
      <c r="K313" s="1997"/>
      <c r="L313" s="1997"/>
      <c r="M313" s="1997"/>
      <c r="N313" s="1997"/>
      <c r="O313" s="1997"/>
      <c r="P313" s="1997"/>
      <c r="Q313" s="1997"/>
      <c r="R313" s="1997"/>
      <c r="S313" s="58"/>
      <c r="T313" s="58" t="s">
        <v>92</v>
      </c>
      <c r="V313" s="58"/>
      <c r="W313" s="58"/>
      <c r="X313" s="58"/>
      <c r="Y313" s="58"/>
      <c r="AA313" s="1997"/>
      <c r="AB313" s="1997"/>
      <c r="AC313" s="1997"/>
      <c r="AD313" s="1997"/>
      <c r="AE313" s="1997"/>
      <c r="AF313" s="1997"/>
      <c r="AG313" s="1997"/>
      <c r="AH313" s="1997"/>
      <c r="AI313" s="1997"/>
      <c r="AJ313" s="1997"/>
      <c r="AK313" s="1997"/>
      <c r="BN313" s="61"/>
    </row>
    <row r="314" spans="2:66" ht="12.5">
      <c r="B314" s="58" t="s">
        <v>93</v>
      </c>
      <c r="C314" s="58"/>
      <c r="D314" s="58"/>
      <c r="E314" s="58"/>
      <c r="F314" s="58"/>
      <c r="G314" s="58"/>
      <c r="H314" s="2300" t="s">
        <v>2629</v>
      </c>
      <c r="I314" s="2300"/>
      <c r="J314" s="2300"/>
      <c r="K314" s="2300"/>
      <c r="L314" s="2300"/>
      <c r="M314" s="2300"/>
      <c r="N314" s="7" t="s">
        <v>212</v>
      </c>
      <c r="O314" s="7"/>
      <c r="P314" s="2299"/>
      <c r="Q314" s="2299"/>
      <c r="R314" s="2299"/>
      <c r="S314" s="58"/>
      <c r="T314" s="58" t="s">
        <v>93</v>
      </c>
      <c r="V314" s="58"/>
      <c r="W314" s="58"/>
      <c r="X314" s="58"/>
      <c r="Y314" s="58"/>
      <c r="AA314" s="2301"/>
      <c r="AB314" s="2301"/>
      <c r="AC314" s="2301"/>
      <c r="AD314" s="2301"/>
      <c r="AE314" s="2301"/>
      <c r="AF314" s="2301"/>
      <c r="AG314" s="7" t="s">
        <v>212</v>
      </c>
      <c r="AH314" s="7"/>
      <c r="AI314" s="2299"/>
      <c r="AJ314" s="2299"/>
      <c r="AK314" s="2299"/>
      <c r="BN314" s="61"/>
    </row>
    <row r="315" spans="2:66" ht="12.5">
      <c r="B315" s="58" t="s">
        <v>94</v>
      </c>
      <c r="C315" s="58"/>
      <c r="D315" s="58"/>
      <c r="E315" s="58"/>
      <c r="F315" s="58"/>
      <c r="G315" s="58"/>
      <c r="H315" s="2266" t="s">
        <v>2630</v>
      </c>
      <c r="I315" s="2266"/>
      <c r="J315" s="2266"/>
      <c r="K315" s="2266"/>
      <c r="L315" s="2266"/>
      <c r="M315" s="2266"/>
      <c r="N315" s="60"/>
      <c r="O315" s="60"/>
      <c r="P315" s="62"/>
      <c r="Q315" s="62"/>
      <c r="R315" s="62"/>
      <c r="S315" s="58"/>
      <c r="T315" s="58" t="s">
        <v>94</v>
      </c>
      <c r="V315" s="58"/>
      <c r="W315" s="58"/>
      <c r="X315" s="58"/>
      <c r="Y315" s="58"/>
      <c r="AA315" s="2039"/>
      <c r="AB315" s="2039"/>
      <c r="AC315" s="2039"/>
      <c r="AD315" s="2039"/>
      <c r="AE315" s="2039"/>
      <c r="AF315" s="2039"/>
      <c r="AG315" s="60"/>
      <c r="AH315" s="60"/>
      <c r="AI315" s="62"/>
      <c r="AJ315" s="62"/>
      <c r="AK315" s="62"/>
      <c r="BN315" s="61"/>
    </row>
    <row r="316" spans="2:66" ht="12.5">
      <c r="B316" s="58" t="s">
        <v>80</v>
      </c>
      <c r="C316" s="58"/>
      <c r="D316" s="58"/>
      <c r="E316" s="58"/>
      <c r="F316" s="58"/>
      <c r="G316" s="58"/>
      <c r="H316" s="2052" t="s">
        <v>2631</v>
      </c>
      <c r="I316" s="1997"/>
      <c r="J316" s="1997"/>
      <c r="K316" s="1997"/>
      <c r="L316" s="1997"/>
      <c r="M316" s="1997"/>
      <c r="N316" s="2017"/>
      <c r="O316" s="2017"/>
      <c r="P316" s="2017"/>
      <c r="Q316" s="2017"/>
      <c r="R316" s="2017"/>
      <c r="S316" s="58"/>
      <c r="T316" s="58" t="s">
        <v>80</v>
      </c>
      <c r="V316" s="58"/>
      <c r="W316" s="58"/>
      <c r="X316" s="58"/>
      <c r="Y316" s="58"/>
      <c r="AA316" s="1997"/>
      <c r="AB316" s="1997"/>
      <c r="AC316" s="1997"/>
      <c r="AD316" s="1997"/>
      <c r="AE316" s="1997"/>
      <c r="AF316" s="1997"/>
      <c r="AG316" s="2017"/>
      <c r="AH316" s="2017"/>
      <c r="AI316" s="2017"/>
      <c r="AJ316" s="2017"/>
      <c r="AK316" s="2017"/>
      <c r="BN316" s="61"/>
    </row>
    <row r="317" spans="2:66" ht="12.5">
      <c r="BN317" s="61"/>
    </row>
    <row r="318" spans="2:66" ht="12.5">
      <c r="B318" s="7" t="s">
        <v>975</v>
      </c>
      <c r="C318" s="58"/>
      <c r="D318" s="58"/>
      <c r="E318" s="58"/>
      <c r="F318" s="58"/>
      <c r="H318" s="2027" t="s">
        <v>2643</v>
      </c>
      <c r="I318" s="2017"/>
      <c r="J318" s="2017"/>
      <c r="K318" s="2017"/>
      <c r="L318" s="2017"/>
      <c r="M318" s="2017"/>
      <c r="N318" s="2017"/>
      <c r="O318" s="2017"/>
      <c r="P318" s="2017"/>
      <c r="Q318" s="2017"/>
      <c r="R318" s="2017"/>
      <c r="T318" s="58" t="s">
        <v>376</v>
      </c>
      <c r="V318" s="58"/>
      <c r="W318" s="58"/>
      <c r="X318" s="58"/>
      <c r="Y318" s="58"/>
      <c r="AA318" s="2027" t="s">
        <v>2576</v>
      </c>
      <c r="AB318" s="2017"/>
      <c r="AC318" s="2017"/>
      <c r="AD318" s="2017"/>
      <c r="AE318" s="2017"/>
      <c r="AF318" s="2017"/>
      <c r="AG318" s="2017"/>
      <c r="AH318" s="2017"/>
      <c r="AI318" s="2017"/>
      <c r="AJ318" s="2017"/>
      <c r="AK318" s="2017"/>
      <c r="BN318" s="61"/>
    </row>
    <row r="319" spans="2:66" ht="12.5">
      <c r="B319" s="58" t="s">
        <v>502</v>
      </c>
      <c r="C319" s="58"/>
      <c r="D319" s="58"/>
      <c r="E319" s="58"/>
      <c r="F319" s="58"/>
      <c r="H319" s="2052" t="s">
        <v>2645</v>
      </c>
      <c r="I319" s="1997"/>
      <c r="J319" s="1997"/>
      <c r="K319" s="1997"/>
      <c r="L319" s="1997"/>
      <c r="M319" s="1997"/>
      <c r="N319" s="1997"/>
      <c r="O319" s="1997"/>
      <c r="P319" s="1997"/>
      <c r="Q319" s="1997"/>
      <c r="R319" s="1997"/>
      <c r="T319" s="58" t="s">
        <v>502</v>
      </c>
      <c r="V319" s="58"/>
      <c r="W319" s="58"/>
      <c r="X319" s="58"/>
      <c r="Y319" s="58"/>
      <c r="AA319" s="2052" t="s">
        <v>2574</v>
      </c>
      <c r="AB319" s="1997"/>
      <c r="AC319" s="1997"/>
      <c r="AD319" s="1997"/>
      <c r="AE319" s="1997"/>
      <c r="AF319" s="1997"/>
      <c r="AG319" s="1997"/>
      <c r="AH319" s="1997"/>
      <c r="AI319" s="1997"/>
      <c r="AJ319" s="1997"/>
      <c r="AK319" s="1997"/>
      <c r="BN319" s="61"/>
    </row>
    <row r="320" spans="2:66" ht="12.5">
      <c r="B320" s="58" t="s">
        <v>503</v>
      </c>
      <c r="C320" s="58"/>
      <c r="D320" s="58"/>
      <c r="E320" s="58"/>
      <c r="F320" s="58"/>
      <c r="H320" s="2052" t="s">
        <v>2646</v>
      </c>
      <c r="I320" s="1997"/>
      <c r="J320" s="1997"/>
      <c r="K320" s="1997"/>
      <c r="L320" s="1997"/>
      <c r="M320" s="1997"/>
      <c r="N320" s="1997"/>
      <c r="O320" s="1997"/>
      <c r="P320" s="1997"/>
      <c r="Q320" s="1997"/>
      <c r="R320" s="1997"/>
      <c r="T320" s="58" t="s">
        <v>79</v>
      </c>
      <c r="V320" s="58"/>
      <c r="W320" s="58"/>
      <c r="X320" s="58"/>
      <c r="Y320" s="58"/>
      <c r="AA320" s="2052" t="s">
        <v>2575</v>
      </c>
      <c r="AB320" s="1997"/>
      <c r="AC320" s="1997"/>
      <c r="AD320" s="1997"/>
      <c r="AE320" s="1997"/>
      <c r="AF320" s="1997"/>
      <c r="AG320" s="1997"/>
      <c r="AH320" s="1997"/>
      <c r="AI320" s="1997"/>
      <c r="AJ320" s="1997"/>
      <c r="AK320" s="1997"/>
      <c r="BN320" s="61"/>
    </row>
    <row r="321" spans="1:66" ht="12.75" customHeight="1">
      <c r="A321" s="39"/>
      <c r="B321" s="58" t="s">
        <v>92</v>
      </c>
      <c r="C321" s="58"/>
      <c r="D321" s="58"/>
      <c r="E321" s="58"/>
      <c r="F321" s="58"/>
      <c r="H321" s="2052" t="s">
        <v>2644</v>
      </c>
      <c r="I321" s="1997"/>
      <c r="J321" s="1997"/>
      <c r="K321" s="1997"/>
      <c r="L321" s="1997"/>
      <c r="M321" s="1997"/>
      <c r="N321" s="1997"/>
      <c r="O321" s="1997"/>
      <c r="P321" s="1997"/>
      <c r="Q321" s="1997"/>
      <c r="R321" s="1997"/>
      <c r="T321" s="58" t="s">
        <v>92</v>
      </c>
      <c r="V321" s="58"/>
      <c r="W321" s="58"/>
      <c r="X321" s="58"/>
      <c r="Y321" s="58"/>
      <c r="AA321" s="2052" t="s">
        <v>2577</v>
      </c>
      <c r="AB321" s="1997"/>
      <c r="AC321" s="1997"/>
      <c r="AD321" s="1997"/>
      <c r="AE321" s="1997"/>
      <c r="AF321" s="1997"/>
      <c r="AG321" s="1997"/>
      <c r="AH321" s="1997"/>
      <c r="AI321" s="1997"/>
      <c r="AJ321" s="1997"/>
      <c r="AK321" s="1997"/>
      <c r="AL321" s="39"/>
      <c r="BN321" s="61"/>
    </row>
    <row r="322" spans="1:66" ht="12.5">
      <c r="A322" s="39"/>
      <c r="B322" s="58" t="s">
        <v>93</v>
      </c>
      <c r="C322" s="58"/>
      <c r="D322" s="58"/>
      <c r="E322" s="58"/>
      <c r="F322" s="58"/>
      <c r="G322" s="58"/>
      <c r="H322" s="2300" t="s">
        <v>2648</v>
      </c>
      <c r="I322" s="2301"/>
      <c r="J322" s="2301"/>
      <c r="K322" s="2301"/>
      <c r="L322" s="2301"/>
      <c r="M322" s="2301"/>
      <c r="N322" s="7" t="s">
        <v>212</v>
      </c>
      <c r="O322" s="7"/>
      <c r="P322" s="2299">
        <v>5</v>
      </c>
      <c r="Q322" s="2299"/>
      <c r="R322" s="2299"/>
      <c r="S322" s="58"/>
      <c r="T322" s="58" t="s">
        <v>93</v>
      </c>
      <c r="V322" s="58"/>
      <c r="W322" s="58"/>
      <c r="X322" s="58"/>
      <c r="Y322" s="58"/>
      <c r="AA322" s="2300" t="s">
        <v>2578</v>
      </c>
      <c r="AB322" s="2301"/>
      <c r="AC322" s="2301"/>
      <c r="AD322" s="2301"/>
      <c r="AE322" s="2301"/>
      <c r="AF322" s="2301"/>
      <c r="AG322" s="7" t="s">
        <v>212</v>
      </c>
      <c r="AH322" s="7"/>
      <c r="AI322" s="2299"/>
      <c r="AJ322" s="2299"/>
      <c r="AK322" s="2299"/>
      <c r="AL322" s="39"/>
      <c r="BN322" s="61"/>
    </row>
    <row r="323" spans="1:66" ht="12.75" customHeight="1">
      <c r="A323" s="39"/>
      <c r="B323" s="58" t="s">
        <v>94</v>
      </c>
      <c r="C323" s="58"/>
      <c r="D323" s="58"/>
      <c r="E323" s="58"/>
      <c r="F323" s="58"/>
      <c r="G323" s="58"/>
      <c r="H323" s="2039"/>
      <c r="I323" s="2039"/>
      <c r="J323" s="2039"/>
      <c r="K323" s="2039"/>
      <c r="L323" s="2039"/>
      <c r="M323" s="2039"/>
      <c r="N323" s="60"/>
      <c r="O323" s="60"/>
      <c r="P323" s="62"/>
      <c r="Q323" s="62"/>
      <c r="R323" s="62"/>
      <c r="S323" s="58"/>
      <c r="T323" s="58" t="s">
        <v>94</v>
      </c>
      <c r="V323" s="58"/>
      <c r="W323" s="58"/>
      <c r="X323" s="58"/>
      <c r="Y323" s="58"/>
      <c r="AA323" s="2039"/>
      <c r="AB323" s="2039"/>
      <c r="AC323" s="2039"/>
      <c r="AD323" s="2039"/>
      <c r="AE323" s="2039"/>
      <c r="AF323" s="2039"/>
      <c r="AG323" s="60"/>
      <c r="AH323" s="60"/>
      <c r="AI323" s="62"/>
      <c r="AJ323" s="62"/>
      <c r="AK323" s="62"/>
      <c r="AL323" s="39"/>
    </row>
    <row r="324" spans="1:66" ht="12.5">
      <c r="A324" s="39"/>
      <c r="B324" s="58" t="s">
        <v>80</v>
      </c>
      <c r="C324" s="58"/>
      <c r="D324" s="58"/>
      <c r="E324" s="58"/>
      <c r="F324" s="58"/>
      <c r="G324" s="58"/>
      <c r="H324" s="2052" t="s">
        <v>2647</v>
      </c>
      <c r="I324" s="1997"/>
      <c r="J324" s="1997"/>
      <c r="K324" s="1997"/>
      <c r="L324" s="1997"/>
      <c r="M324" s="1997"/>
      <c r="N324" s="2017"/>
      <c r="O324" s="2017"/>
      <c r="P324" s="2017"/>
      <c r="Q324" s="2017"/>
      <c r="R324" s="2017"/>
      <c r="S324" s="58"/>
      <c r="T324" s="58" t="s">
        <v>80</v>
      </c>
      <c r="V324" s="58"/>
      <c r="W324" s="58"/>
      <c r="X324" s="58"/>
      <c r="Y324" s="58"/>
      <c r="AA324" s="2052" t="s">
        <v>2579</v>
      </c>
      <c r="AB324" s="1997"/>
      <c r="AC324" s="1997"/>
      <c r="AD324" s="1997"/>
      <c r="AE324" s="1997"/>
      <c r="AF324" s="1997"/>
      <c r="AG324" s="2017"/>
      <c r="AH324" s="2017"/>
      <c r="AI324" s="2017"/>
      <c r="AJ324" s="2017"/>
      <c r="AK324" s="2017"/>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377</v>
      </c>
      <c r="C326" s="58"/>
      <c r="D326" s="58"/>
      <c r="E326" s="58"/>
      <c r="F326" s="58"/>
      <c r="H326" s="2027" t="s">
        <v>624</v>
      </c>
      <c r="I326" s="2017"/>
      <c r="J326" s="2017"/>
      <c r="K326" s="2017"/>
      <c r="L326" s="2017"/>
      <c r="M326" s="2017"/>
      <c r="N326" s="2017"/>
      <c r="O326" s="2017"/>
      <c r="P326" s="2017"/>
      <c r="Q326" s="2017"/>
      <c r="R326" s="2017"/>
      <c r="T326" s="58" t="s">
        <v>378</v>
      </c>
      <c r="V326" s="58"/>
      <c r="W326" s="58"/>
      <c r="X326" s="58"/>
      <c r="Y326" s="58"/>
      <c r="AA326" s="2027" t="s">
        <v>624</v>
      </c>
      <c r="AB326" s="2017"/>
      <c r="AC326" s="2017"/>
      <c r="AD326" s="2017"/>
      <c r="AE326" s="2017"/>
      <c r="AF326" s="2017"/>
      <c r="AG326" s="2017"/>
      <c r="AH326" s="2017"/>
      <c r="AI326" s="2017"/>
      <c r="AJ326" s="2017"/>
      <c r="AK326" s="2017"/>
      <c r="AL326" s="39"/>
    </row>
    <row r="327" spans="1:66" ht="12.5">
      <c r="A327" s="39"/>
      <c r="B327" s="58" t="s">
        <v>502</v>
      </c>
      <c r="C327" s="58"/>
      <c r="D327" s="58"/>
      <c r="E327" s="58"/>
      <c r="F327" s="58"/>
      <c r="H327" s="1997"/>
      <c r="I327" s="1997"/>
      <c r="J327" s="1997"/>
      <c r="K327" s="1997"/>
      <c r="L327" s="1997"/>
      <c r="M327" s="1997"/>
      <c r="N327" s="1997"/>
      <c r="O327" s="1997"/>
      <c r="P327" s="1997"/>
      <c r="Q327" s="1997"/>
      <c r="R327" s="1997"/>
      <c r="T327" s="58" t="s">
        <v>502</v>
      </c>
      <c r="V327" s="58"/>
      <c r="W327" s="58"/>
      <c r="X327" s="58"/>
      <c r="Y327" s="58"/>
      <c r="AA327" s="1997"/>
      <c r="AB327" s="1997"/>
      <c r="AC327" s="1997"/>
      <c r="AD327" s="1997"/>
      <c r="AE327" s="1997"/>
      <c r="AF327" s="1997"/>
      <c r="AG327" s="1997"/>
      <c r="AH327" s="1997"/>
      <c r="AI327" s="1997"/>
      <c r="AJ327" s="1997"/>
      <c r="AK327" s="1997"/>
      <c r="AL327" s="39"/>
    </row>
    <row r="328" spans="1:66" ht="12.5">
      <c r="A328" s="39"/>
      <c r="B328" s="58" t="s">
        <v>503</v>
      </c>
      <c r="C328" s="58"/>
      <c r="D328" s="58"/>
      <c r="E328" s="58"/>
      <c r="F328" s="58"/>
      <c r="H328" s="1997"/>
      <c r="I328" s="1997"/>
      <c r="J328" s="1997"/>
      <c r="K328" s="1997"/>
      <c r="L328" s="1997"/>
      <c r="M328" s="1997"/>
      <c r="N328" s="1997"/>
      <c r="O328" s="1997"/>
      <c r="P328" s="1997"/>
      <c r="Q328" s="1997"/>
      <c r="R328" s="1997"/>
      <c r="T328" s="58" t="s">
        <v>79</v>
      </c>
      <c r="V328" s="58"/>
      <c r="W328" s="58"/>
      <c r="X328" s="58"/>
      <c r="Y328" s="58"/>
      <c r="AA328" s="1997"/>
      <c r="AB328" s="1997"/>
      <c r="AC328" s="1997"/>
      <c r="AD328" s="1997"/>
      <c r="AE328" s="1997"/>
      <c r="AF328" s="1997"/>
      <c r="AG328" s="1997"/>
      <c r="AH328" s="1997"/>
      <c r="AI328" s="1997"/>
      <c r="AJ328" s="1997"/>
      <c r="AK328" s="1997"/>
      <c r="AL328" s="39"/>
    </row>
    <row r="329" spans="1:66" ht="12.5">
      <c r="A329" s="39"/>
      <c r="B329" s="58" t="s">
        <v>92</v>
      </c>
      <c r="C329" s="58"/>
      <c r="D329" s="58"/>
      <c r="E329" s="58"/>
      <c r="F329" s="58"/>
      <c r="H329" s="1997"/>
      <c r="I329" s="1997"/>
      <c r="J329" s="1997"/>
      <c r="K329" s="1997"/>
      <c r="L329" s="1997"/>
      <c r="M329" s="1997"/>
      <c r="N329" s="1997"/>
      <c r="O329" s="1997"/>
      <c r="P329" s="1997"/>
      <c r="Q329" s="1997"/>
      <c r="R329" s="1997"/>
      <c r="T329" s="58" t="s">
        <v>92</v>
      </c>
      <c r="V329" s="58"/>
      <c r="W329" s="58"/>
      <c r="X329" s="58"/>
      <c r="Y329" s="58"/>
      <c r="AA329" s="1997"/>
      <c r="AB329" s="1997"/>
      <c r="AC329" s="1997"/>
      <c r="AD329" s="1997"/>
      <c r="AE329" s="1997"/>
      <c r="AF329" s="1997"/>
      <c r="AG329" s="1997"/>
      <c r="AH329" s="1997"/>
      <c r="AI329" s="1997"/>
      <c r="AJ329" s="1997"/>
      <c r="AK329" s="1997"/>
      <c r="AL329" s="39"/>
    </row>
    <row r="330" spans="1:66" ht="12.75" customHeight="1">
      <c r="A330" s="39"/>
      <c r="B330" s="58" t="s">
        <v>93</v>
      </c>
      <c r="C330" s="58"/>
      <c r="D330" s="58"/>
      <c r="E330" s="58"/>
      <c r="F330" s="58"/>
      <c r="G330" s="58"/>
      <c r="H330" s="2301"/>
      <c r="I330" s="2301"/>
      <c r="J330" s="2301"/>
      <c r="K330" s="2301"/>
      <c r="L330" s="2301"/>
      <c r="M330" s="2301"/>
      <c r="N330" s="7" t="s">
        <v>212</v>
      </c>
      <c r="O330" s="7"/>
      <c r="P330" s="2299"/>
      <c r="Q330" s="2299"/>
      <c r="R330" s="2299"/>
      <c r="S330" s="58"/>
      <c r="T330" s="58" t="s">
        <v>93</v>
      </c>
      <c r="V330" s="58"/>
      <c r="W330" s="58"/>
      <c r="X330" s="58"/>
      <c r="Y330" s="58"/>
      <c r="AA330" s="2301"/>
      <c r="AB330" s="2301"/>
      <c r="AC330" s="2301"/>
      <c r="AD330" s="2301"/>
      <c r="AE330" s="2301"/>
      <c r="AF330" s="2301"/>
      <c r="AG330" s="7" t="s">
        <v>212</v>
      </c>
      <c r="AH330" s="7"/>
      <c r="AI330" s="2299"/>
      <c r="AJ330" s="2299"/>
      <c r="AK330" s="2299"/>
      <c r="AL330" s="39"/>
    </row>
    <row r="331" spans="1:66" ht="12.5">
      <c r="A331" s="39"/>
      <c r="B331" s="58" t="s">
        <v>94</v>
      </c>
      <c r="C331" s="58"/>
      <c r="D331" s="58"/>
      <c r="E331" s="58"/>
      <c r="F331" s="58"/>
      <c r="G331" s="58"/>
      <c r="H331" s="2039"/>
      <c r="I331" s="2039"/>
      <c r="J331" s="2039"/>
      <c r="K331" s="2039"/>
      <c r="L331" s="2039"/>
      <c r="M331" s="2039"/>
      <c r="N331" s="60"/>
      <c r="O331" s="60"/>
      <c r="P331" s="62"/>
      <c r="Q331" s="62"/>
      <c r="R331" s="62"/>
      <c r="S331" s="58"/>
      <c r="T331" s="58" t="s">
        <v>94</v>
      </c>
      <c r="V331" s="58"/>
      <c r="W331" s="58"/>
      <c r="X331" s="58"/>
      <c r="Y331" s="58"/>
      <c r="AA331" s="2039"/>
      <c r="AB331" s="2039"/>
      <c r="AC331" s="2039"/>
      <c r="AD331" s="2039"/>
      <c r="AE331" s="2039"/>
      <c r="AF331" s="2039"/>
      <c r="AG331" s="60"/>
      <c r="AH331" s="60"/>
      <c r="AI331" s="62"/>
      <c r="AJ331" s="62"/>
      <c r="AK331" s="62"/>
      <c r="AL331" s="39"/>
    </row>
    <row r="332" spans="1:66" ht="12.5">
      <c r="A332" s="39"/>
      <c r="B332" s="58" t="s">
        <v>80</v>
      </c>
      <c r="C332" s="58"/>
      <c r="D332" s="58"/>
      <c r="E332" s="58"/>
      <c r="F332" s="58"/>
      <c r="G332" s="58"/>
      <c r="H332" s="1997"/>
      <c r="I332" s="1997"/>
      <c r="J332" s="1997"/>
      <c r="K332" s="1997"/>
      <c r="L332" s="1997"/>
      <c r="M332" s="1997"/>
      <c r="N332" s="2017"/>
      <c r="O332" s="2017"/>
      <c r="P332" s="2017"/>
      <c r="Q332" s="2017"/>
      <c r="R332" s="2017"/>
      <c r="S332" s="58"/>
      <c r="T332" s="58" t="s">
        <v>80</v>
      </c>
      <c r="V332" s="58"/>
      <c r="W332" s="58"/>
      <c r="X332" s="58"/>
      <c r="Y332" s="58"/>
      <c r="AA332" s="1997"/>
      <c r="AB332" s="1997"/>
      <c r="AC332" s="1997"/>
      <c r="AD332" s="1997"/>
      <c r="AE332" s="1997"/>
      <c r="AF332" s="1997"/>
      <c r="AG332" s="2017"/>
      <c r="AH332" s="2017"/>
      <c r="AI332" s="2017"/>
      <c r="AJ332" s="2017"/>
      <c r="AK332" s="201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27" t="s">
        <v>2657</v>
      </c>
      <c r="I334" s="2017"/>
      <c r="J334" s="2017"/>
      <c r="K334" s="2017"/>
      <c r="L334" s="2017"/>
      <c r="M334" s="2017"/>
      <c r="N334" s="2017"/>
      <c r="O334" s="2017"/>
      <c r="P334" s="2017"/>
      <c r="Q334" s="2017"/>
      <c r="R334" s="2017"/>
      <c r="T334" s="405" t="s">
        <v>950</v>
      </c>
      <c r="V334" s="58"/>
      <c r="W334" s="58"/>
      <c r="X334" s="58"/>
      <c r="Y334" s="58"/>
      <c r="AA334" s="2027" t="s">
        <v>2581</v>
      </c>
      <c r="AB334" s="2017"/>
      <c r="AC334" s="2017"/>
      <c r="AD334" s="2017"/>
      <c r="AE334" s="2017"/>
      <c r="AF334" s="2017"/>
      <c r="AG334" s="2017"/>
      <c r="AH334" s="2017"/>
      <c r="AI334" s="2017"/>
      <c r="AJ334" s="2017"/>
      <c r="AK334" s="2017"/>
      <c r="AL334" s="39"/>
    </row>
    <row r="335" spans="1:66" ht="12.75" customHeight="1">
      <c r="B335" s="58" t="s">
        <v>502</v>
      </c>
      <c r="C335" s="240"/>
      <c r="D335" s="240"/>
      <c r="E335" s="240"/>
      <c r="F335" s="240"/>
      <c r="G335" s="3"/>
      <c r="H335" s="2052" t="s">
        <v>2655</v>
      </c>
      <c r="I335" s="1997"/>
      <c r="J335" s="1997"/>
      <c r="K335" s="1997"/>
      <c r="L335" s="1997"/>
      <c r="M335" s="1997"/>
      <c r="N335" s="1997"/>
      <c r="O335" s="1997"/>
      <c r="P335" s="1997"/>
      <c r="Q335" s="1997"/>
      <c r="R335" s="1997"/>
      <c r="T335" s="58" t="s">
        <v>502</v>
      </c>
      <c r="V335" s="58"/>
      <c r="W335" s="58"/>
      <c r="X335" s="58"/>
      <c r="Y335" s="58"/>
      <c r="AA335" s="2052" t="s">
        <v>2537</v>
      </c>
      <c r="AB335" s="1997"/>
      <c r="AC335" s="1997"/>
      <c r="AD335" s="1997"/>
      <c r="AE335" s="1997"/>
      <c r="AF335" s="1997"/>
      <c r="AG335" s="1997"/>
      <c r="AH335" s="1997"/>
      <c r="AI335" s="1997"/>
      <c r="AJ335" s="1997"/>
      <c r="AK335" s="1997"/>
      <c r="AL335" s="39"/>
    </row>
    <row r="336" spans="1:66" ht="12.75" customHeight="1">
      <c r="B336" s="58" t="s">
        <v>79</v>
      </c>
      <c r="C336" s="240"/>
      <c r="D336" s="240"/>
      <c r="E336" s="240"/>
      <c r="F336" s="240"/>
      <c r="G336" s="3"/>
      <c r="H336" s="2052" t="s">
        <v>2656</v>
      </c>
      <c r="I336" s="1997"/>
      <c r="J336" s="1997"/>
      <c r="K336" s="1997"/>
      <c r="L336" s="1997"/>
      <c r="M336" s="1997"/>
      <c r="N336" s="1997"/>
      <c r="O336" s="1997"/>
      <c r="P336" s="1997"/>
      <c r="Q336" s="1997"/>
      <c r="R336" s="1997"/>
      <c r="T336" s="58" t="s">
        <v>79</v>
      </c>
      <c r="V336" s="58"/>
      <c r="W336" s="58"/>
      <c r="X336" s="58"/>
      <c r="Y336" s="58"/>
      <c r="AA336" s="2052" t="s">
        <v>2556</v>
      </c>
      <c r="AB336" s="1997"/>
      <c r="AC336" s="1997"/>
      <c r="AD336" s="1997"/>
      <c r="AE336" s="1997"/>
      <c r="AF336" s="1997"/>
      <c r="AG336" s="1997"/>
      <c r="AH336" s="1997"/>
      <c r="AI336" s="1997"/>
      <c r="AJ336" s="1997"/>
      <c r="AK336" s="1997"/>
      <c r="AL336" s="39"/>
    </row>
    <row r="337" spans="1:66" ht="12.75" customHeight="1">
      <c r="A337" s="39"/>
      <c r="B337" s="58" t="s">
        <v>92</v>
      </c>
      <c r="C337" s="240"/>
      <c r="D337" s="240"/>
      <c r="E337" s="240"/>
      <c r="F337" s="240"/>
      <c r="G337" s="240"/>
      <c r="H337" s="2052" t="s">
        <v>2658</v>
      </c>
      <c r="I337" s="1997"/>
      <c r="J337" s="1997"/>
      <c r="K337" s="1997"/>
      <c r="L337" s="1997"/>
      <c r="M337" s="1997"/>
      <c r="N337" s="1997"/>
      <c r="O337" s="1997"/>
      <c r="P337" s="1997"/>
      <c r="Q337" s="1997"/>
      <c r="R337" s="1997"/>
      <c r="T337" s="58" t="s">
        <v>92</v>
      </c>
      <c r="V337" s="58"/>
      <c r="W337" s="58"/>
      <c r="X337" s="58"/>
      <c r="Y337" s="58"/>
      <c r="AA337" s="2052" t="s">
        <v>2582</v>
      </c>
      <c r="AB337" s="1997"/>
      <c r="AC337" s="1997"/>
      <c r="AD337" s="1997"/>
      <c r="AE337" s="1997"/>
      <c r="AF337" s="1997"/>
      <c r="AG337" s="1997"/>
      <c r="AH337" s="1997"/>
      <c r="AI337" s="1997"/>
      <c r="AJ337" s="1997"/>
      <c r="AK337" s="1997"/>
      <c r="AL337" s="39"/>
    </row>
    <row r="338" spans="1:66" ht="12.75" customHeight="1">
      <c r="A338" s="39"/>
      <c r="B338" s="58" t="s">
        <v>93</v>
      </c>
      <c r="C338" s="240"/>
      <c r="D338" s="240"/>
      <c r="E338" s="240"/>
      <c r="F338" s="240"/>
      <c r="G338" s="240"/>
      <c r="H338" s="2300" t="s">
        <v>2659</v>
      </c>
      <c r="I338" s="2301"/>
      <c r="J338" s="2301"/>
      <c r="K338" s="2301"/>
      <c r="L338" s="2301"/>
      <c r="M338" s="2301"/>
      <c r="N338" s="7" t="s">
        <v>212</v>
      </c>
      <c r="O338" s="7"/>
      <c r="P338" s="2299"/>
      <c r="Q338" s="2299"/>
      <c r="R338" s="2299"/>
      <c r="S338" s="58"/>
      <c r="T338" s="58" t="s">
        <v>93</v>
      </c>
      <c r="V338" s="58"/>
      <c r="W338" s="58"/>
      <c r="X338" s="58"/>
      <c r="Y338" s="58"/>
      <c r="AA338" s="2300" t="s">
        <v>2583</v>
      </c>
      <c r="AB338" s="2301"/>
      <c r="AC338" s="2301"/>
      <c r="AD338" s="2301"/>
      <c r="AE338" s="2301"/>
      <c r="AF338" s="2301"/>
      <c r="AG338" s="7" t="s">
        <v>212</v>
      </c>
      <c r="AH338" s="7"/>
      <c r="AI338" s="2299"/>
      <c r="AJ338" s="2299"/>
      <c r="AK338" s="2299"/>
      <c r="AL338" s="39"/>
    </row>
    <row r="339" spans="1:66" ht="12.5">
      <c r="A339" s="39"/>
      <c r="B339" s="58" t="s">
        <v>94</v>
      </c>
      <c r="C339" s="240"/>
      <c r="D339" s="240"/>
      <c r="E339" s="240"/>
      <c r="F339" s="240"/>
      <c r="G339" s="240"/>
      <c r="H339" s="2266" t="s">
        <v>2661</v>
      </c>
      <c r="I339" s="2039"/>
      <c r="J339" s="2039"/>
      <c r="K339" s="2039"/>
      <c r="L339" s="2039"/>
      <c r="M339" s="2039"/>
      <c r="N339" s="60"/>
      <c r="O339" s="60"/>
      <c r="P339" s="62"/>
      <c r="Q339" s="62"/>
      <c r="R339" s="62"/>
      <c r="S339" s="58"/>
      <c r="T339" s="58" t="s">
        <v>94</v>
      </c>
      <c r="V339" s="58"/>
      <c r="W339" s="58"/>
      <c r="X339" s="58"/>
      <c r="Y339" s="58"/>
      <c r="AA339" s="2266" t="s">
        <v>2553</v>
      </c>
      <c r="AB339" s="2039"/>
      <c r="AC339" s="2039"/>
      <c r="AD339" s="2039"/>
      <c r="AE339" s="2039"/>
      <c r="AF339" s="2039"/>
      <c r="AG339" s="60"/>
      <c r="AH339" s="60"/>
      <c r="AI339" s="62"/>
      <c r="AJ339" s="62"/>
      <c r="AK339" s="62"/>
      <c r="AL339" s="39"/>
    </row>
    <row r="340" spans="1:66" ht="12.5">
      <c r="A340" s="39"/>
      <c r="B340" s="58" t="s">
        <v>80</v>
      </c>
      <c r="C340" s="237"/>
      <c r="D340" s="237"/>
      <c r="E340" s="237"/>
      <c r="F340" s="237"/>
      <c r="G340" s="237"/>
      <c r="H340" s="2052" t="s">
        <v>2660</v>
      </c>
      <c r="I340" s="1997"/>
      <c r="J340" s="1997"/>
      <c r="K340" s="1997"/>
      <c r="L340" s="1997"/>
      <c r="M340" s="1997"/>
      <c r="N340" s="2017"/>
      <c r="O340" s="2017"/>
      <c r="P340" s="2017"/>
      <c r="Q340" s="2017"/>
      <c r="R340" s="2017"/>
      <c r="S340" s="58"/>
      <c r="T340" s="58" t="s">
        <v>80</v>
      </c>
      <c r="V340" s="58"/>
      <c r="W340" s="58"/>
      <c r="X340" s="58"/>
      <c r="Y340" s="58"/>
      <c r="AA340" s="2052" t="s">
        <v>2584</v>
      </c>
      <c r="AB340" s="1997"/>
      <c r="AC340" s="1997"/>
      <c r="AD340" s="1997"/>
      <c r="AE340" s="1997"/>
      <c r="AF340" s="1997"/>
      <c r="AG340" s="2017"/>
      <c r="AH340" s="2017"/>
      <c r="AI340" s="2017"/>
      <c r="AJ340" s="2017"/>
      <c r="AK340" s="201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406"/>
      <c r="D342" s="406"/>
      <c r="E342" s="406"/>
      <c r="F342" s="406"/>
      <c r="G342" s="88"/>
      <c r="H342" s="88"/>
      <c r="I342" s="405" t="s">
        <v>951</v>
      </c>
      <c r="P342" s="2027" t="s">
        <v>624</v>
      </c>
      <c r="Q342" s="2017"/>
      <c r="R342" s="2017"/>
      <c r="S342" s="2017"/>
      <c r="T342" s="2017"/>
      <c r="U342" s="2017"/>
      <c r="V342" s="2017"/>
      <c r="W342" s="2017"/>
      <c r="X342" s="2017"/>
      <c r="Y342" s="2017"/>
      <c r="Z342" s="2017"/>
      <c r="AA342" s="2017"/>
      <c r="AB342" s="2017"/>
      <c r="AC342" s="2017"/>
      <c r="AD342" s="2017"/>
      <c r="AE342" s="2017"/>
      <c r="AF342" s="88"/>
      <c r="AG342" s="88"/>
      <c r="AH342" s="88"/>
      <c r="AI342" s="88"/>
      <c r="AJ342" s="88"/>
      <c r="AK342" s="88"/>
      <c r="AL342" s="39"/>
      <c r="BN342" s="12" t="s">
        <v>624</v>
      </c>
    </row>
    <row r="343" spans="1:66" ht="12.5">
      <c r="A343" s="3"/>
      <c r="B343" s="60"/>
      <c r="C343" s="60"/>
      <c r="D343" s="60"/>
      <c r="E343" s="60"/>
      <c r="F343" s="60"/>
      <c r="G343" s="3"/>
      <c r="H343" s="88"/>
      <c r="I343" s="7" t="s">
        <v>502</v>
      </c>
      <c r="P343" s="1997"/>
      <c r="Q343" s="1997"/>
      <c r="R343" s="1997"/>
      <c r="S343" s="1997"/>
      <c r="T343" s="1997"/>
      <c r="U343" s="1997"/>
      <c r="V343" s="1997"/>
      <c r="W343" s="1997"/>
      <c r="X343" s="1997"/>
      <c r="Y343" s="1997"/>
      <c r="Z343" s="1997"/>
      <c r="AA343" s="1997"/>
      <c r="AB343" s="1997"/>
      <c r="AC343" s="1997"/>
      <c r="AD343" s="1997"/>
      <c r="AE343" s="1997"/>
      <c r="AF343" s="88"/>
      <c r="AG343" s="88"/>
      <c r="AH343" s="88"/>
      <c r="AI343" s="88"/>
      <c r="AJ343" s="88"/>
      <c r="AK343" s="88"/>
      <c r="AL343" s="39"/>
      <c r="BN343" s="12" t="s">
        <v>704</v>
      </c>
    </row>
    <row r="344" spans="1:66" ht="12.5">
      <c r="A344" s="3"/>
      <c r="B344" s="60"/>
      <c r="C344" s="60"/>
      <c r="D344" s="60"/>
      <c r="E344" s="60"/>
      <c r="F344" s="60"/>
      <c r="G344" s="3"/>
      <c r="H344" s="88"/>
      <c r="I344" s="7" t="s">
        <v>79</v>
      </c>
      <c r="P344" s="1997"/>
      <c r="Q344" s="1997"/>
      <c r="R344" s="1997"/>
      <c r="S344" s="1997"/>
      <c r="T344" s="1997"/>
      <c r="U344" s="1997"/>
      <c r="V344" s="1997"/>
      <c r="W344" s="1997"/>
      <c r="X344" s="1997"/>
      <c r="Y344" s="1997"/>
      <c r="Z344" s="1997"/>
      <c r="AA344" s="1997"/>
      <c r="AB344" s="1997"/>
      <c r="AC344" s="1997"/>
      <c r="AD344" s="1997"/>
      <c r="AE344" s="1997"/>
      <c r="AF344" s="88"/>
      <c r="AG344" s="88"/>
      <c r="AH344" s="88"/>
      <c r="AI344" s="88"/>
      <c r="AJ344" s="88"/>
      <c r="AK344" s="88"/>
      <c r="AL344" s="39"/>
      <c r="BN344" s="12" t="s">
        <v>576</v>
      </c>
    </row>
    <row r="345" spans="1:66" ht="12.5">
      <c r="A345" s="3"/>
      <c r="B345" s="60"/>
      <c r="C345" s="60"/>
      <c r="D345" s="60"/>
      <c r="E345" s="60"/>
      <c r="F345" s="60"/>
      <c r="G345" s="60"/>
      <c r="H345" s="88"/>
      <c r="I345" s="7" t="s">
        <v>92</v>
      </c>
      <c r="P345" s="1997"/>
      <c r="Q345" s="1997"/>
      <c r="R345" s="1997"/>
      <c r="S345" s="1997"/>
      <c r="T345" s="1997"/>
      <c r="U345" s="1997"/>
      <c r="V345" s="1997"/>
      <c r="W345" s="1997"/>
      <c r="X345" s="1997"/>
      <c r="Y345" s="1997"/>
      <c r="Z345" s="1997"/>
      <c r="AA345" s="1997"/>
      <c r="AB345" s="1997"/>
      <c r="AC345" s="1997"/>
      <c r="AD345" s="1997"/>
      <c r="AE345" s="1997"/>
      <c r="AF345" s="88"/>
      <c r="AG345" s="88"/>
      <c r="AH345" s="88"/>
      <c r="AI345" s="88"/>
      <c r="AJ345" s="88"/>
      <c r="AK345" s="88"/>
      <c r="AL345" s="39"/>
    </row>
    <row r="346" spans="1:66" ht="12.5">
      <c r="A346" s="3"/>
      <c r="B346" s="60"/>
      <c r="C346" s="60"/>
      <c r="D346" s="60"/>
      <c r="E346" s="60"/>
      <c r="F346" s="60"/>
      <c r="G346" s="60"/>
      <c r="H346" s="465"/>
      <c r="I346" s="7" t="s">
        <v>93</v>
      </c>
      <c r="P346" s="2039"/>
      <c r="Q346" s="2039"/>
      <c r="R346" s="2039"/>
      <c r="S346" s="2039"/>
      <c r="T346" s="2039"/>
      <c r="U346" s="2039"/>
      <c r="V346" s="2039"/>
      <c r="W346" s="2039"/>
      <c r="X346" s="2039"/>
      <c r="Y346" s="2039"/>
      <c r="Z346" s="2039"/>
      <c r="AA346" s="7" t="s">
        <v>212</v>
      </c>
      <c r="AB346" s="7"/>
      <c r="AC346" s="1996"/>
      <c r="AD346" s="1996"/>
      <c r="AE346" s="1996"/>
      <c r="AF346" s="465"/>
      <c r="AG346" s="60"/>
      <c r="AH346" s="60"/>
      <c r="AI346" s="406"/>
      <c r="AJ346" s="406"/>
      <c r="AK346" s="406"/>
      <c r="AL346" s="39"/>
    </row>
    <row r="347" spans="1:66" ht="12.75" customHeight="1">
      <c r="A347" s="3"/>
      <c r="B347" s="60"/>
      <c r="C347" s="60"/>
      <c r="D347" s="60"/>
      <c r="E347" s="60"/>
      <c r="F347" s="60"/>
      <c r="G347" s="60"/>
      <c r="H347" s="465"/>
      <c r="I347" s="7" t="s">
        <v>94</v>
      </c>
      <c r="P347" s="2039"/>
      <c r="Q347" s="2039"/>
      <c r="R347" s="2039"/>
      <c r="S347" s="2039"/>
      <c r="T347" s="2039"/>
      <c r="U347" s="2039"/>
      <c r="V347" s="2039"/>
      <c r="W347" s="2039"/>
      <c r="X347" s="2039"/>
      <c r="Y347" s="2039"/>
      <c r="Z347" s="2039"/>
      <c r="AF347" s="465"/>
      <c r="AG347" s="60"/>
      <c r="AH347" s="60"/>
      <c r="AI347" s="62"/>
      <c r="AJ347" s="62"/>
      <c r="AK347" s="62"/>
      <c r="AL347" s="39"/>
    </row>
    <row r="348" spans="1:66" ht="12.5">
      <c r="A348" s="3"/>
      <c r="B348" s="60"/>
      <c r="C348" s="406"/>
      <c r="D348" s="406"/>
      <c r="E348" s="406"/>
      <c r="F348" s="406"/>
      <c r="G348" s="406"/>
      <c r="H348" s="88"/>
      <c r="I348" s="7" t="s">
        <v>80</v>
      </c>
      <c r="P348" s="2017"/>
      <c r="Q348" s="2017"/>
      <c r="R348" s="2017"/>
      <c r="S348" s="2017"/>
      <c r="T348" s="2017"/>
      <c r="U348" s="2017"/>
      <c r="V348" s="2017"/>
      <c r="W348" s="2017"/>
      <c r="X348" s="2017"/>
      <c r="Y348" s="2017"/>
      <c r="Z348" s="2017"/>
      <c r="AA348" s="2017"/>
      <c r="AB348" s="2017"/>
      <c r="AC348" s="2017"/>
      <c r="AD348" s="2017"/>
      <c r="AE348" s="201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41" t="s">
        <v>573</v>
      </c>
      <c r="B350" s="2341"/>
      <c r="C350" s="2341"/>
      <c r="D350" s="2341"/>
      <c r="E350" s="2341"/>
      <c r="F350" s="2341"/>
      <c r="G350" s="2341"/>
      <c r="H350" s="2341"/>
      <c r="I350" s="2341"/>
      <c r="J350" s="2341"/>
      <c r="K350" s="2341"/>
      <c r="L350" s="2341"/>
      <c r="M350" s="2341"/>
      <c r="N350" s="2341"/>
      <c r="O350" s="2341"/>
      <c r="P350" s="2341"/>
      <c r="Q350" s="2341"/>
      <c r="R350" s="2341"/>
      <c r="S350" s="2341"/>
      <c r="T350" s="2341"/>
      <c r="U350" s="2341"/>
      <c r="V350" s="2341"/>
      <c r="W350" s="2341"/>
      <c r="X350" s="2341"/>
      <c r="Y350" s="2341"/>
      <c r="Z350" s="2341"/>
      <c r="AA350" s="2341"/>
      <c r="AB350" s="2341"/>
      <c r="AC350" s="2341"/>
      <c r="AD350" s="2341"/>
      <c r="AE350" s="2341"/>
      <c r="AF350" s="2341"/>
      <c r="AG350" s="2341"/>
      <c r="AH350" s="2341"/>
      <c r="AI350" s="2341"/>
      <c r="AJ350" s="2341"/>
      <c r="AK350" s="2341"/>
      <c r="AL350" s="2341"/>
      <c r="AM350" s="144"/>
      <c r="AN350" s="144"/>
      <c r="AO350" s="144"/>
      <c r="AP350" s="144"/>
      <c r="AQ350" s="144"/>
      <c r="AR350" s="144"/>
      <c r="AS350" s="144"/>
      <c r="AT350" s="144"/>
      <c r="AU350" s="144"/>
      <c r="AV350" s="144"/>
      <c r="AW350" s="144"/>
      <c r="AX350" s="144"/>
      <c r="AY350" s="144"/>
    </row>
    <row r="351" spans="1:66" ht="13.5" thickBot="1">
      <c r="A351" s="2342"/>
      <c r="B351" s="2342"/>
      <c r="C351" s="2342"/>
      <c r="D351" s="2342"/>
      <c r="E351" s="2342"/>
      <c r="F351" s="2342"/>
      <c r="G351" s="2342"/>
      <c r="H351" s="2342"/>
      <c r="I351" s="2342"/>
      <c r="J351" s="2342"/>
      <c r="K351" s="2342"/>
      <c r="L351" s="2342"/>
      <c r="M351" s="2342"/>
      <c r="N351" s="2342"/>
      <c r="O351" s="2342"/>
      <c r="P351" s="2342"/>
      <c r="Q351" s="2342"/>
      <c r="R351" s="2342"/>
      <c r="S351" s="2342"/>
      <c r="T351" s="2342"/>
      <c r="U351" s="2342"/>
      <c r="V351" s="2342"/>
      <c r="W351" s="2342"/>
      <c r="X351" s="2342"/>
      <c r="Y351" s="2342"/>
      <c r="Z351" s="2342"/>
      <c r="AA351" s="2342"/>
      <c r="AB351" s="2342"/>
      <c r="AC351" s="2342"/>
      <c r="AD351" s="2342"/>
      <c r="AE351" s="2342"/>
      <c r="AF351" s="2342"/>
      <c r="AG351" s="2342"/>
      <c r="AH351" s="2342"/>
      <c r="AI351" s="2342"/>
      <c r="AJ351" s="2342"/>
      <c r="AK351" s="2342"/>
      <c r="AL351" s="2342"/>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838</v>
      </c>
      <c r="K353" s="25"/>
      <c r="L353" s="25"/>
    </row>
    <row r="354" spans="1:37" ht="12.75" customHeight="1">
      <c r="D354" s="12" t="s">
        <v>379</v>
      </c>
      <c r="M354" s="1995" t="s">
        <v>576</v>
      </c>
      <c r="N354" s="1995"/>
      <c r="P354" s="12" t="s">
        <v>1953</v>
      </c>
      <c r="AJ354" s="1995" t="s">
        <v>704</v>
      </c>
      <c r="AK354" s="1995"/>
    </row>
    <row r="355" spans="1:37" ht="12.75" customHeight="1">
      <c r="D355" s="58" t="s">
        <v>1942</v>
      </c>
      <c r="M355" s="1995" t="s">
        <v>624</v>
      </c>
      <c r="N355" s="1995"/>
      <c r="P355" s="58" t="s">
        <v>2145</v>
      </c>
      <c r="AJ355" s="2004"/>
      <c r="AK355" s="2004"/>
    </row>
    <row r="356" spans="1:37" ht="12.75" customHeight="1">
      <c r="D356" s="12" t="s">
        <v>743</v>
      </c>
      <c r="M356" s="1995" t="s">
        <v>624</v>
      </c>
      <c r="N356" s="1995"/>
      <c r="P356" s="716" t="s">
        <v>1952</v>
      </c>
      <c r="AJ356" s="1995" t="s">
        <v>704</v>
      </c>
      <c r="AK356" s="1995"/>
    </row>
    <row r="357" spans="1:37" ht="12.75" customHeight="1">
      <c r="D357" s="12" t="s">
        <v>744</v>
      </c>
      <c r="M357" s="1995" t="s">
        <v>624</v>
      </c>
      <c r="N357" s="1995"/>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5" t="s">
        <v>624</v>
      </c>
      <c r="O362" s="1995"/>
      <c r="P362" s="69"/>
      <c r="Q362" s="69"/>
      <c r="R362" s="69"/>
      <c r="S362" s="69"/>
      <c r="T362" s="69"/>
      <c r="U362" s="69"/>
      <c r="V362" s="69"/>
      <c r="W362" s="69"/>
      <c r="X362" s="69"/>
      <c r="Y362" s="70"/>
      <c r="Z362" s="70"/>
      <c r="AC362" s="69"/>
      <c r="AD362" s="69"/>
      <c r="AE362" s="69"/>
    </row>
    <row r="363" spans="1:37" ht="12.75" customHeight="1">
      <c r="E363" s="12" t="s">
        <v>381</v>
      </c>
      <c r="Y363" s="1995" t="s">
        <v>624</v>
      </c>
      <c r="Z363" s="1995"/>
    </row>
    <row r="364" spans="1:37" ht="12.75" customHeight="1">
      <c r="D364" s="7" t="s">
        <v>1057</v>
      </c>
      <c r="Q364" s="2017" t="s">
        <v>624</v>
      </c>
      <c r="R364" s="2017"/>
      <c r="S364" s="2017"/>
      <c r="T364" s="2017"/>
      <c r="U364" s="2017"/>
      <c r="V364" s="2017"/>
      <c r="W364" s="2017"/>
      <c r="X364" s="2017"/>
      <c r="Y364" s="2017"/>
      <c r="Z364" s="2017"/>
      <c r="AA364" s="2017"/>
      <c r="AB364" s="2017"/>
      <c r="AC364" s="2017"/>
      <c r="AD364" s="2017"/>
      <c r="AE364" s="2017"/>
      <c r="AF364" s="2017"/>
      <c r="AG364" s="201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5" t="s">
        <v>624</v>
      </c>
      <c r="K366" s="1995"/>
      <c r="L366" s="69"/>
      <c r="M366" s="69"/>
      <c r="N366" s="69"/>
      <c r="O366" s="69"/>
      <c r="P366" s="69"/>
      <c r="Q366" s="69"/>
      <c r="R366" s="69"/>
      <c r="S366" s="69"/>
      <c r="T366" s="69"/>
      <c r="U366" s="69"/>
      <c r="V366" s="69"/>
      <c r="W366" s="69"/>
      <c r="X366" s="69"/>
      <c r="Y366" s="69"/>
      <c r="Z366" s="69"/>
      <c r="AC366" s="69"/>
      <c r="AD366" s="69"/>
      <c r="AE366" s="69"/>
    </row>
    <row r="367" spans="1:37" ht="12.75" customHeight="1">
      <c r="E367" s="2310" t="s">
        <v>745</v>
      </c>
      <c r="F367" s="2310"/>
      <c r="G367" s="2310"/>
      <c r="H367" s="2310"/>
      <c r="I367" s="2310"/>
      <c r="J367" s="2310"/>
      <c r="K367" s="2310"/>
      <c r="L367" s="2310"/>
      <c r="M367" s="2310"/>
      <c r="N367" s="2310"/>
      <c r="O367" s="2310"/>
      <c r="P367" s="2310"/>
      <c r="Q367" s="2310"/>
      <c r="R367" s="2310"/>
      <c r="S367" s="2310"/>
      <c r="T367" s="2310"/>
      <c r="U367" s="2310"/>
      <c r="V367" s="2310"/>
      <c r="W367" s="2310"/>
      <c r="X367" s="2310"/>
      <c r="Y367" s="2310"/>
      <c r="Z367" s="2310"/>
      <c r="AA367" s="2310"/>
      <c r="AB367" s="2310"/>
      <c r="AC367" s="2310"/>
      <c r="AD367" s="2310"/>
      <c r="AE367" s="2310"/>
      <c r="AF367" s="2310"/>
      <c r="AG367" s="2310"/>
      <c r="AH367" s="2310"/>
    </row>
    <row r="368" spans="1:37" ht="12.75" customHeight="1">
      <c r="E368" s="2310"/>
      <c r="F368" s="2310"/>
      <c r="G368" s="2310"/>
      <c r="H368" s="2310"/>
      <c r="I368" s="2310"/>
      <c r="J368" s="2310"/>
      <c r="K368" s="2310"/>
      <c r="L368" s="2310"/>
      <c r="M368" s="2310"/>
      <c r="N368" s="2310"/>
      <c r="O368" s="2310"/>
      <c r="P368" s="2310"/>
      <c r="Q368" s="2310"/>
      <c r="R368" s="2310"/>
      <c r="S368" s="2310"/>
      <c r="T368" s="2310"/>
      <c r="U368" s="2310"/>
      <c r="V368" s="2310"/>
      <c r="W368" s="2310"/>
      <c r="X368" s="2310"/>
      <c r="Y368" s="2310"/>
      <c r="Z368" s="2310"/>
      <c r="AA368" s="2310"/>
      <c r="AB368" s="2310"/>
      <c r="AC368" s="2310"/>
      <c r="AD368" s="2310"/>
      <c r="AE368" s="2310"/>
      <c r="AF368" s="2310"/>
      <c r="AG368" s="2310"/>
      <c r="AH368" s="2310"/>
    </row>
    <row r="369" spans="1:36" ht="12.75" customHeight="1">
      <c r="E369" s="7" t="s">
        <v>477</v>
      </c>
      <c r="F369" s="7"/>
      <c r="G369" s="7"/>
      <c r="H369" s="7"/>
      <c r="I369" s="7"/>
      <c r="J369" s="7"/>
      <c r="K369" s="7"/>
      <c r="L369" s="7"/>
      <c r="N369" s="2306" t="s">
        <v>624</v>
      </c>
      <c r="O369" s="2307"/>
      <c r="P369" s="2307"/>
      <c r="Q369" s="2307"/>
      <c r="R369" s="7"/>
      <c r="U369" s="7" t="s">
        <v>478</v>
      </c>
      <c r="V369" s="7"/>
      <c r="W369" s="7"/>
      <c r="X369" s="7"/>
      <c r="Y369" s="7"/>
      <c r="Z369" s="7"/>
      <c r="AA369" s="7"/>
      <c r="AB369" s="7"/>
      <c r="AC369" s="2306" t="s">
        <v>624</v>
      </c>
      <c r="AD369" s="2307"/>
      <c r="AE369" s="2307"/>
      <c r="AF369" s="2307"/>
    </row>
    <row r="370" spans="1:36" ht="12.75" customHeight="1">
      <c r="E370" s="7" t="s">
        <v>479</v>
      </c>
      <c r="F370" s="7"/>
      <c r="G370" s="7"/>
      <c r="H370" s="7"/>
      <c r="I370" s="7"/>
      <c r="J370" s="7"/>
      <c r="K370" s="7"/>
      <c r="L370" s="7"/>
      <c r="N370" s="2306" t="s">
        <v>624</v>
      </c>
      <c r="O370" s="2307"/>
      <c r="P370" s="2307"/>
      <c r="Q370" s="2307"/>
      <c r="R370" s="7"/>
      <c r="U370" s="7" t="s">
        <v>0</v>
      </c>
      <c r="V370" s="7"/>
      <c r="W370" s="7"/>
      <c r="X370" s="7"/>
      <c r="Y370" s="7"/>
      <c r="Z370" s="7"/>
      <c r="AA370" s="7"/>
      <c r="AB370" s="7"/>
      <c r="AC370" s="2306" t="s">
        <v>624</v>
      </c>
      <c r="AD370" s="2307"/>
      <c r="AE370" s="2307"/>
      <c r="AF370" s="2307"/>
    </row>
    <row r="371" spans="1:36" ht="12.75" customHeight="1">
      <c r="E371" s="7" t="s">
        <v>1</v>
      </c>
      <c r="F371" s="7"/>
      <c r="G371" s="7"/>
      <c r="H371" s="7"/>
      <c r="I371" s="7"/>
      <c r="J371" s="7"/>
      <c r="K371" s="7"/>
      <c r="L371" s="7"/>
      <c r="N371" s="2306" t="s">
        <v>624</v>
      </c>
      <c r="O371" s="2307"/>
      <c r="P371" s="2307"/>
      <c r="Q371" s="2307"/>
      <c r="R371" s="7"/>
      <c r="V371" s="7"/>
      <c r="W371" s="7"/>
      <c r="X371" s="7"/>
      <c r="Y371" s="7"/>
      <c r="Z371" s="7"/>
      <c r="AA371" s="7"/>
      <c r="AB371" s="7"/>
    </row>
    <row r="372" spans="1:36" ht="12.75" customHeight="1">
      <c r="E372" s="7" t="s">
        <v>2</v>
      </c>
      <c r="F372" s="7"/>
      <c r="G372" s="7"/>
      <c r="H372" s="7"/>
      <c r="I372" s="7"/>
      <c r="J372" s="7"/>
      <c r="K372" s="7"/>
      <c r="L372" s="7"/>
      <c r="N372" s="2412" t="s">
        <v>2585</v>
      </c>
      <c r="O372" s="2524"/>
      <c r="P372" s="2524"/>
      <c r="Q372" s="2524"/>
      <c r="R372" s="2524"/>
      <c r="S372" s="2524"/>
      <c r="T372" s="2524"/>
      <c r="U372" s="2524"/>
      <c r="V372" s="2524"/>
      <c r="W372" s="2524"/>
      <c r="X372" s="2524"/>
      <c r="Y372" s="2524"/>
      <c r="Z372" s="2524"/>
      <c r="AA372" s="2524"/>
      <c r="AB372" s="2524"/>
      <c r="AC372" s="2524"/>
      <c r="AD372" s="2524"/>
      <c r="AE372" s="2524"/>
      <c r="AF372" s="2524"/>
    </row>
    <row r="373" spans="1:36" ht="12.75" customHeight="1">
      <c r="E373" s="7"/>
      <c r="F373" s="7"/>
      <c r="G373" s="7"/>
      <c r="H373" s="7"/>
      <c r="I373" s="7"/>
      <c r="J373" s="7"/>
      <c r="K373" s="7"/>
      <c r="L373" s="7"/>
      <c r="N373" s="2525"/>
      <c r="O373" s="2525"/>
      <c r="P373" s="2525"/>
      <c r="Q373" s="2525"/>
      <c r="R373" s="2525"/>
      <c r="S373" s="2525"/>
      <c r="T373" s="2525"/>
      <c r="U373" s="2525"/>
      <c r="V373" s="2525"/>
      <c r="W373" s="2525"/>
      <c r="X373" s="2525"/>
      <c r="Y373" s="2525"/>
      <c r="Z373" s="2525"/>
      <c r="AA373" s="2525"/>
      <c r="AB373" s="2525"/>
      <c r="AC373" s="2525"/>
      <c r="AD373" s="2525"/>
      <c r="AE373" s="2525"/>
      <c r="AF373" s="2525"/>
    </row>
    <row r="374" spans="1:36" ht="12.75" customHeight="1">
      <c r="C374" s="909"/>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392"/>
      <c r="T376" s="2392"/>
      <c r="U376" s="4" t="s">
        <v>315</v>
      </c>
      <c r="V376" s="2392"/>
      <c r="W376" s="2392"/>
      <c r="Y376" s="25" t="s">
        <v>313</v>
      </c>
      <c r="AA376" s="25"/>
      <c r="AB376" s="25" t="s">
        <v>314</v>
      </c>
      <c r="AD376" s="2392"/>
      <c r="AE376" s="2392"/>
      <c r="AF376" s="4" t="s">
        <v>315</v>
      </c>
      <c r="AG376" s="2392"/>
      <c r="AH376" s="2392"/>
    </row>
    <row r="377" spans="1:36" ht="12.75" customHeight="1">
      <c r="E377" s="7" t="s">
        <v>1085</v>
      </c>
      <c r="F377" s="7"/>
      <c r="G377" s="7"/>
      <c r="H377" s="7"/>
      <c r="I377" s="7"/>
      <c r="J377" s="7"/>
      <c r="K377" s="7"/>
      <c r="L377" s="7"/>
      <c r="N377" s="2392"/>
      <c r="O377" s="2392"/>
      <c r="P377" s="2392"/>
    </row>
    <row r="378" spans="1:36" ht="12.75" customHeight="1">
      <c r="E378" s="382" t="s">
        <v>1086</v>
      </c>
      <c r="F378" s="7"/>
      <c r="G378" s="7"/>
      <c r="H378" s="7"/>
      <c r="I378" s="7"/>
      <c r="J378" s="7"/>
      <c r="K378" s="7"/>
      <c r="L378" s="7"/>
      <c r="AG378" s="2305" t="s">
        <v>624</v>
      </c>
      <c r="AH378" s="2305"/>
    </row>
    <row r="379" spans="1:36" ht="12.75" customHeight="1">
      <c r="E379" s="7"/>
      <c r="F379" s="7"/>
      <c r="G379" s="7" t="s">
        <v>1107</v>
      </c>
      <c r="H379" s="7"/>
      <c r="I379" s="7"/>
      <c r="J379" s="7"/>
      <c r="K379" s="7"/>
      <c r="L379" s="7"/>
      <c r="AG379" s="2305" t="s">
        <v>624</v>
      </c>
      <c r="AH379" s="2305"/>
    </row>
    <row r="380" spans="1:36" ht="12.75" customHeight="1">
      <c r="E380" s="7"/>
      <c r="F380" s="7"/>
      <c r="G380" s="506" t="s">
        <v>1087</v>
      </c>
      <c r="H380" s="7"/>
      <c r="I380" s="7"/>
      <c r="J380" s="7"/>
      <c r="K380" s="7"/>
      <c r="L380" s="7"/>
      <c r="V380" s="1995" t="s">
        <v>624</v>
      </c>
      <c r="W380" s="1995"/>
      <c r="Y380" s="35" t="s">
        <v>1059</v>
      </c>
    </row>
    <row r="381" spans="1:36" ht="12.75" customHeight="1">
      <c r="E381" s="7" t="s">
        <v>1060</v>
      </c>
      <c r="F381" s="7"/>
      <c r="G381" s="7"/>
      <c r="H381" s="7"/>
      <c r="I381" s="7"/>
      <c r="J381" s="7"/>
      <c r="K381" s="7"/>
      <c r="L381" s="7"/>
      <c r="V381" s="1995" t="s">
        <v>624</v>
      </c>
      <c r="W381" s="1995"/>
      <c r="Y381" s="7" t="s">
        <v>1061</v>
      </c>
    </row>
    <row r="382" spans="1:36" ht="12.75" customHeight="1"/>
    <row r="383" spans="1:36" ht="12.75" customHeight="1">
      <c r="A383" s="50" t="s">
        <v>82</v>
      </c>
      <c r="B383" s="50"/>
    </row>
    <row r="384" spans="1:36" ht="12.75" customHeight="1">
      <c r="D384" s="12" t="s">
        <v>449</v>
      </c>
      <c r="J384" s="2017" t="s">
        <v>624</v>
      </c>
      <c r="K384" s="2017"/>
      <c r="L384" s="2017"/>
      <c r="M384" s="2017"/>
      <c r="N384" s="2017"/>
      <c r="O384" s="2017"/>
      <c r="P384" s="2017"/>
      <c r="Q384" s="2017"/>
      <c r="R384" s="2017"/>
      <c r="S384" s="2017"/>
      <c r="T384" s="2017"/>
      <c r="U384" s="2017"/>
      <c r="V384" s="14" t="s">
        <v>88</v>
      </c>
      <c r="W384" s="14"/>
      <c r="X384" s="14"/>
      <c r="Y384" s="14"/>
      <c r="Z384" s="14"/>
      <c r="AA384" s="14"/>
      <c r="AB384" s="14"/>
      <c r="AC384" s="2017" t="s">
        <v>624</v>
      </c>
      <c r="AD384" s="2017"/>
      <c r="AE384" s="2017"/>
      <c r="AF384" s="2017"/>
      <c r="AG384" s="2017"/>
      <c r="AH384" s="2017"/>
      <c r="AI384" s="2017"/>
      <c r="AJ384" s="2017"/>
    </row>
    <row r="385" spans="1:96" ht="12.75" customHeight="1">
      <c r="A385" s="716"/>
      <c r="B385" s="716"/>
      <c r="C385" s="716"/>
      <c r="D385" s="58" t="s">
        <v>1377</v>
      </c>
      <c r="E385" s="716"/>
      <c r="F385" s="716"/>
      <c r="G385" s="716"/>
      <c r="H385" s="716"/>
      <c r="I385" s="716"/>
      <c r="J385" s="1997" t="s">
        <v>624</v>
      </c>
      <c r="K385" s="1997"/>
      <c r="L385" s="1997"/>
      <c r="M385" s="1997"/>
      <c r="N385" s="1997"/>
      <c r="O385" s="1997"/>
      <c r="P385" s="1997"/>
      <c r="Q385" s="1997"/>
      <c r="R385" s="1997"/>
      <c r="S385" s="1997"/>
      <c r="T385" s="1997"/>
      <c r="U385" s="1997"/>
      <c r="V385" s="58" t="s">
        <v>1377</v>
      </c>
      <c r="W385" s="14"/>
      <c r="X385" s="14"/>
      <c r="Y385" s="14"/>
      <c r="Z385" s="14"/>
      <c r="AA385" s="14"/>
      <c r="AB385" s="14"/>
      <c r="AC385" s="2017" t="s">
        <v>624</v>
      </c>
      <c r="AD385" s="2017"/>
      <c r="AE385" s="2017"/>
      <c r="AF385" s="2017"/>
      <c r="AG385" s="2017"/>
      <c r="AH385" s="2017"/>
      <c r="AI385" s="2017"/>
      <c r="AJ385" s="2017"/>
      <c r="AK385" s="716"/>
      <c r="AL385" s="716"/>
    </row>
    <row r="386" spans="1:96" ht="12.75" customHeight="1">
      <c r="A386" s="716"/>
      <c r="B386" s="716"/>
      <c r="C386" s="716"/>
      <c r="D386" s="58" t="s">
        <v>462</v>
      </c>
      <c r="E386" s="716"/>
      <c r="F386" s="716"/>
      <c r="G386" s="716"/>
      <c r="H386" s="716"/>
      <c r="I386" s="716"/>
      <c r="J386" s="1997" t="s">
        <v>624</v>
      </c>
      <c r="K386" s="1997"/>
      <c r="L386" s="1997"/>
      <c r="M386" s="1997"/>
      <c r="N386" s="1997"/>
      <c r="O386" s="1997"/>
      <c r="P386" s="1997"/>
      <c r="Q386" s="1997"/>
      <c r="R386" s="1997"/>
      <c r="S386" s="1997"/>
      <c r="T386" s="1997"/>
      <c r="U386" s="1997"/>
      <c r="V386" s="58" t="s">
        <v>462</v>
      </c>
      <c r="W386" s="14"/>
      <c r="X386" s="14"/>
      <c r="Y386" s="14"/>
      <c r="Z386" s="14"/>
      <c r="AA386" s="14"/>
      <c r="AB386" s="14"/>
      <c r="AC386" s="2017" t="s">
        <v>624</v>
      </c>
      <c r="AD386" s="2017"/>
      <c r="AE386" s="2017"/>
      <c r="AF386" s="2017"/>
      <c r="AG386" s="2017"/>
      <c r="AH386" s="2017"/>
      <c r="AI386" s="2017"/>
      <c r="AJ386" s="2017"/>
      <c r="AK386" s="716"/>
      <c r="AL386" s="716"/>
    </row>
    <row r="387" spans="1:96" ht="12.75" customHeight="1">
      <c r="A387" s="716"/>
      <c r="B387" s="716"/>
      <c r="C387" s="716"/>
      <c r="D387" s="478" t="s">
        <v>1373</v>
      </c>
      <c r="E387" s="716"/>
      <c r="F387" s="716"/>
      <c r="G387" s="716"/>
      <c r="H387" s="716"/>
      <c r="I387" s="88"/>
      <c r="J387" s="2162" t="s">
        <v>624</v>
      </c>
      <c r="K387" s="2162"/>
      <c r="L387" s="2162"/>
      <c r="M387" s="2162"/>
      <c r="N387" s="2162"/>
      <c r="O387" s="2162"/>
      <c r="P387" s="2162"/>
      <c r="Q387" s="2162"/>
      <c r="R387" s="2162"/>
      <c r="S387" s="2162"/>
      <c r="T387" s="2162"/>
      <c r="U387" s="2162"/>
      <c r="V387" s="2017"/>
      <c r="W387" s="2017"/>
      <c r="X387" s="2017"/>
      <c r="Y387" s="2017"/>
      <c r="Z387" s="2017"/>
      <c r="AA387" s="2017"/>
      <c r="AB387" s="2017"/>
      <c r="AC387" s="2017"/>
      <c r="AD387" s="2017"/>
      <c r="AE387" s="2017"/>
      <c r="AF387" s="2017"/>
      <c r="AG387" s="2017"/>
      <c r="AH387" s="2017"/>
      <c r="AI387" s="2017"/>
      <c r="AJ387" s="2017"/>
      <c r="AK387" s="716"/>
      <c r="AL387" s="716"/>
    </row>
    <row r="388" spans="1:96" ht="12.75" customHeight="1">
      <c r="D388" s="12" t="s">
        <v>4</v>
      </c>
      <c r="Q388" s="2388" t="s">
        <v>624</v>
      </c>
      <c r="R388" s="2389"/>
      <c r="S388" s="2389"/>
      <c r="T388" s="2389"/>
      <c r="U388" s="2389"/>
      <c r="V388" s="12" t="s">
        <v>318</v>
      </c>
      <c r="AI388" s="1995" t="s">
        <v>704</v>
      </c>
      <c r="AJ388" s="1995"/>
    </row>
    <row r="389" spans="1:96" ht="12.75" customHeight="1">
      <c r="D389" s="12" t="s">
        <v>5</v>
      </c>
      <c r="Q389" s="2184" t="s">
        <v>624</v>
      </c>
      <c r="R389" s="2309"/>
      <c r="S389" s="2309"/>
      <c r="T389" s="2309"/>
      <c r="U389" s="2309"/>
      <c r="W389" s="33" t="s">
        <v>78</v>
      </c>
      <c r="AG389" s="2390"/>
      <c r="AH389" s="2390"/>
      <c r="AI389" s="2390"/>
      <c r="AJ389" s="2390"/>
    </row>
    <row r="390" spans="1:96" ht="12.75" customHeight="1">
      <c r="D390" s="12" t="s">
        <v>448</v>
      </c>
      <c r="Q390" s="2151" t="s">
        <v>624</v>
      </c>
      <c r="R390" s="2391"/>
      <c r="S390" s="2391"/>
      <c r="T390" s="2391"/>
      <c r="U390" s="2391"/>
      <c r="V390" s="58" t="s">
        <v>1376</v>
      </c>
      <c r="AG390" s="2523"/>
      <c r="AH390" s="2523"/>
      <c r="AI390" s="2523"/>
      <c r="AJ390" s="2523"/>
    </row>
    <row r="391" spans="1:96" ht="12.75" customHeight="1">
      <c r="D391" s="12" t="s">
        <v>93</v>
      </c>
      <c r="I391" s="2300" t="s">
        <v>624</v>
      </c>
      <c r="J391" s="2301"/>
      <c r="K391" s="2301"/>
      <c r="L391" s="2301"/>
      <c r="M391" s="2301"/>
      <c r="N391" s="2301"/>
      <c r="Q391" s="57" t="s">
        <v>212</v>
      </c>
      <c r="S391" s="2386" t="s">
        <v>624</v>
      </c>
      <c r="T391" s="2387"/>
      <c r="U391" s="2387"/>
      <c r="V391" s="12" t="s">
        <v>77</v>
      </c>
      <c r="AI391" s="1995" t="s">
        <v>704</v>
      </c>
      <c r="AJ391" s="1995"/>
    </row>
    <row r="392" spans="1:96" ht="12.75" customHeight="1">
      <c r="D392" s="12" t="s">
        <v>319</v>
      </c>
      <c r="Q392" s="2168" t="s">
        <v>624</v>
      </c>
      <c r="R392" s="2168"/>
      <c r="S392" s="2168"/>
      <c r="T392" s="2168"/>
      <c r="U392" s="2168"/>
      <c r="V392" s="12" t="s">
        <v>320</v>
      </c>
      <c r="AG392" s="2522" t="s">
        <v>624</v>
      </c>
      <c r="AH392" s="2390"/>
      <c r="AI392" s="2390"/>
      <c r="AJ392" s="2390"/>
    </row>
    <row r="393" spans="1:96" ht="12.75" customHeight="1">
      <c r="D393" s="12" t="s">
        <v>321</v>
      </c>
      <c r="Q393" s="2463" t="s">
        <v>624</v>
      </c>
      <c r="R393" s="2464"/>
      <c r="S393" s="2464"/>
      <c r="T393" s="2464"/>
      <c r="U393" s="2464"/>
      <c r="V393" s="716" t="s">
        <v>1353</v>
      </c>
      <c r="AG393" s="2390"/>
      <c r="AH393" s="2390"/>
      <c r="AI393" s="2390"/>
      <c r="AJ393" s="2390"/>
    </row>
    <row r="394" spans="1:96" ht="12.5">
      <c r="D394" s="716" t="s">
        <v>1352</v>
      </c>
      <c r="V394" s="716"/>
      <c r="AG394" s="2390"/>
      <c r="AH394" s="2390"/>
      <c r="AI394" s="2390"/>
      <c r="AJ394" s="2390"/>
    </row>
    <row r="395" spans="1:96" s="716" customFormat="1" ht="12.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5">
      <c r="D396" s="58" t="s">
        <v>1971</v>
      </c>
      <c r="AG396" s="745"/>
      <c r="AH396" s="745"/>
      <c r="AI396" s="1995" t="s">
        <v>704</v>
      </c>
      <c r="AJ396" s="1995"/>
      <c r="AM396" s="39"/>
      <c r="AN396" s="39"/>
      <c r="AO396" s="39"/>
      <c r="AP396" s="39"/>
      <c r="AQ396" s="39"/>
      <c r="AR396" s="39"/>
      <c r="AS396" s="39"/>
      <c r="AT396" s="39"/>
      <c r="AU396" s="39"/>
      <c r="AV396" s="39"/>
      <c r="AW396" s="39"/>
      <c r="AX396" s="39"/>
      <c r="AY396" s="39"/>
      <c r="CR396" s="25"/>
    </row>
    <row r="397" spans="1:96" s="716" customFormat="1" ht="12.5">
      <c r="D397" s="58" t="s">
        <v>1973</v>
      </c>
      <c r="T397" s="2501" t="s">
        <v>624</v>
      </c>
      <c r="U397" s="2501"/>
      <c r="V397" s="2501"/>
      <c r="W397" s="2501"/>
      <c r="X397" s="2501"/>
      <c r="Y397" s="2501"/>
      <c r="Z397" s="2501"/>
      <c r="AA397" s="2501"/>
      <c r="AB397" s="2501"/>
      <c r="AC397" s="2501"/>
      <c r="AD397" s="2501"/>
      <c r="AE397" s="2501"/>
      <c r="AF397" s="2501"/>
      <c r="AG397" s="2501"/>
      <c r="AH397" s="2501"/>
      <c r="AI397" s="2501"/>
      <c r="AJ397" s="2501"/>
      <c r="AM397" s="39"/>
      <c r="AN397" s="39"/>
      <c r="AO397" s="39"/>
      <c r="AP397" s="39"/>
      <c r="AQ397" s="39"/>
      <c r="AR397" s="39"/>
      <c r="AS397" s="39"/>
      <c r="AT397" s="39"/>
      <c r="AU397" s="39"/>
      <c r="AV397" s="39"/>
      <c r="AW397" s="39"/>
      <c r="AX397" s="39"/>
      <c r="AY397" s="39"/>
      <c r="CR397" s="25"/>
    </row>
    <row r="398" spans="1:96" s="716" customFormat="1" ht="12.5">
      <c r="D398" s="58" t="s">
        <v>1972</v>
      </c>
      <c r="T398" s="2501" t="s">
        <v>624</v>
      </c>
      <c r="U398" s="2501"/>
      <c r="V398" s="2501"/>
      <c r="W398" s="2501"/>
      <c r="X398" s="2501"/>
      <c r="Y398" s="2501"/>
      <c r="Z398" s="2501"/>
      <c r="AA398" s="2501"/>
      <c r="AB398" s="2501"/>
      <c r="AC398" s="2501"/>
      <c r="AD398" s="2501"/>
      <c r="AE398" s="2501"/>
      <c r="AF398" s="2501"/>
      <c r="AG398" s="2501"/>
      <c r="AH398" s="2501"/>
      <c r="AI398" s="2501"/>
      <c r="AJ398" s="2501"/>
      <c r="AM398" s="39"/>
      <c r="AN398" s="39"/>
      <c r="AO398" s="39"/>
      <c r="AP398" s="39"/>
      <c r="AQ398" s="39"/>
      <c r="AR398" s="39"/>
      <c r="AS398" s="39"/>
      <c r="AT398" s="39"/>
      <c r="AU398" s="39"/>
      <c r="AV398" s="39"/>
      <c r="AW398" s="39"/>
      <c r="AX398" s="39"/>
      <c r="AY398" s="39"/>
      <c r="CR398" s="25"/>
    </row>
    <row r="399" spans="1:96" ht="12.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5">
      <c r="A400" s="716"/>
      <c r="B400" s="716"/>
      <c r="C400" s="716"/>
      <c r="D400" s="58" t="s">
        <v>1965</v>
      </c>
      <c r="E400" s="716"/>
      <c r="F400" s="716"/>
      <c r="G400" s="716"/>
      <c r="H400" s="716"/>
      <c r="I400" s="716"/>
      <c r="J400" s="716"/>
      <c r="K400" s="716"/>
      <c r="L400" s="716"/>
      <c r="M400" s="716"/>
      <c r="N400" s="716"/>
      <c r="O400" s="716"/>
      <c r="P400" s="716"/>
      <c r="Q400" s="716"/>
      <c r="R400" s="716"/>
      <c r="S400" s="2501" t="s">
        <v>576</v>
      </c>
      <c r="T400" s="2501"/>
      <c r="U400" s="2501"/>
      <c r="V400" s="478" t="s">
        <v>1966</v>
      </c>
      <c r="W400" s="716"/>
      <c r="X400" s="716"/>
      <c r="Y400" s="716"/>
      <c r="Z400" s="716"/>
      <c r="AA400" s="716"/>
      <c r="AB400" s="39"/>
      <c r="AC400" s="39"/>
      <c r="AD400" s="39"/>
      <c r="AE400" s="39"/>
      <c r="AF400" s="39"/>
      <c r="AG400" s="2490">
        <v>99</v>
      </c>
      <c r="AH400" s="2490"/>
      <c r="AI400" s="2490"/>
      <c r="AJ400" s="2490"/>
      <c r="AK400" s="39"/>
      <c r="AL400" s="716"/>
    </row>
    <row r="401" spans="1:96" s="716" customFormat="1" ht="12.5">
      <c r="D401" s="58" t="s">
        <v>1962</v>
      </c>
      <c r="S401" s="2501" t="s">
        <v>576</v>
      </c>
      <c r="T401" s="2501"/>
      <c r="U401" s="2501"/>
      <c r="V401" s="478" t="s">
        <v>1968</v>
      </c>
      <c r="AB401" s="39"/>
      <c r="AC401" s="39"/>
      <c r="AD401" s="39"/>
      <c r="AE401" s="2494">
        <v>1</v>
      </c>
      <c r="AF401" s="2494"/>
      <c r="AG401" s="2494"/>
      <c r="AH401" s="2494"/>
      <c r="AI401" s="2494"/>
      <c r="AJ401" s="2494"/>
      <c r="AK401" s="39"/>
      <c r="AM401" s="39"/>
      <c r="AN401" s="39"/>
      <c r="AO401" s="39"/>
      <c r="AP401" s="39"/>
      <c r="AQ401" s="39"/>
      <c r="AR401" s="39"/>
      <c r="AS401" s="39"/>
      <c r="AT401" s="39"/>
      <c r="AU401" s="39"/>
      <c r="AV401" s="39"/>
      <c r="AW401" s="39"/>
      <c r="AX401" s="39"/>
      <c r="AY401" s="39"/>
      <c r="CR401" s="25"/>
    </row>
    <row r="402" spans="1:96" s="716" customFormat="1" ht="12.5">
      <c r="D402" s="58" t="s">
        <v>1964</v>
      </c>
      <c r="K402" s="2495"/>
      <c r="L402" s="2495"/>
      <c r="M402" s="2495"/>
      <c r="N402" s="2495"/>
      <c r="O402" s="2495"/>
      <c r="P402" s="2495"/>
      <c r="Q402" s="2495"/>
      <c r="R402" s="2495"/>
      <c r="S402" s="2495"/>
      <c r="T402" s="2495"/>
      <c r="U402" s="2495"/>
      <c r="V402" s="2495"/>
      <c r="W402" s="2495"/>
      <c r="X402" s="2495"/>
      <c r="Y402" s="2495"/>
      <c r="Z402" s="2495"/>
      <c r="AA402" s="2495"/>
      <c r="AB402" s="2495"/>
      <c r="AC402" s="2495"/>
      <c r="AD402" s="2495"/>
      <c r="AE402" s="2495"/>
      <c r="AF402" s="2495"/>
      <c r="AG402" s="2495"/>
      <c r="AH402" s="2495"/>
      <c r="AI402" s="2495"/>
      <c r="AJ402" s="2495"/>
      <c r="AK402" s="39"/>
      <c r="AM402" s="39"/>
      <c r="AN402" s="39"/>
      <c r="AO402" s="39"/>
      <c r="AP402" s="39"/>
      <c r="AQ402" s="39"/>
      <c r="AR402" s="39"/>
      <c r="AS402" s="39"/>
      <c r="AT402" s="39"/>
      <c r="AU402" s="39"/>
      <c r="AV402" s="39"/>
      <c r="AW402" s="39"/>
      <c r="AX402" s="39"/>
      <c r="AY402" s="39"/>
      <c r="CR402" s="25"/>
    </row>
    <row r="403" spans="1:96" s="716" customFormat="1" ht="12.5">
      <c r="D403" s="58" t="s">
        <v>1967</v>
      </c>
      <c r="K403" s="2495" t="s">
        <v>2523</v>
      </c>
      <c r="L403" s="2495"/>
      <c r="M403" s="2495"/>
      <c r="N403" s="2495"/>
      <c r="O403" s="2495"/>
      <c r="P403" s="2495"/>
      <c r="Q403" s="2495"/>
      <c r="R403" s="2495"/>
      <c r="S403" s="2495"/>
      <c r="T403" s="2495"/>
      <c r="U403" s="2495"/>
      <c r="V403" s="2495"/>
      <c r="W403" s="2495"/>
      <c r="X403" s="2495"/>
      <c r="Y403" s="2495"/>
      <c r="Z403" s="2495"/>
      <c r="AA403" s="2495"/>
      <c r="AB403" s="2495"/>
      <c r="AC403" s="2495"/>
      <c r="AD403" s="2495"/>
      <c r="AE403" s="2495"/>
      <c r="AF403" s="2495"/>
      <c r="AG403" s="2495"/>
      <c r="AH403" s="2495"/>
      <c r="AI403" s="2495"/>
      <c r="AJ403" s="2495"/>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497" t="s">
        <v>2589</v>
      </c>
      <c r="T404" s="2497"/>
      <c r="U404" s="2497"/>
      <c r="V404" s="2497"/>
      <c r="W404" s="2497"/>
      <c r="X404" s="2497"/>
      <c r="Y404" s="2497"/>
      <c r="Z404" s="2497"/>
      <c r="AA404" s="2497"/>
      <c r="AB404" s="2497"/>
      <c r="AC404" s="2497"/>
      <c r="AD404" s="2497"/>
      <c r="AE404" s="2497"/>
      <c r="AF404" s="2497"/>
      <c r="AG404" s="2497"/>
      <c r="AH404" s="2497"/>
      <c r="AI404" s="2497"/>
      <c r="AJ404" s="2497"/>
      <c r="AK404" s="39"/>
      <c r="AL404" s="39"/>
      <c r="AM404" s="39"/>
      <c r="AN404" s="39"/>
      <c r="AO404" s="39"/>
      <c r="AP404" s="39"/>
      <c r="AQ404" s="39"/>
      <c r="AR404" s="39"/>
      <c r="AS404" s="39"/>
      <c r="AT404" s="39"/>
      <c r="AU404" s="39"/>
      <c r="AV404" s="39"/>
      <c r="AW404" s="39"/>
      <c r="AX404" s="39"/>
      <c r="AY404" s="39"/>
      <c r="CR404" s="25"/>
    </row>
    <row r="405" spans="1:96" s="716" customFormat="1" ht="12.5">
      <c r="D405" s="2496" t="s">
        <v>1969</v>
      </c>
      <c r="E405" s="2496"/>
      <c r="F405" s="2496"/>
      <c r="G405" s="2496"/>
      <c r="H405" s="2496"/>
      <c r="I405" s="2496"/>
      <c r="J405" s="2496"/>
      <c r="K405" s="2496"/>
      <c r="L405" s="2496"/>
      <c r="M405" s="2496"/>
      <c r="N405" s="2496"/>
      <c r="O405" s="2496"/>
      <c r="P405" s="2496"/>
      <c r="Q405" s="2496"/>
      <c r="R405" s="2496"/>
      <c r="S405" s="2496"/>
      <c r="T405" s="2496"/>
      <c r="U405" s="2496"/>
      <c r="V405" s="2496"/>
      <c r="W405" s="2496"/>
      <c r="X405" s="2496"/>
      <c r="Y405" s="2496"/>
      <c r="Z405" s="2496"/>
      <c r="AA405" s="2496"/>
      <c r="AB405" s="2496"/>
      <c r="AC405" s="2496"/>
      <c r="AD405" s="2496"/>
      <c r="AE405" s="2496"/>
      <c r="AF405" s="2496"/>
      <c r="AG405" s="2496"/>
      <c r="AH405" s="2496"/>
      <c r="AI405" s="2496"/>
      <c r="AJ405" s="2496"/>
      <c r="AK405" s="39"/>
      <c r="AL405" s="39"/>
      <c r="AM405" s="39"/>
      <c r="AN405" s="39"/>
      <c r="AO405" s="39"/>
      <c r="AP405" s="39"/>
      <c r="AQ405" s="39"/>
      <c r="AR405" s="39"/>
      <c r="AS405" s="39"/>
      <c r="AT405" s="39"/>
      <c r="AU405" s="39"/>
      <c r="AV405" s="39"/>
      <c r="AW405" s="39"/>
      <c r="AX405" s="39"/>
      <c r="AY405" s="39"/>
      <c r="CR405" s="25"/>
    </row>
    <row r="406" spans="1:96" s="716" customFormat="1" ht="12.5">
      <c r="D406" s="2496"/>
      <c r="E406" s="2496"/>
      <c r="F406" s="2496"/>
      <c r="G406" s="2496"/>
      <c r="H406" s="2496"/>
      <c r="I406" s="2496"/>
      <c r="J406" s="2496"/>
      <c r="K406" s="2496"/>
      <c r="L406" s="2496"/>
      <c r="M406" s="2496"/>
      <c r="N406" s="2496"/>
      <c r="O406" s="2496"/>
      <c r="P406" s="2496"/>
      <c r="Q406" s="2496"/>
      <c r="R406" s="2496"/>
      <c r="S406" s="2496"/>
      <c r="T406" s="2496"/>
      <c r="U406" s="2496"/>
      <c r="V406" s="2496"/>
      <c r="W406" s="2496"/>
      <c r="X406" s="2496"/>
      <c r="Y406" s="2496"/>
      <c r="Z406" s="2496"/>
      <c r="AA406" s="2496"/>
      <c r="AB406" s="2496"/>
      <c r="AC406" s="2496"/>
      <c r="AD406" s="2496"/>
      <c r="AE406" s="2496"/>
      <c r="AF406" s="2496"/>
      <c r="AG406" s="2496"/>
      <c r="AH406" s="2496"/>
      <c r="AI406" s="2496"/>
      <c r="AJ406" s="2496"/>
      <c r="AK406" s="39"/>
      <c r="AL406" s="39"/>
      <c r="AM406" s="39"/>
      <c r="AN406" s="39"/>
      <c r="AO406" s="39"/>
      <c r="AP406" s="39"/>
      <c r="AQ406" s="39"/>
      <c r="AR406" s="39"/>
      <c r="AS406" s="39"/>
      <c r="AT406" s="39"/>
      <c r="AU406" s="39"/>
      <c r="AV406" s="39"/>
      <c r="AW406" s="39"/>
      <c r="AX406" s="39"/>
      <c r="AY406" s="39"/>
      <c r="CR406" s="25"/>
    </row>
    <row r="407" spans="1:96" s="716"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3">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1406</v>
      </c>
      <c r="I409" s="2027" t="s">
        <v>2586</v>
      </c>
      <c r="J409" s="2027"/>
      <c r="K409" s="2027"/>
      <c r="L409" s="2027"/>
      <c r="M409" s="2027"/>
      <c r="N409" s="2027"/>
      <c r="O409" s="2027"/>
      <c r="P409" s="2027"/>
      <c r="Q409" s="2027"/>
      <c r="R409" s="2027"/>
      <c r="S409" s="2027"/>
      <c r="T409" s="2027"/>
      <c r="U409" s="2027"/>
      <c r="V409" s="2027"/>
      <c r="W409" s="2027"/>
      <c r="X409" s="2027"/>
      <c r="Y409" s="2027"/>
      <c r="Z409" s="2027"/>
      <c r="AA409" s="2027"/>
      <c r="AB409" s="2027"/>
      <c r="AC409" s="2027"/>
      <c r="AD409" s="2027"/>
      <c r="AE409" s="2027"/>
    </row>
    <row r="410" spans="1:96" ht="12.75" customHeight="1">
      <c r="C410" s="25"/>
      <c r="D410" s="25"/>
      <c r="E410" s="12" t="s">
        <v>111</v>
      </c>
      <c r="F410" s="25"/>
      <c r="G410" s="25"/>
      <c r="H410" s="25"/>
      <c r="I410" s="25"/>
      <c r="J410" s="25"/>
      <c r="K410" s="25"/>
      <c r="L410" s="25"/>
      <c r="M410" s="25"/>
      <c r="N410" s="25"/>
      <c r="O410" s="25"/>
      <c r="P410" s="716"/>
      <c r="Q410" s="716"/>
      <c r="R410" s="1995" t="s">
        <v>576</v>
      </c>
      <c r="S410" s="1995"/>
      <c r="T410" s="12" t="s">
        <v>602</v>
      </c>
      <c r="U410" s="716"/>
      <c r="V410" s="716"/>
      <c r="W410" s="716"/>
      <c r="X410" s="716"/>
      <c r="Y410" s="716"/>
      <c r="Z410" s="716"/>
      <c r="AA410" s="716"/>
      <c r="AB410" s="716"/>
      <c r="AC410" s="716"/>
      <c r="AD410" s="2307">
        <v>6</v>
      </c>
      <c r="AE410" s="2307"/>
      <c r="AF410" s="716"/>
    </row>
    <row r="411" spans="1:96" ht="12.5">
      <c r="C411" s="25"/>
      <c r="E411" s="12" t="s">
        <v>112</v>
      </c>
      <c r="F411" s="716"/>
      <c r="G411" s="716"/>
      <c r="H411" s="716"/>
      <c r="I411" s="716"/>
      <c r="J411" s="716"/>
      <c r="K411" s="716"/>
      <c r="L411" s="716"/>
      <c r="M411" s="716"/>
      <c r="N411" s="25"/>
      <c r="O411" s="25"/>
      <c r="P411" s="716"/>
      <c r="Q411" s="716"/>
      <c r="R411" s="1995" t="s">
        <v>624</v>
      </c>
      <c r="S411" s="1995"/>
      <c r="T411" s="12" t="s">
        <v>602</v>
      </c>
      <c r="U411" s="716"/>
      <c r="V411" s="716"/>
      <c r="W411" s="716"/>
      <c r="X411" s="716"/>
      <c r="Y411" s="716"/>
      <c r="Z411" s="716"/>
      <c r="AA411" s="716"/>
      <c r="AB411" s="716"/>
      <c r="AC411" s="716"/>
      <c r="AD411" s="2307">
        <v>0</v>
      </c>
      <c r="AE411" s="2307"/>
      <c r="AF411" s="716"/>
    </row>
    <row r="412" spans="1:96" ht="12.75" customHeight="1">
      <c r="C412" s="25"/>
      <c r="E412" s="12" t="s">
        <v>113</v>
      </c>
      <c r="F412" s="716"/>
      <c r="G412" s="716"/>
      <c r="H412" s="716"/>
      <c r="I412" s="716"/>
      <c r="J412" s="716"/>
      <c r="K412" s="716"/>
      <c r="L412" s="716"/>
      <c r="M412" s="716"/>
      <c r="N412" s="25"/>
      <c r="O412" s="25"/>
      <c r="P412" s="716"/>
      <c r="Q412" s="716"/>
      <c r="R412" s="716"/>
      <c r="S412" s="1995" t="s">
        <v>624</v>
      </c>
      <c r="T412" s="1995"/>
      <c r="U412" s="716"/>
      <c r="V412" s="716"/>
      <c r="W412" s="716"/>
      <c r="X412" s="716"/>
      <c r="Y412" s="716"/>
      <c r="Z412" s="716"/>
      <c r="AA412" s="716"/>
      <c r="AB412" s="716"/>
      <c r="AC412" s="716"/>
      <c r="AD412" s="716"/>
      <c r="AE412" s="716"/>
      <c r="AF412" s="716"/>
    </row>
    <row r="413" spans="1:96" ht="12.75" customHeight="1">
      <c r="E413" s="12" t="s">
        <v>175</v>
      </c>
      <c r="F413" s="716"/>
      <c r="G413" s="716"/>
      <c r="H413" s="2461" t="s">
        <v>343</v>
      </c>
      <c r="I413" s="2461"/>
      <c r="J413" s="2461"/>
      <c r="K413" s="2461"/>
      <c r="L413" s="2461"/>
      <c r="M413" s="2461"/>
      <c r="N413" s="2461"/>
      <c r="O413" s="2461"/>
      <c r="P413" s="2461"/>
      <c r="Q413" s="2461"/>
      <c r="R413" s="2461"/>
      <c r="S413" s="2461"/>
      <c r="T413" s="2461"/>
      <c r="U413" s="2461"/>
      <c r="V413" s="2461"/>
      <c r="W413" s="2461"/>
      <c r="X413" s="2461"/>
      <c r="Y413" s="2461"/>
      <c r="Z413" s="2461"/>
      <c r="AA413" s="2461"/>
      <c r="AB413" s="2461"/>
      <c r="AC413" s="2461"/>
      <c r="AD413" s="2461"/>
      <c r="AE413" s="2461"/>
      <c r="AF413" s="716"/>
    </row>
    <row r="414" spans="1:96" ht="12.75" customHeight="1">
      <c r="E414" s="25"/>
      <c r="F414" s="716"/>
      <c r="G414" s="716"/>
      <c r="H414" s="2462"/>
      <c r="I414" s="2462"/>
      <c r="J414" s="2462"/>
      <c r="K414" s="2462"/>
      <c r="L414" s="2462"/>
      <c r="M414" s="2462"/>
      <c r="N414" s="2462"/>
      <c r="O414" s="2462"/>
      <c r="P414" s="2462"/>
      <c r="Q414" s="2462"/>
      <c r="R414" s="2462"/>
      <c r="S414" s="2462"/>
      <c r="T414" s="2462"/>
      <c r="U414" s="2462"/>
      <c r="V414" s="2462"/>
      <c r="W414" s="2462"/>
      <c r="X414" s="2462"/>
      <c r="Y414" s="2462"/>
      <c r="Z414" s="2462"/>
      <c r="AA414" s="2462"/>
      <c r="AB414" s="2462"/>
      <c r="AC414" s="2462"/>
      <c r="AD414" s="2462"/>
      <c r="AE414" s="2462"/>
      <c r="AF414" s="716"/>
    </row>
    <row r="415" spans="1:96" ht="12.75" customHeight="1"/>
    <row r="416" spans="1:96" ht="12.75" customHeight="1">
      <c r="A416" s="50" t="s">
        <v>623</v>
      </c>
      <c r="B416" s="50"/>
      <c r="C416" s="50"/>
      <c r="D416" s="50" t="s">
        <v>119</v>
      </c>
      <c r="AF416" s="50" t="s">
        <v>1034</v>
      </c>
    </row>
    <row r="417" spans="1:96" ht="12.75" customHeight="1">
      <c r="E417" s="2392"/>
      <c r="F417" s="2392"/>
      <c r="G417" s="2392"/>
      <c r="H417" s="23" t="s">
        <v>120</v>
      </c>
      <c r="I417" s="2392"/>
      <c r="J417" s="2392"/>
      <c r="K417" s="2392"/>
      <c r="L417" s="12" t="s">
        <v>121</v>
      </c>
      <c r="N417" s="141" t="s">
        <v>608</v>
      </c>
      <c r="P417" s="2385">
        <v>3.21</v>
      </c>
      <c r="Q417" s="2385"/>
      <c r="R417" s="2385"/>
      <c r="S417" s="12" t="s">
        <v>122</v>
      </c>
      <c r="W417" s="2526">
        <f>IF(E417&gt;0,(E417*I417),(P417*43560))</f>
        <v>139827.6</v>
      </c>
      <c r="X417" s="2526"/>
      <c r="Y417" s="2526"/>
      <c r="Z417" s="12" t="s">
        <v>123</v>
      </c>
      <c r="AF417" s="2455">
        <f>IF(P417&gt;0,(AG436/P417),(AG436/(W417/43560)))</f>
        <v>55.763239875389409</v>
      </c>
      <c r="AG417" s="2455"/>
      <c r="AH417" s="2455"/>
      <c r="AM417" s="239"/>
    </row>
    <row r="418" spans="1:96" ht="12.5">
      <c r="E418" s="12" t="s">
        <v>54</v>
      </c>
    </row>
    <row r="419" spans="1:96" ht="12.75" customHeight="1">
      <c r="E419" s="2513"/>
      <c r="F419" s="2513"/>
      <c r="G419" s="2513"/>
      <c r="H419" s="2513"/>
      <c r="I419" s="2513"/>
      <c r="J419" s="2513"/>
      <c r="K419" s="2513"/>
      <c r="L419" s="2513"/>
      <c r="M419" s="2513"/>
      <c r="N419" s="2513"/>
      <c r="O419" s="2513"/>
      <c r="P419" s="2513"/>
      <c r="Q419" s="2513"/>
      <c r="R419" s="2513"/>
      <c r="S419" s="2513"/>
      <c r="T419" s="2513"/>
      <c r="U419" s="2513"/>
      <c r="V419" s="2513"/>
      <c r="W419" s="2513"/>
      <c r="X419" s="2513"/>
      <c r="Y419" s="2513"/>
      <c r="Z419" s="2513"/>
      <c r="AA419" s="2513"/>
      <c r="AB419" s="2513"/>
      <c r="AC419" s="2513"/>
      <c r="AD419" s="2513"/>
      <c r="AE419" s="2513"/>
      <c r="AF419" s="2513"/>
      <c r="AG419" s="2513"/>
      <c r="AH419" s="2513"/>
      <c r="AI419" s="2513"/>
      <c r="AJ419" s="2513"/>
    </row>
    <row r="420" spans="1:96" s="39" customFormat="1" ht="12.75" customHeight="1">
      <c r="E420" s="254" t="s">
        <v>2162</v>
      </c>
      <c r="F420" s="1706"/>
      <c r="G420" s="1706"/>
      <c r="H420" s="1706"/>
      <c r="I420" s="2308">
        <v>3.21</v>
      </c>
      <c r="J420" s="2308"/>
      <c r="K420" s="2308"/>
      <c r="L420" s="1706"/>
      <c r="M420" s="254"/>
      <c r="N420" s="1706"/>
      <c r="O420" s="1706"/>
      <c r="P420" s="2265">
        <f>(CS637+CS645+CS661)/I420</f>
        <v>112.14953271028037</v>
      </c>
      <c r="Q420" s="2265"/>
      <c r="R420" s="2265"/>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3">
      <c r="A422" s="50" t="s">
        <v>625</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5">
      <c r="E423" s="12" t="s">
        <v>126</v>
      </c>
      <c r="P423" s="1995">
        <v>2</v>
      </c>
      <c r="Q423" s="1995"/>
      <c r="S423" s="12" t="s">
        <v>195</v>
      </c>
      <c r="AE423" s="1995">
        <v>2</v>
      </c>
      <c r="AF423" s="1995"/>
    </row>
    <row r="424" spans="1:96" ht="12.5">
      <c r="E424" s="12" t="s">
        <v>196</v>
      </c>
      <c r="P424" s="1995">
        <v>0</v>
      </c>
      <c r="Q424" s="1995"/>
      <c r="S424" s="12" t="s">
        <v>136</v>
      </c>
      <c r="AE424" s="1995" t="s">
        <v>576</v>
      </c>
      <c r="AF424" s="1995"/>
    </row>
    <row r="425" spans="1:96" ht="12.5">
      <c r="F425" s="67" t="s">
        <v>137</v>
      </c>
    </row>
    <row r="426" spans="1:96" ht="12.5">
      <c r="F426" s="2412" t="s">
        <v>2632</v>
      </c>
      <c r="G426" s="2413"/>
      <c r="H426" s="2413"/>
      <c r="I426" s="2413"/>
      <c r="J426" s="2413"/>
      <c r="K426" s="2413"/>
      <c r="L426" s="2413"/>
      <c r="M426" s="2413"/>
      <c r="N426" s="2413"/>
      <c r="O426" s="2413"/>
      <c r="P426" s="2413"/>
      <c r="Q426" s="2413"/>
      <c r="R426" s="2413"/>
      <c r="S426" s="2413"/>
      <c r="T426" s="2413"/>
      <c r="U426" s="2413"/>
      <c r="V426" s="2413"/>
      <c r="W426" s="2413"/>
      <c r="X426" s="2413"/>
      <c r="Y426" s="2413"/>
      <c r="Z426" s="2413"/>
      <c r="AA426" s="2413"/>
      <c r="AB426" s="2413"/>
      <c r="AC426" s="2413"/>
      <c r="AD426" s="2413"/>
      <c r="AE426" s="2413"/>
      <c r="AF426" s="2413"/>
      <c r="AG426" s="2413"/>
      <c r="AH426" s="2413"/>
    </row>
    <row r="427" spans="1:96" ht="12.75" customHeight="1">
      <c r="F427" s="2414"/>
      <c r="G427" s="2414"/>
      <c r="H427" s="2414"/>
      <c r="I427" s="2414"/>
      <c r="J427" s="2414"/>
      <c r="K427" s="2414"/>
      <c r="L427" s="2414"/>
      <c r="M427" s="2414"/>
      <c r="N427" s="2414"/>
      <c r="O427" s="2414"/>
      <c r="P427" s="2414"/>
      <c r="Q427" s="2414"/>
      <c r="R427" s="2414"/>
      <c r="S427" s="2414"/>
      <c r="T427" s="2414"/>
      <c r="U427" s="2414"/>
      <c r="V427" s="2414"/>
      <c r="W427" s="2414"/>
      <c r="X427" s="2414"/>
      <c r="Y427" s="2414"/>
      <c r="Z427" s="2414"/>
      <c r="AA427" s="2414"/>
      <c r="AB427" s="2414"/>
      <c r="AC427" s="2414"/>
      <c r="AD427" s="2414"/>
      <c r="AE427" s="2414"/>
      <c r="AF427" s="2414"/>
      <c r="AG427" s="2414"/>
      <c r="AH427" s="2414"/>
    </row>
    <row r="428" spans="1:96" ht="12.75" customHeight="1">
      <c r="E428" s="12" t="s">
        <v>641</v>
      </c>
      <c r="N428" s="39"/>
      <c r="O428" s="39"/>
      <c r="P428" s="235"/>
      <c r="Q428" s="1995" t="s">
        <v>576</v>
      </c>
      <c r="R428" s="1995"/>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1995" t="s">
        <v>624</v>
      </c>
      <c r="AG429" s="2521"/>
    </row>
    <row r="430" spans="1:96" ht="12.75" customHeight="1">
      <c r="S430" s="25"/>
      <c r="T430" s="25"/>
    </row>
    <row r="431" spans="1:96" ht="12.75" customHeight="1">
      <c r="A431" s="50"/>
      <c r="B431" s="50"/>
      <c r="C431" s="50"/>
      <c r="E431" s="7" t="s">
        <v>317</v>
      </c>
      <c r="Z431" s="1995" t="s">
        <v>704</v>
      </c>
      <c r="AA431" s="199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1995" t="s">
        <v>624</v>
      </c>
      <c r="AA433" s="1995"/>
    </row>
    <row r="434" spans="1:110" ht="12.75" customHeight="1"/>
    <row r="435" spans="1:110" ht="12.75" customHeight="1">
      <c r="A435" s="50" t="s">
        <v>498</v>
      </c>
      <c r="B435" s="50"/>
      <c r="C435" s="50"/>
      <c r="D435" s="50" t="s">
        <v>820</v>
      </c>
      <c r="AF435" s="80"/>
    </row>
    <row r="436" spans="1:110" ht="12.75" customHeight="1">
      <c r="D436" s="2217" t="s">
        <v>46</v>
      </c>
      <c r="E436" s="2218"/>
      <c r="F436" s="2218"/>
      <c r="G436" s="2218"/>
      <c r="H436" s="2218"/>
      <c r="I436" s="2218"/>
      <c r="J436" s="2218"/>
      <c r="K436" s="2218"/>
      <c r="L436" s="2218"/>
      <c r="M436" s="2218"/>
      <c r="N436" s="2218"/>
      <c r="O436" s="2218"/>
      <c r="P436" s="2218"/>
      <c r="Q436" s="2218"/>
      <c r="R436" s="2218"/>
      <c r="S436" s="2218"/>
      <c r="T436" s="2218"/>
      <c r="U436" s="2218"/>
      <c r="V436" s="2218"/>
      <c r="W436" s="2218"/>
      <c r="X436" s="2218"/>
      <c r="Y436" s="2218"/>
      <c r="Z436" s="2218"/>
      <c r="AA436" s="2218"/>
      <c r="AB436" s="2218"/>
      <c r="AC436" s="2218"/>
      <c r="AD436" s="2218"/>
      <c r="AE436" s="2218"/>
      <c r="AF436" s="2514"/>
      <c r="AG436" s="2491">
        <v>179</v>
      </c>
      <c r="AH436" s="2491"/>
      <c r="AI436" s="2491"/>
      <c r="AJ436" s="2491"/>
    </row>
    <row r="437" spans="1:110" ht="12.75" customHeight="1">
      <c r="D437" s="2440" t="s">
        <v>1431</v>
      </c>
      <c r="E437" s="2441"/>
      <c r="F437" s="2441"/>
      <c r="G437" s="2441"/>
      <c r="H437" s="2441"/>
      <c r="I437" s="2441"/>
      <c r="J437" s="2441"/>
      <c r="K437" s="2441"/>
      <c r="L437" s="2441"/>
      <c r="M437" s="2441"/>
      <c r="N437" s="2441"/>
      <c r="O437" s="2441"/>
      <c r="P437" s="2441"/>
      <c r="Q437" s="2441"/>
      <c r="R437" s="2441"/>
      <c r="S437" s="2441"/>
      <c r="T437" s="2441"/>
      <c r="U437" s="2441"/>
      <c r="V437" s="2441"/>
      <c r="W437" s="2441"/>
      <c r="X437" s="2441"/>
      <c r="Y437" s="2441"/>
      <c r="Z437" s="2441"/>
      <c r="AA437" s="2441"/>
      <c r="AB437" s="2441"/>
      <c r="AC437" s="2441"/>
      <c r="AD437" s="2441"/>
      <c r="AE437" s="2441"/>
      <c r="AF437" s="2442"/>
      <c r="AG437" s="2530"/>
      <c r="AH437" s="2247"/>
      <c r="AI437" s="2247"/>
      <c r="AJ437" s="2247"/>
    </row>
    <row r="438" spans="1:110" ht="12.75" customHeight="1">
      <c r="D438" s="2440" t="s">
        <v>1140</v>
      </c>
      <c r="E438" s="2441"/>
      <c r="F438" s="2441"/>
      <c r="G438" s="2441"/>
      <c r="H438" s="2441"/>
      <c r="I438" s="2441"/>
      <c r="J438" s="2441"/>
      <c r="K438" s="2441"/>
      <c r="L438" s="2441"/>
      <c r="M438" s="2441"/>
      <c r="N438" s="2441"/>
      <c r="O438" s="2441"/>
      <c r="P438" s="2441"/>
      <c r="Q438" s="2441"/>
      <c r="R438" s="2441"/>
      <c r="S438" s="2441"/>
      <c r="T438" s="2441"/>
      <c r="U438" s="2441"/>
      <c r="V438" s="2441"/>
      <c r="W438" s="2441"/>
      <c r="X438" s="2441"/>
      <c r="Y438" s="2441"/>
      <c r="Z438" s="2441"/>
      <c r="AA438" s="2441"/>
      <c r="AB438" s="2441"/>
      <c r="AC438" s="2441"/>
      <c r="AD438" s="2441"/>
      <c r="AE438" s="2441"/>
      <c r="AF438" s="2442"/>
      <c r="AG438" s="2491">
        <v>177</v>
      </c>
      <c r="AH438" s="2491"/>
      <c r="AI438" s="2491"/>
      <c r="AJ438" s="2491"/>
    </row>
    <row r="439" spans="1:110" ht="12.75" customHeight="1">
      <c r="D439" s="2440" t="s">
        <v>1141</v>
      </c>
      <c r="E439" s="2441"/>
      <c r="F439" s="2441"/>
      <c r="G439" s="2441"/>
      <c r="H439" s="2441"/>
      <c r="I439" s="2441"/>
      <c r="J439" s="2441"/>
      <c r="K439" s="2441"/>
      <c r="L439" s="2441"/>
      <c r="M439" s="2441"/>
      <c r="N439" s="2441"/>
      <c r="O439" s="2441"/>
      <c r="P439" s="2441"/>
      <c r="Q439" s="2441"/>
      <c r="R439" s="2441"/>
      <c r="S439" s="2441"/>
      <c r="T439" s="2441"/>
      <c r="U439" s="2441"/>
      <c r="V439" s="2441"/>
      <c r="W439" s="2441"/>
      <c r="X439" s="2441"/>
      <c r="Y439" s="2441"/>
      <c r="Z439" s="2441"/>
      <c r="AA439" s="2441"/>
      <c r="AB439" s="2441"/>
      <c r="AC439" s="2441"/>
      <c r="AD439" s="2441"/>
      <c r="AE439" s="2441"/>
      <c r="AF439" s="2442"/>
      <c r="AG439" s="2491">
        <v>177</v>
      </c>
      <c r="AH439" s="2491"/>
      <c r="AI439" s="2491"/>
      <c r="AJ439" s="2491"/>
    </row>
    <row r="440" spans="1:110" ht="12.75" customHeight="1">
      <c r="D440" s="2440" t="s">
        <v>1143</v>
      </c>
      <c r="E440" s="2441"/>
      <c r="F440" s="2441"/>
      <c r="G440" s="2441"/>
      <c r="H440" s="2441"/>
      <c r="I440" s="2441"/>
      <c r="J440" s="2441"/>
      <c r="K440" s="2441"/>
      <c r="L440" s="2441"/>
      <c r="M440" s="2441"/>
      <c r="N440" s="2441"/>
      <c r="O440" s="2441"/>
      <c r="P440" s="2441"/>
      <c r="Q440" s="2441"/>
      <c r="R440" s="2441"/>
      <c r="S440" s="2441"/>
      <c r="T440" s="2441"/>
      <c r="U440" s="2441"/>
      <c r="V440" s="2441"/>
      <c r="W440" s="2441"/>
      <c r="X440" s="2441"/>
      <c r="Y440" s="2441"/>
      <c r="Z440" s="2441"/>
      <c r="AA440" s="2441"/>
      <c r="AB440" s="2441"/>
      <c r="AC440" s="2441"/>
      <c r="AD440" s="2441"/>
      <c r="AE440" s="2441"/>
      <c r="AF440" s="2442"/>
      <c r="AG440" s="2492">
        <f>IF(ISERROR(AG439/AG438),"",AG439/AG438)</f>
        <v>1</v>
      </c>
      <c r="AH440" s="2492"/>
      <c r="AI440" s="2492"/>
      <c r="AJ440" s="2492"/>
    </row>
    <row r="441" spans="1:110" ht="12.75" customHeight="1">
      <c r="D441" s="2440" t="s">
        <v>1142</v>
      </c>
      <c r="E441" s="2441"/>
      <c r="F441" s="2441"/>
      <c r="G441" s="2441"/>
      <c r="H441" s="2441"/>
      <c r="I441" s="2441"/>
      <c r="J441" s="2441"/>
      <c r="K441" s="2441"/>
      <c r="L441" s="2441"/>
      <c r="M441" s="2441"/>
      <c r="N441" s="2441"/>
      <c r="O441" s="2441"/>
      <c r="P441" s="2441"/>
      <c r="Q441" s="2441"/>
      <c r="R441" s="2441"/>
      <c r="S441" s="2441"/>
      <c r="T441" s="2441"/>
      <c r="U441" s="2441"/>
      <c r="V441" s="2441"/>
      <c r="W441" s="2441"/>
      <c r="X441" s="2441"/>
      <c r="Y441" s="2441"/>
      <c r="Z441" s="2441"/>
      <c r="AA441" s="2441"/>
      <c r="AB441" s="2441"/>
      <c r="AC441" s="2441"/>
      <c r="AD441" s="2441"/>
      <c r="AE441" s="2441"/>
      <c r="AF441" s="2442"/>
      <c r="AG441" s="2456">
        <v>166689</v>
      </c>
      <c r="AH441" s="2456"/>
      <c r="AI441" s="2456"/>
      <c r="AJ441" s="2456"/>
    </row>
    <row r="442" spans="1:110" ht="12.75" customHeight="1">
      <c r="D442" s="2440" t="s">
        <v>1144</v>
      </c>
      <c r="E442" s="2441"/>
      <c r="F442" s="2441"/>
      <c r="G442" s="2441"/>
      <c r="H442" s="2441"/>
      <c r="I442" s="2441"/>
      <c r="J442" s="2441"/>
      <c r="K442" s="2441"/>
      <c r="L442" s="2441"/>
      <c r="M442" s="2441"/>
      <c r="N442" s="2441"/>
      <c r="O442" s="2441"/>
      <c r="P442" s="2441"/>
      <c r="Q442" s="2441"/>
      <c r="R442" s="2441"/>
      <c r="S442" s="2441"/>
      <c r="T442" s="2441"/>
      <c r="U442" s="2441"/>
      <c r="V442" s="2441"/>
      <c r="W442" s="2441"/>
      <c r="X442" s="2441"/>
      <c r="Y442" s="2441"/>
      <c r="Z442" s="2441"/>
      <c r="AA442" s="2441"/>
      <c r="AB442" s="2441"/>
      <c r="AC442" s="2441"/>
      <c r="AD442" s="2441"/>
      <c r="AE442" s="2441"/>
      <c r="AF442" s="2442"/>
      <c r="AG442" s="2456">
        <v>166689</v>
      </c>
      <c r="AH442" s="2456"/>
      <c r="AI442" s="2456"/>
      <c r="AJ442" s="2456"/>
    </row>
    <row r="443" spans="1:110" ht="12.75" customHeight="1">
      <c r="D443" s="2440" t="s">
        <v>1145</v>
      </c>
      <c r="E443" s="2441"/>
      <c r="F443" s="2441"/>
      <c r="G443" s="2441"/>
      <c r="H443" s="2441"/>
      <c r="I443" s="2441"/>
      <c r="J443" s="2441"/>
      <c r="K443" s="2441"/>
      <c r="L443" s="2441"/>
      <c r="M443" s="2441"/>
      <c r="N443" s="2441"/>
      <c r="O443" s="2441"/>
      <c r="P443" s="2441"/>
      <c r="Q443" s="2441"/>
      <c r="R443" s="2441"/>
      <c r="S443" s="2441"/>
      <c r="T443" s="2441"/>
      <c r="U443" s="2441"/>
      <c r="V443" s="2441"/>
      <c r="W443" s="2441"/>
      <c r="X443" s="2441"/>
      <c r="Y443" s="2441"/>
      <c r="Z443" s="2441"/>
      <c r="AA443" s="2441"/>
      <c r="AB443" s="2441"/>
      <c r="AC443" s="2441"/>
      <c r="AD443" s="2441"/>
      <c r="AE443" s="2441"/>
      <c r="AF443" s="2442"/>
      <c r="AG443" s="2492">
        <f>IF(ISERROR(AG442/AG441),"",AG442/AG441)</f>
        <v>1</v>
      </c>
      <c r="AH443" s="2492"/>
      <c r="AI443" s="2492"/>
      <c r="AJ443" s="2492"/>
    </row>
    <row r="444" spans="1:110" ht="12.75" customHeight="1">
      <c r="D444" s="2440" t="s">
        <v>1146</v>
      </c>
      <c r="E444" s="2441"/>
      <c r="F444" s="2441"/>
      <c r="G444" s="2441"/>
      <c r="H444" s="2441"/>
      <c r="I444" s="2441"/>
      <c r="J444" s="2441"/>
      <c r="K444" s="2441"/>
      <c r="L444" s="2441"/>
      <c r="M444" s="2441"/>
      <c r="N444" s="2441"/>
      <c r="O444" s="2441"/>
      <c r="P444" s="2441"/>
      <c r="Q444" s="2441"/>
      <c r="R444" s="2441"/>
      <c r="S444" s="2441"/>
      <c r="T444" s="2441"/>
      <c r="U444" s="2441"/>
      <c r="V444" s="2441"/>
      <c r="W444" s="2441"/>
      <c r="X444" s="2441"/>
      <c r="Y444" s="2441"/>
      <c r="Z444" s="2441"/>
      <c r="AA444" s="2441"/>
      <c r="AB444" s="2441"/>
      <c r="AC444" s="2441"/>
      <c r="AD444" s="2441"/>
      <c r="AE444" s="2441"/>
      <c r="AF444" s="2442"/>
      <c r="AG444" s="2492">
        <f>MIN(IF(AG440&gt;AG443,AG443,AG440),1)</f>
        <v>1</v>
      </c>
      <c r="AH444" s="2492"/>
      <c r="AI444" s="2492"/>
      <c r="AJ444" s="2492"/>
    </row>
    <row r="445" spans="1:110" ht="12.75" customHeight="1">
      <c r="D445" s="2440" t="s">
        <v>1407</v>
      </c>
      <c r="E445" s="2218"/>
      <c r="F445" s="2218"/>
      <c r="G445" s="2218"/>
      <c r="H445" s="2218"/>
      <c r="I445" s="2218"/>
      <c r="J445" s="2218"/>
      <c r="K445" s="2218"/>
      <c r="L445" s="2218"/>
      <c r="M445" s="2218"/>
      <c r="N445" s="2218"/>
      <c r="O445" s="2218"/>
      <c r="P445" s="2218"/>
      <c r="Q445" s="2218"/>
      <c r="R445" s="2218"/>
      <c r="S445" s="2218"/>
      <c r="T445" s="2218"/>
      <c r="U445" s="2218"/>
      <c r="V445" s="2218"/>
      <c r="W445" s="2218"/>
      <c r="X445" s="2218"/>
      <c r="Y445" s="2218"/>
      <c r="Z445" s="2218"/>
      <c r="AA445" s="2218"/>
      <c r="AB445" s="2218"/>
      <c r="AC445" s="2218"/>
      <c r="AD445" s="2218"/>
      <c r="AE445" s="2218"/>
      <c r="AF445" s="2514"/>
      <c r="AG445" s="2456">
        <v>3562</v>
      </c>
      <c r="AH445" s="2456"/>
      <c r="AI445" s="2456"/>
      <c r="AJ445" s="2456"/>
    </row>
    <row r="446" spans="1:110" ht="12.75" customHeight="1">
      <c r="D446" s="2217" t="s">
        <v>600</v>
      </c>
      <c r="E446" s="2218"/>
      <c r="F446" s="2218"/>
      <c r="G446" s="2218"/>
      <c r="H446" s="2218"/>
      <c r="I446" s="2218"/>
      <c r="J446" s="2218"/>
      <c r="K446" s="2218"/>
      <c r="L446" s="2218"/>
      <c r="M446" s="2218"/>
      <c r="N446" s="2218"/>
      <c r="O446" s="2218"/>
      <c r="P446" s="2218"/>
      <c r="Q446" s="2218"/>
      <c r="R446" s="2218"/>
      <c r="S446" s="2218"/>
      <c r="T446" s="2218"/>
      <c r="U446" s="2218"/>
      <c r="V446" s="2218"/>
      <c r="W446" s="2218"/>
      <c r="X446" s="2218"/>
      <c r="Y446" s="2218"/>
      <c r="Z446" s="2218"/>
      <c r="AA446" s="2218"/>
      <c r="AB446" s="2218"/>
      <c r="AC446" s="2218"/>
      <c r="AD446" s="2218"/>
      <c r="AE446" s="2218"/>
      <c r="AF446" s="2514"/>
      <c r="AG446" s="2456">
        <v>13512</v>
      </c>
      <c r="AH446" s="2456"/>
      <c r="AI446" s="2456"/>
      <c r="AJ446" s="245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2440" t="s">
        <v>1408</v>
      </c>
      <c r="E447" s="2218"/>
      <c r="F447" s="2218"/>
      <c r="G447" s="2218"/>
      <c r="H447" s="2218"/>
      <c r="I447" s="2218"/>
      <c r="J447" s="2218"/>
      <c r="K447" s="2218"/>
      <c r="L447" s="2218"/>
      <c r="M447" s="2218"/>
      <c r="N447" s="2218"/>
      <c r="O447" s="2218"/>
      <c r="P447" s="2218"/>
      <c r="Q447" s="2218"/>
      <c r="R447" s="2218"/>
      <c r="S447" s="2218"/>
      <c r="T447" s="2218"/>
      <c r="U447" s="2218"/>
      <c r="V447" s="2218"/>
      <c r="W447" s="2218"/>
      <c r="X447" s="2218"/>
      <c r="Y447" s="2218"/>
      <c r="Z447" s="2218"/>
      <c r="AA447" s="2218"/>
      <c r="AB447" s="2218"/>
      <c r="AC447" s="2218"/>
      <c r="AD447" s="2218"/>
      <c r="AE447" s="2218"/>
      <c r="AF447" s="2514"/>
      <c r="AG447" s="2456">
        <v>48115</v>
      </c>
      <c r="AH447" s="2456"/>
      <c r="AI447" s="2456"/>
      <c r="AJ447" s="245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40" t="s">
        <v>1147</v>
      </c>
      <c r="E448" s="2218"/>
      <c r="F448" s="2218"/>
      <c r="G448" s="2218"/>
      <c r="H448" s="2218"/>
      <c r="I448" s="2218"/>
      <c r="J448" s="2218"/>
      <c r="K448" s="2218"/>
      <c r="L448" s="2218"/>
      <c r="M448" s="2218"/>
      <c r="N448" s="2218"/>
      <c r="O448" s="2218"/>
      <c r="P448" s="2218"/>
      <c r="Q448" s="2218"/>
      <c r="R448" s="2218"/>
      <c r="S448" s="2218"/>
      <c r="T448" s="2218"/>
      <c r="U448" s="2218"/>
      <c r="V448" s="2218"/>
      <c r="W448" s="2218"/>
      <c r="X448" s="2218"/>
      <c r="Y448" s="2218"/>
      <c r="Z448" s="2218"/>
      <c r="AA448" s="2218"/>
      <c r="AB448" s="2218"/>
      <c r="AC448" s="2218"/>
      <c r="AD448" s="2218"/>
      <c r="AE448" s="2218"/>
      <c r="AF448" s="2514"/>
      <c r="AG448" s="2456">
        <v>44231</v>
      </c>
      <c r="AH448" s="2456"/>
      <c r="AI448" s="2456"/>
      <c r="AJ448" s="245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433" t="s">
        <v>1148</v>
      </c>
      <c r="E449" s="2434"/>
      <c r="F449" s="2434"/>
      <c r="G449" s="2434"/>
      <c r="H449" s="2434"/>
      <c r="I449" s="2434"/>
      <c r="J449" s="2434"/>
      <c r="K449" s="2434"/>
      <c r="L449" s="2434"/>
      <c r="M449" s="2434"/>
      <c r="N449" s="2434"/>
      <c r="O449" s="2434"/>
      <c r="P449" s="2434"/>
      <c r="Q449" s="2434"/>
      <c r="R449" s="2434"/>
      <c r="S449" s="2434"/>
      <c r="T449" s="2434"/>
      <c r="U449" s="2434"/>
      <c r="V449" s="2434"/>
      <c r="W449" s="2434"/>
      <c r="X449" s="2434"/>
      <c r="Y449" s="2434"/>
      <c r="Z449" s="2434"/>
      <c r="AA449" s="2434"/>
      <c r="AB449" s="2434"/>
      <c r="AC449" s="2434"/>
      <c r="AD449" s="2434"/>
      <c r="AE449" s="2434"/>
      <c r="AF449" s="2435"/>
      <c r="AG449" s="2520">
        <f>AG441+AG445+AG447+AG448</f>
        <v>262597</v>
      </c>
      <c r="AH449" s="2520"/>
      <c r="AI449" s="2520"/>
      <c r="AJ449" s="2520"/>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436" t="s">
        <v>1409</v>
      </c>
      <c r="E450" s="2436"/>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2436"/>
      <c r="AG450" s="2436"/>
      <c r="AH450" s="2436"/>
      <c r="AI450" s="2436"/>
      <c r="AJ450" s="243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437"/>
      <c r="E451" s="2437"/>
      <c r="F451" s="2437"/>
      <c r="G451" s="2437"/>
      <c r="H451" s="2437"/>
      <c r="I451" s="2437"/>
      <c r="J451" s="2437"/>
      <c r="K451" s="2437"/>
      <c r="L451" s="2437"/>
      <c r="M451" s="2437"/>
      <c r="N451" s="2437"/>
      <c r="O451" s="2437"/>
      <c r="P451" s="2437"/>
      <c r="Q451" s="2437"/>
      <c r="R451" s="2437"/>
      <c r="S451" s="2437"/>
      <c r="T451" s="2437"/>
      <c r="U451" s="2437"/>
      <c r="V451" s="2437"/>
      <c r="W451" s="2437"/>
      <c r="X451" s="2437"/>
      <c r="Y451" s="2437"/>
      <c r="Z451" s="2437"/>
      <c r="AA451" s="2437"/>
      <c r="AB451" s="2437"/>
      <c r="AC451" s="2437"/>
      <c r="AD451" s="2437"/>
      <c r="AE451" s="2437"/>
      <c r="AF451" s="2437"/>
      <c r="AG451" s="2437"/>
      <c r="AH451" s="2437"/>
      <c r="AI451" s="2437"/>
      <c r="AJ451" s="243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3">
        <f>'Sources and Uses Budget'!B105/Application!AG436</f>
        <v>801028.24749024853</v>
      </c>
      <c r="AD453" s="2493"/>
      <c r="AE453" s="2493"/>
      <c r="AF453" s="249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3">
        <f>'Sources and Uses Budget'!C105/Application!AG436</f>
        <v>771361.1609955132</v>
      </c>
      <c r="AD454" s="2493"/>
      <c r="AE454" s="2493"/>
      <c r="AF454" s="249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3">
        <f>('Sources and Uses Budget'!$S$107+'Sources and Uses Budget'!$T$107)/Application!AG436</f>
        <v>756665.56977145304</v>
      </c>
      <c r="AD455" s="2493"/>
      <c r="AE455" s="2493"/>
      <c r="AF455" s="249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646</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443" t="s">
        <v>729</v>
      </c>
      <c r="E464" s="2444"/>
      <c r="F464" s="2444"/>
      <c r="G464" s="2444"/>
      <c r="H464" s="2444"/>
      <c r="I464" s="2444"/>
      <c r="J464" s="2444"/>
      <c r="K464" s="2444"/>
      <c r="L464" s="2444"/>
      <c r="M464" s="2444"/>
      <c r="N464" s="2444"/>
      <c r="O464" s="2444"/>
      <c r="P464" s="2444"/>
      <c r="Q464" s="2444"/>
      <c r="R464" s="2444"/>
      <c r="S464" s="2444"/>
      <c r="T464" s="2444"/>
      <c r="U464" s="2444"/>
      <c r="V464" s="2445"/>
      <c r="W464" s="2302">
        <v>20</v>
      </c>
      <c r="X464" s="2303"/>
      <c r="Y464" s="230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443" t="s">
        <v>730</v>
      </c>
      <c r="E465" s="2444"/>
      <c r="F465" s="2444"/>
      <c r="G465" s="2444"/>
      <c r="H465" s="2444"/>
      <c r="I465" s="2444"/>
      <c r="J465" s="2444"/>
      <c r="K465" s="2444"/>
      <c r="L465" s="2444"/>
      <c r="M465" s="2444"/>
      <c r="N465" s="2444"/>
      <c r="O465" s="2444"/>
      <c r="P465" s="2444"/>
      <c r="Q465" s="2444"/>
      <c r="R465" s="2444"/>
      <c r="S465" s="2444"/>
      <c r="T465" s="2444"/>
      <c r="U465" s="2444"/>
      <c r="V465" s="2445"/>
      <c r="W465" s="2302">
        <v>0</v>
      </c>
      <c r="X465" s="2303"/>
      <c r="Y465" s="230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443" t="s">
        <v>731</v>
      </c>
      <c r="E466" s="2444"/>
      <c r="F466" s="2444"/>
      <c r="G466" s="2444"/>
      <c r="H466" s="2444"/>
      <c r="I466" s="2444"/>
      <c r="J466" s="2444"/>
      <c r="K466" s="2444"/>
      <c r="L466" s="2444"/>
      <c r="M466" s="2444"/>
      <c r="N466" s="2444"/>
      <c r="O466" s="2444"/>
      <c r="P466" s="2444"/>
      <c r="Q466" s="2444"/>
      <c r="R466" s="2444"/>
      <c r="S466" s="2444"/>
      <c r="T466" s="2444"/>
      <c r="U466" s="2444"/>
      <c r="V466" s="2445"/>
      <c r="W466" s="2302">
        <v>0</v>
      </c>
      <c r="X466" s="2303"/>
      <c r="Y466" s="230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43" t="s">
        <v>732</v>
      </c>
      <c r="E467" s="2444"/>
      <c r="F467" s="2444"/>
      <c r="G467" s="2444"/>
      <c r="H467" s="2444"/>
      <c r="I467" s="2444"/>
      <c r="J467" s="2444"/>
      <c r="K467" s="2444"/>
      <c r="L467" s="2444"/>
      <c r="M467" s="2444"/>
      <c r="N467" s="2444"/>
      <c r="O467" s="2444"/>
      <c r="P467" s="2444"/>
      <c r="Q467" s="2444"/>
      <c r="R467" s="2444"/>
      <c r="S467" s="2444"/>
      <c r="T467" s="2444"/>
      <c r="U467" s="2444"/>
      <c r="V467" s="2445"/>
      <c r="W467" s="2302">
        <v>0</v>
      </c>
      <c r="X467" s="2303"/>
      <c r="Y467" s="230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43" t="s">
        <v>944</v>
      </c>
      <c r="E468" s="2444"/>
      <c r="F468" s="2444"/>
      <c r="G468" s="2444"/>
      <c r="H468" s="2444"/>
      <c r="I468" s="2444"/>
      <c r="J468" s="2444"/>
      <c r="K468" s="2444"/>
      <c r="L468" s="2444"/>
      <c r="M468" s="2444"/>
      <c r="N468" s="2444"/>
      <c r="O468" s="2444"/>
      <c r="P468" s="2444"/>
      <c r="Q468" s="2444"/>
      <c r="R468" s="2444"/>
      <c r="S468" s="2444"/>
      <c r="T468" s="2444"/>
      <c r="U468" s="2444"/>
      <c r="V468" s="2445"/>
      <c r="W468" s="2302">
        <v>0</v>
      </c>
      <c r="X468" s="2303"/>
      <c r="Y468" s="230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443" t="s">
        <v>733</v>
      </c>
      <c r="E469" s="2444"/>
      <c r="F469" s="2444"/>
      <c r="G469" s="2444"/>
      <c r="H469" s="2444"/>
      <c r="I469" s="2444"/>
      <c r="J469" s="2444"/>
      <c r="K469" s="2444"/>
      <c r="L469" s="2444"/>
      <c r="M469" s="2444"/>
      <c r="N469" s="2444"/>
      <c r="O469" s="2444"/>
      <c r="P469" s="2444"/>
      <c r="Q469" s="2444"/>
      <c r="R469" s="2444"/>
      <c r="S469" s="2444"/>
      <c r="T469" s="2444"/>
      <c r="U469" s="2444"/>
      <c r="V469" s="2445"/>
      <c r="W469" s="2302">
        <v>0</v>
      </c>
      <c r="X469" s="2303"/>
      <c r="Y469" s="230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443" t="s">
        <v>1114</v>
      </c>
      <c r="E470" s="2444"/>
      <c r="F470" s="2444"/>
      <c r="G470" s="2444"/>
      <c r="H470" s="2444"/>
      <c r="I470" s="2444"/>
      <c r="J470" s="2444"/>
      <c r="K470" s="2444"/>
      <c r="L470" s="2444"/>
      <c r="M470" s="2444"/>
      <c r="N470" s="2444"/>
      <c r="O470" s="2444"/>
      <c r="P470" s="2444"/>
      <c r="Q470" s="2444"/>
      <c r="R470" s="2444"/>
      <c r="S470" s="2444"/>
      <c r="T470" s="2444"/>
      <c r="U470" s="2444"/>
      <c r="V470" s="2445"/>
      <c r="W470" s="2302">
        <v>0</v>
      </c>
      <c r="X470" s="2303"/>
      <c r="Y470" s="230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519" t="s">
        <v>1957</v>
      </c>
      <c r="E471" s="2444"/>
      <c r="F471" s="2444"/>
      <c r="G471" s="2444"/>
      <c r="H471" s="2444"/>
      <c r="I471" s="2444"/>
      <c r="J471" s="2444"/>
      <c r="K471" s="2444"/>
      <c r="L471" s="2444"/>
      <c r="M471" s="2444"/>
      <c r="N471" s="2444"/>
      <c r="O471" s="2444"/>
      <c r="P471" s="2444"/>
      <c r="Q471" s="2444"/>
      <c r="R471" s="2444"/>
      <c r="S471" s="2444"/>
      <c r="T471" s="2444"/>
      <c r="U471" s="2444"/>
      <c r="V471" s="2445"/>
      <c r="W471" s="2302"/>
      <c r="X471" s="2303"/>
      <c r="Y471" s="230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92" t="s">
        <v>175</v>
      </c>
      <c r="E472" s="393"/>
      <c r="F472" s="394"/>
      <c r="G472" s="2516" t="s">
        <v>2587</v>
      </c>
      <c r="H472" s="2517"/>
      <c r="I472" s="2517"/>
      <c r="J472" s="2517"/>
      <c r="K472" s="2517"/>
      <c r="L472" s="2517"/>
      <c r="M472" s="2517"/>
      <c r="N472" s="2517"/>
      <c r="O472" s="2517"/>
      <c r="P472" s="2517"/>
      <c r="Q472" s="2517"/>
      <c r="R472" s="2517"/>
      <c r="S472" s="2517"/>
      <c r="T472" s="2517"/>
      <c r="U472" s="2517"/>
      <c r="V472" s="2518"/>
      <c r="W472" s="2302">
        <v>0</v>
      </c>
      <c r="X472" s="2303"/>
      <c r="Y472" s="230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95" t="s">
        <v>945</v>
      </c>
      <c r="E473" s="396"/>
      <c r="F473" s="396"/>
      <c r="G473" s="1438"/>
      <c r="H473" s="1438"/>
      <c r="I473" s="1438"/>
      <c r="J473" s="1438"/>
      <c r="K473" s="1438"/>
      <c r="L473" s="1438"/>
      <c r="M473" s="1438"/>
      <c r="N473" s="1438"/>
      <c r="O473" s="1438"/>
      <c r="P473" s="1438"/>
      <c r="Q473" s="1438"/>
      <c r="R473" s="1438"/>
      <c r="S473" s="1438"/>
      <c r="T473" s="1438"/>
      <c r="U473" s="1438"/>
      <c r="V473" s="1438"/>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41" t="s">
        <v>867</v>
      </c>
      <c r="B478" s="2341"/>
      <c r="C478" s="2341"/>
      <c r="D478" s="2341"/>
      <c r="E478" s="2341"/>
      <c r="F478" s="2341"/>
      <c r="G478" s="2341"/>
      <c r="H478" s="2341"/>
      <c r="I478" s="2341"/>
      <c r="J478" s="2341"/>
      <c r="K478" s="2341"/>
      <c r="L478" s="2341"/>
      <c r="M478" s="2341"/>
      <c r="N478" s="2341"/>
      <c r="O478" s="2341"/>
      <c r="P478" s="2341"/>
      <c r="Q478" s="2341"/>
      <c r="R478" s="2341"/>
      <c r="S478" s="2341"/>
      <c r="T478" s="2341"/>
      <c r="U478" s="2341"/>
      <c r="V478" s="2341"/>
      <c r="W478" s="2341"/>
      <c r="X478" s="2341"/>
      <c r="Y478" s="2341"/>
      <c r="Z478" s="2341"/>
      <c r="AA478" s="2341"/>
      <c r="AB478" s="2341"/>
      <c r="AC478" s="2341"/>
      <c r="AD478" s="2341"/>
      <c r="AE478" s="2341"/>
      <c r="AF478" s="2341"/>
      <c r="AG478" s="2341"/>
      <c r="AH478" s="2341"/>
      <c r="AI478" s="2341"/>
      <c r="AJ478" s="2341"/>
      <c r="AK478" s="2341"/>
      <c r="AL478" s="234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42"/>
      <c r="B479" s="2342"/>
      <c r="C479" s="2342"/>
      <c r="D479" s="2342"/>
      <c r="E479" s="2342"/>
      <c r="F479" s="2342"/>
      <c r="G479" s="2342"/>
      <c r="H479" s="2342"/>
      <c r="I479" s="2342"/>
      <c r="J479" s="2342"/>
      <c r="K479" s="2342"/>
      <c r="L479" s="2342"/>
      <c r="M479" s="2342"/>
      <c r="N479" s="2342"/>
      <c r="O479" s="2342"/>
      <c r="P479" s="2342"/>
      <c r="Q479" s="2342"/>
      <c r="R479" s="2342"/>
      <c r="S479" s="2342"/>
      <c r="T479" s="2342"/>
      <c r="U479" s="2342"/>
      <c r="V479" s="2342"/>
      <c r="W479" s="2342"/>
      <c r="X479" s="2342"/>
      <c r="Y479" s="2342"/>
      <c r="Z479" s="2342"/>
      <c r="AA479" s="2342"/>
      <c r="AB479" s="2342"/>
      <c r="AC479" s="2342"/>
      <c r="AD479" s="2342"/>
      <c r="AE479" s="2342"/>
      <c r="AF479" s="2342"/>
      <c r="AG479" s="2342"/>
      <c r="AH479" s="2342"/>
      <c r="AI479" s="2342"/>
      <c r="AJ479" s="2342"/>
      <c r="AK479" s="2342"/>
      <c r="AL479" s="234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328</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501"/>
      <c r="C483" s="501"/>
      <c r="D483" s="501"/>
      <c r="E483" s="866"/>
      <c r="F483" s="867"/>
      <c r="G483" s="867"/>
      <c r="H483" s="867"/>
      <c r="I483" s="867"/>
      <c r="J483" s="867"/>
      <c r="K483" s="867"/>
      <c r="L483" s="867"/>
      <c r="M483" s="867"/>
      <c r="N483" s="867"/>
      <c r="O483" s="867"/>
      <c r="P483" s="867"/>
      <c r="Q483" s="867"/>
      <c r="R483" s="867"/>
      <c r="S483" s="868"/>
      <c r="T483" s="2438" t="s">
        <v>868</v>
      </c>
      <c r="U483" s="2439"/>
      <c r="V483" s="2439"/>
      <c r="W483" s="2439"/>
      <c r="X483" s="2439"/>
      <c r="Y483" s="2439"/>
      <c r="Z483" s="2439"/>
      <c r="AA483" s="2439"/>
      <c r="AB483" s="2439"/>
      <c r="AC483" s="2439"/>
      <c r="AD483" s="2439"/>
      <c r="AE483" s="2439"/>
      <c r="AF483" s="2439"/>
      <c r="AG483" s="2439"/>
      <c r="AH483" s="2484"/>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9"/>
      <c r="F484" s="678"/>
      <c r="G484" s="678"/>
      <c r="H484" s="678"/>
      <c r="I484" s="678"/>
      <c r="J484" s="678"/>
      <c r="K484" s="678"/>
      <c r="L484" s="678"/>
      <c r="M484" s="678"/>
      <c r="N484" s="678"/>
      <c r="O484" s="678"/>
      <c r="P484" s="678"/>
      <c r="Q484" s="678"/>
      <c r="R484" s="678"/>
      <c r="S484" s="870"/>
      <c r="T484" s="2457" t="s">
        <v>36</v>
      </c>
      <c r="U484" s="2457"/>
      <c r="V484" s="2457"/>
      <c r="W484" s="2457"/>
      <c r="X484" s="2457"/>
      <c r="Y484" s="2457" t="s">
        <v>37</v>
      </c>
      <c r="Z484" s="2457"/>
      <c r="AA484" s="2457"/>
      <c r="AB484" s="2457"/>
      <c r="AC484" s="2457"/>
      <c r="AD484" s="2457" t="s">
        <v>348</v>
      </c>
      <c r="AE484" s="2457"/>
      <c r="AF484" s="2457"/>
      <c r="AG484" s="2457"/>
      <c r="AH484" s="2457"/>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71"/>
      <c r="F485" s="872"/>
      <c r="G485" s="872"/>
      <c r="H485" s="872"/>
      <c r="I485" s="872"/>
      <c r="J485" s="872"/>
      <c r="K485" s="872"/>
      <c r="L485" s="872"/>
      <c r="M485" s="872"/>
      <c r="N485" s="872"/>
      <c r="O485" s="872"/>
      <c r="P485" s="872"/>
      <c r="Q485" s="872"/>
      <c r="R485" s="872"/>
      <c r="S485" s="873"/>
      <c r="T485" s="2457"/>
      <c r="U485" s="2457"/>
      <c r="V485" s="2457"/>
      <c r="W485" s="2457"/>
      <c r="X485" s="2457"/>
      <c r="Y485" s="2457"/>
      <c r="Z485" s="2457"/>
      <c r="AA485" s="2457"/>
      <c r="AB485" s="2457"/>
      <c r="AC485" s="2457"/>
      <c r="AD485" s="2457"/>
      <c r="AE485" s="2457"/>
      <c r="AF485" s="2457"/>
      <c r="AG485" s="2457"/>
      <c r="AH485" s="2457"/>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382</v>
      </c>
      <c r="F486" s="77"/>
      <c r="G486" s="77"/>
      <c r="H486" s="77"/>
      <c r="I486" s="77"/>
      <c r="J486" s="77"/>
      <c r="K486" s="77"/>
      <c r="L486" s="77"/>
      <c r="M486" s="77"/>
      <c r="N486" s="77"/>
      <c r="O486" s="77"/>
      <c r="P486" s="77"/>
      <c r="Q486" s="77"/>
      <c r="R486" s="77"/>
      <c r="S486" s="78"/>
      <c r="T486" s="2430" t="s">
        <v>624</v>
      </c>
      <c r="U486" s="2431"/>
      <c r="V486" s="2431"/>
      <c r="W486" s="2431"/>
      <c r="X486" s="2431"/>
      <c r="Y486" s="2430" t="s">
        <v>624</v>
      </c>
      <c r="Z486" s="2431"/>
      <c r="AA486" s="2431"/>
      <c r="AB486" s="2431"/>
      <c r="AC486" s="2431"/>
      <c r="AD486" s="2430" t="s">
        <v>624</v>
      </c>
      <c r="AE486" s="2431"/>
      <c r="AF486" s="2431"/>
      <c r="AG486" s="2431"/>
      <c r="AH486" s="24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383</v>
      </c>
      <c r="F487" s="77"/>
      <c r="G487" s="77"/>
      <c r="H487" s="77"/>
      <c r="I487" s="77"/>
      <c r="J487" s="77"/>
      <c r="K487" s="77"/>
      <c r="L487" s="77"/>
      <c r="M487" s="77"/>
      <c r="N487" s="77"/>
      <c r="O487" s="77"/>
      <c r="P487" s="77"/>
      <c r="Q487" s="77"/>
      <c r="R487" s="77"/>
      <c r="S487" s="77"/>
      <c r="T487" s="2431">
        <v>0</v>
      </c>
      <c r="U487" s="2431"/>
      <c r="V487" s="2431"/>
      <c r="W487" s="2431"/>
      <c r="X487" s="2431"/>
      <c r="Y487" s="2430" t="s">
        <v>624</v>
      </c>
      <c r="Z487" s="2431"/>
      <c r="AA487" s="2431"/>
      <c r="AB487" s="2431"/>
      <c r="AC487" s="2431"/>
      <c r="AD487" s="2431">
        <v>43901</v>
      </c>
      <c r="AE487" s="2431"/>
      <c r="AF487" s="2431"/>
      <c r="AG487" s="2431"/>
      <c r="AH487" s="24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384</v>
      </c>
      <c r="F488" s="77"/>
      <c r="G488" s="77"/>
      <c r="H488" s="77"/>
      <c r="I488" s="77"/>
      <c r="J488" s="77"/>
      <c r="K488" s="77"/>
      <c r="L488" s="77"/>
      <c r="M488" s="77"/>
      <c r="N488" s="77"/>
      <c r="O488" s="77"/>
      <c r="P488" s="77"/>
      <c r="Q488" s="77"/>
      <c r="R488" s="77"/>
      <c r="S488" s="77"/>
      <c r="T488" s="2430" t="s">
        <v>624</v>
      </c>
      <c r="U488" s="2431"/>
      <c r="V488" s="2431"/>
      <c r="W488" s="2431"/>
      <c r="X488" s="2431"/>
      <c r="Y488" s="2430" t="s">
        <v>624</v>
      </c>
      <c r="Z488" s="2431"/>
      <c r="AA488" s="2431"/>
      <c r="AB488" s="2431"/>
      <c r="AC488" s="2431"/>
      <c r="AD488" s="2430" t="s">
        <v>624</v>
      </c>
      <c r="AE488" s="2431"/>
      <c r="AF488" s="2431"/>
      <c r="AG488" s="2431"/>
      <c r="AH488" s="24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385</v>
      </c>
      <c r="F489" s="77"/>
      <c r="G489" s="77"/>
      <c r="H489" s="77"/>
      <c r="I489" s="77"/>
      <c r="J489" s="77"/>
      <c r="K489" s="77"/>
      <c r="L489" s="77"/>
      <c r="M489" s="77"/>
      <c r="N489" s="77"/>
      <c r="O489" s="77"/>
      <c r="P489" s="77"/>
      <c r="Q489" s="77"/>
      <c r="R489" s="77"/>
      <c r="S489" s="77"/>
      <c r="T489" s="2430" t="s">
        <v>624</v>
      </c>
      <c r="U489" s="2431"/>
      <c r="V489" s="2431"/>
      <c r="W489" s="2431"/>
      <c r="X489" s="2431"/>
      <c r="Y489" s="2430" t="s">
        <v>624</v>
      </c>
      <c r="Z489" s="2431"/>
      <c r="AA489" s="2431"/>
      <c r="AB489" s="2431"/>
      <c r="AC489" s="2431"/>
      <c r="AD489" s="2430" t="s">
        <v>624</v>
      </c>
      <c r="AE489" s="2431"/>
      <c r="AF489" s="2431"/>
      <c r="AG489" s="2431"/>
      <c r="AH489" s="24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386</v>
      </c>
      <c r="F490" s="77"/>
      <c r="G490" s="77"/>
      <c r="H490" s="77"/>
      <c r="I490" s="77"/>
      <c r="J490" s="77"/>
      <c r="K490" s="77"/>
      <c r="L490" s="77"/>
      <c r="M490" s="77"/>
      <c r="N490" s="77"/>
      <c r="O490" s="77"/>
      <c r="P490" s="77"/>
      <c r="Q490" s="77"/>
      <c r="R490" s="77"/>
      <c r="S490" s="77"/>
      <c r="T490" s="2430" t="s">
        <v>624</v>
      </c>
      <c r="U490" s="2431"/>
      <c r="V490" s="2431"/>
      <c r="W490" s="2431"/>
      <c r="X490" s="2431"/>
      <c r="Y490" s="2430" t="s">
        <v>624</v>
      </c>
      <c r="Z490" s="2431"/>
      <c r="AA490" s="2431"/>
      <c r="AB490" s="2431"/>
      <c r="AC490" s="2431"/>
      <c r="AD490" s="2430" t="s">
        <v>624</v>
      </c>
      <c r="AE490" s="2431"/>
      <c r="AF490" s="2431"/>
      <c r="AG490" s="2431"/>
      <c r="AH490" s="24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387</v>
      </c>
      <c r="F491" s="77"/>
      <c r="G491" s="77"/>
      <c r="H491" s="77"/>
      <c r="I491" s="77"/>
      <c r="J491" s="77"/>
      <c r="K491" s="77"/>
      <c r="L491" s="77"/>
      <c r="M491" s="77"/>
      <c r="N491" s="77"/>
      <c r="O491" s="77"/>
      <c r="P491" s="77"/>
      <c r="Q491" s="77"/>
      <c r="R491" s="77"/>
      <c r="S491" s="77"/>
      <c r="T491" s="2430" t="s">
        <v>624</v>
      </c>
      <c r="U491" s="2431"/>
      <c r="V491" s="2431"/>
      <c r="W491" s="2431"/>
      <c r="X491" s="2431"/>
      <c r="Y491" s="2430" t="s">
        <v>624</v>
      </c>
      <c r="Z491" s="2431"/>
      <c r="AA491" s="2431"/>
      <c r="AB491" s="2431"/>
      <c r="AC491" s="2431"/>
      <c r="AD491" s="2430" t="s">
        <v>624</v>
      </c>
      <c r="AE491" s="2431"/>
      <c r="AF491" s="2431"/>
      <c r="AG491" s="2431"/>
      <c r="AH491" s="24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388</v>
      </c>
      <c r="F492" s="77"/>
      <c r="G492" s="77"/>
      <c r="H492" s="77"/>
      <c r="I492" s="77"/>
      <c r="J492" s="77"/>
      <c r="K492" s="77"/>
      <c r="L492" s="77"/>
      <c r="M492" s="77"/>
      <c r="N492" s="77"/>
      <c r="O492" s="77"/>
      <c r="P492" s="77"/>
      <c r="Q492" s="77"/>
      <c r="R492" s="77"/>
      <c r="S492" s="77"/>
      <c r="T492" s="2431">
        <v>0</v>
      </c>
      <c r="U492" s="2431"/>
      <c r="V492" s="2431"/>
      <c r="W492" s="2431"/>
      <c r="X492" s="2431"/>
      <c r="Y492" s="2430" t="s">
        <v>624</v>
      </c>
      <c r="Z492" s="2431"/>
      <c r="AA492" s="2431"/>
      <c r="AB492" s="2431"/>
      <c r="AC492" s="2431"/>
      <c r="AD492" s="2431">
        <v>43759</v>
      </c>
      <c r="AE492" s="2431"/>
      <c r="AF492" s="2431"/>
      <c r="AG492" s="2431"/>
      <c r="AH492" s="24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412</v>
      </c>
      <c r="F493" s="77"/>
      <c r="G493" s="77"/>
      <c r="H493" s="77"/>
      <c r="I493" s="77"/>
      <c r="J493" s="77"/>
      <c r="K493" s="77"/>
      <c r="L493" s="77"/>
      <c r="M493" s="77"/>
      <c r="N493" s="77"/>
      <c r="O493" s="77"/>
      <c r="P493" s="77"/>
      <c r="Q493" s="77"/>
      <c r="R493" s="77"/>
      <c r="S493" s="77"/>
      <c r="T493" s="2430" t="s">
        <v>624</v>
      </c>
      <c r="U493" s="2431"/>
      <c r="V493" s="2431"/>
      <c r="W493" s="2431"/>
      <c r="X493" s="2431"/>
      <c r="Y493" s="2430" t="s">
        <v>624</v>
      </c>
      <c r="Z493" s="2431"/>
      <c r="AA493" s="2431"/>
      <c r="AB493" s="2431"/>
      <c r="AC493" s="2431"/>
      <c r="AD493" s="2430" t="s">
        <v>624</v>
      </c>
      <c r="AE493" s="2431"/>
      <c r="AF493" s="2431"/>
      <c r="AG493" s="2431"/>
      <c r="AH493" s="24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413</v>
      </c>
      <c r="F494" s="77"/>
      <c r="G494" s="77"/>
      <c r="H494" s="77"/>
      <c r="I494" s="77"/>
      <c r="J494" s="77"/>
      <c r="K494" s="77"/>
      <c r="L494" s="77"/>
      <c r="M494" s="77"/>
      <c r="N494" s="77"/>
      <c r="O494" s="77"/>
      <c r="P494" s="77"/>
      <c r="Q494" s="77"/>
      <c r="R494" s="77"/>
      <c r="S494" s="77"/>
      <c r="T494" s="2430" t="s">
        <v>624</v>
      </c>
      <c r="U494" s="2431"/>
      <c r="V494" s="2431"/>
      <c r="W494" s="2431"/>
      <c r="X494" s="2431"/>
      <c r="Y494" s="2430" t="s">
        <v>624</v>
      </c>
      <c r="Z494" s="2431"/>
      <c r="AA494" s="2431"/>
      <c r="AB494" s="2431"/>
      <c r="AC494" s="2431"/>
      <c r="AD494" s="2430" t="s">
        <v>624</v>
      </c>
      <c r="AE494" s="2431"/>
      <c r="AF494" s="2431"/>
      <c r="AG494" s="2431"/>
      <c r="AH494" s="24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1088</v>
      </c>
      <c r="F495" s="80"/>
      <c r="G495" s="80"/>
      <c r="H495" s="80"/>
      <c r="I495" s="80"/>
      <c r="J495" s="80"/>
      <c r="K495" s="80"/>
      <c r="L495" s="80"/>
      <c r="M495" s="80"/>
      <c r="N495" s="80"/>
      <c r="O495" s="80"/>
      <c r="P495" s="80"/>
      <c r="Q495" s="80"/>
      <c r="R495" s="80"/>
      <c r="S495" s="80"/>
      <c r="T495" s="2431">
        <v>0</v>
      </c>
      <c r="U495" s="2431"/>
      <c r="V495" s="2431"/>
      <c r="W495" s="2431"/>
      <c r="X495" s="2431"/>
      <c r="Y495" s="2431">
        <v>0</v>
      </c>
      <c r="Z495" s="2431"/>
      <c r="AA495" s="2431"/>
      <c r="AB495" s="2431"/>
      <c r="AC495" s="2431"/>
      <c r="AD495" s="2431"/>
      <c r="AE495" s="2431"/>
      <c r="AF495" s="2431"/>
      <c r="AG495" s="2431"/>
      <c r="AH495" s="24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465" t="s">
        <v>414</v>
      </c>
      <c r="R497" s="2466"/>
      <c r="S497" s="2466"/>
      <c r="T497" s="2466"/>
      <c r="U497" s="2466"/>
      <c r="V497" s="2466"/>
      <c r="W497" s="2466"/>
      <c r="X497" s="2466"/>
      <c r="Y497" s="2466"/>
      <c r="Z497" s="2466"/>
      <c r="AA497" s="2466"/>
      <c r="AB497" s="2466"/>
      <c r="AC497" s="2466"/>
      <c r="AD497" s="2466"/>
      <c r="AE497" s="2466"/>
      <c r="AF497" s="2466"/>
      <c r="AG497" s="2466"/>
      <c r="AH497" s="2466"/>
      <c r="AI497" s="2466"/>
      <c r="AJ497" s="2466"/>
      <c r="AK497" s="246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415</v>
      </c>
      <c r="C498" s="77"/>
      <c r="D498" s="77"/>
      <c r="E498" s="77"/>
      <c r="F498" s="77"/>
      <c r="G498" s="77"/>
      <c r="H498" s="77"/>
      <c r="I498" s="77"/>
      <c r="J498" s="77"/>
      <c r="K498" s="77"/>
      <c r="L498" s="77"/>
      <c r="M498" s="77"/>
      <c r="N498" s="77"/>
      <c r="O498" s="77"/>
      <c r="P498" s="77"/>
      <c r="Q498" s="2429" t="s">
        <v>2585</v>
      </c>
      <c r="R498" s="1997"/>
      <c r="S498" s="1997"/>
      <c r="T498" s="1997"/>
      <c r="U498" s="1997"/>
      <c r="V498" s="1997"/>
      <c r="W498" s="1997"/>
      <c r="X498" s="1997"/>
      <c r="Y498" s="1997"/>
      <c r="Z498" s="1997"/>
      <c r="AA498" s="1997"/>
      <c r="AB498" s="1997"/>
      <c r="AC498" s="1997"/>
      <c r="AD498" s="1997"/>
      <c r="AE498" s="1997"/>
      <c r="AF498" s="1997"/>
      <c r="AG498" s="1997"/>
      <c r="AH498" s="1997"/>
      <c r="AI498" s="1997"/>
      <c r="AJ498" s="1997"/>
      <c r="AK498" s="233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416</v>
      </c>
      <c r="C499" s="77"/>
      <c r="D499" s="77"/>
      <c r="E499" s="77"/>
      <c r="F499" s="77"/>
      <c r="G499" s="77"/>
      <c r="H499" s="77"/>
      <c r="I499" s="77"/>
      <c r="J499" s="77"/>
      <c r="K499" s="77"/>
      <c r="L499" s="77"/>
      <c r="M499" s="77"/>
      <c r="N499" s="77"/>
      <c r="O499" s="77"/>
      <c r="P499" s="77"/>
      <c r="Q499" s="2429" t="s">
        <v>2639</v>
      </c>
      <c r="R499" s="1997"/>
      <c r="S499" s="1997"/>
      <c r="T499" s="1997"/>
      <c r="U499" s="1997"/>
      <c r="V499" s="1997"/>
      <c r="W499" s="1997"/>
      <c r="X499" s="1997"/>
      <c r="Y499" s="1997"/>
      <c r="Z499" s="1997"/>
      <c r="AA499" s="1997"/>
      <c r="AB499" s="1997"/>
      <c r="AC499" s="1997"/>
      <c r="AD499" s="1997"/>
      <c r="AE499" s="1997"/>
      <c r="AF499" s="1997"/>
      <c r="AG499" s="1997"/>
      <c r="AH499" s="1997"/>
      <c r="AI499" s="1997"/>
      <c r="AJ499" s="1997"/>
      <c r="AK499" s="233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417</v>
      </c>
      <c r="C500" s="77"/>
      <c r="D500" s="77"/>
      <c r="E500" s="77"/>
      <c r="F500" s="77"/>
      <c r="G500" s="77"/>
      <c r="H500" s="77"/>
      <c r="I500" s="77"/>
      <c r="J500" s="77"/>
      <c r="K500" s="77"/>
      <c r="L500" s="77"/>
      <c r="M500" s="77"/>
      <c r="N500" s="77"/>
      <c r="O500" s="77"/>
      <c r="P500" s="77"/>
      <c r="Q500" s="2429" t="s">
        <v>2640</v>
      </c>
      <c r="R500" s="1997"/>
      <c r="S500" s="1997"/>
      <c r="T500" s="1997"/>
      <c r="U500" s="1997"/>
      <c r="V500" s="1997"/>
      <c r="W500" s="1997"/>
      <c r="X500" s="1997"/>
      <c r="Y500" s="1997"/>
      <c r="Z500" s="1997"/>
      <c r="AA500" s="1997"/>
      <c r="AB500" s="1997"/>
      <c r="AC500" s="1997"/>
      <c r="AD500" s="1997"/>
      <c r="AE500" s="1997"/>
      <c r="AF500" s="1997"/>
      <c r="AG500" s="1997"/>
      <c r="AH500" s="1997"/>
      <c r="AI500" s="1997"/>
      <c r="AJ500" s="1997"/>
      <c r="AK500" s="233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468" t="s">
        <v>418</v>
      </c>
      <c r="C501" s="2469"/>
      <c r="D501" s="2469"/>
      <c r="E501" s="2469"/>
      <c r="F501" s="2469"/>
      <c r="G501" s="2469"/>
      <c r="H501" s="2469"/>
      <c r="I501" s="2469"/>
      <c r="J501" s="2469"/>
      <c r="K501" s="2469"/>
      <c r="L501" s="2469"/>
      <c r="M501" s="2469"/>
      <c r="N501" s="2469"/>
      <c r="O501" s="2469"/>
      <c r="P501" s="2470"/>
      <c r="Q501" s="2485" t="s">
        <v>704</v>
      </c>
      <c r="R501" s="2486"/>
      <c r="S501" s="2249" t="s">
        <v>171</v>
      </c>
      <c r="T501" s="2250"/>
      <c r="U501" s="2250"/>
      <c r="V501" s="2250"/>
      <c r="W501" s="2250"/>
      <c r="X501" s="2250"/>
      <c r="Y501" s="2250"/>
      <c r="Z501" s="2250"/>
      <c r="AA501" s="2250"/>
      <c r="AB501" s="2250"/>
      <c r="AC501" s="2250"/>
      <c r="AD501" s="2250"/>
      <c r="AE501" s="2250"/>
      <c r="AF501" s="2250"/>
      <c r="AG501" s="2250"/>
      <c r="AH501" s="2250"/>
      <c r="AI501" s="2250"/>
      <c r="AJ501" s="2250"/>
      <c r="AK501" s="225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71"/>
      <c r="C502" s="2472"/>
      <c r="D502" s="2472"/>
      <c r="E502" s="2472"/>
      <c r="F502" s="2472"/>
      <c r="G502" s="2472"/>
      <c r="H502" s="2472"/>
      <c r="I502" s="2472"/>
      <c r="J502" s="2472"/>
      <c r="K502" s="2472"/>
      <c r="L502" s="2472"/>
      <c r="M502" s="2472"/>
      <c r="N502" s="2472"/>
      <c r="O502" s="2472"/>
      <c r="P502" s="2473"/>
      <c r="Q502" s="2487"/>
      <c r="R502" s="2488"/>
      <c r="S502" s="2252"/>
      <c r="T502" s="2253"/>
      <c r="U502" s="2253"/>
      <c r="V502" s="2253"/>
      <c r="W502" s="2253"/>
      <c r="X502" s="2253"/>
      <c r="Y502" s="2253"/>
      <c r="Z502" s="2253"/>
      <c r="AA502" s="2253"/>
      <c r="AB502" s="2253"/>
      <c r="AC502" s="2253"/>
      <c r="AD502" s="2253"/>
      <c r="AE502" s="2253"/>
      <c r="AF502" s="2253"/>
      <c r="AG502" s="2253"/>
      <c r="AH502" s="2253"/>
      <c r="AI502" s="2253"/>
      <c r="AJ502" s="2253"/>
      <c r="AK502" s="225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1977</v>
      </c>
      <c r="C503" s="1439"/>
      <c r="D503" s="1439"/>
      <c r="E503" s="1439"/>
      <c r="F503" s="1439"/>
      <c r="G503" s="1439"/>
      <c r="H503" s="1439"/>
      <c r="I503" s="1439"/>
      <c r="J503" s="1439"/>
      <c r="K503" s="1439"/>
      <c r="L503" s="1439"/>
      <c r="M503" s="1439"/>
      <c r="N503" s="1439"/>
      <c r="O503" s="1439"/>
      <c r="P503" s="1439"/>
      <c r="Q503" s="2527" t="s">
        <v>704</v>
      </c>
      <c r="R503" s="2528"/>
      <c r="S503" s="2528"/>
      <c r="T503" s="2528"/>
      <c r="U503" s="2528"/>
      <c r="V503" s="2528"/>
      <c r="W503" s="2528"/>
      <c r="X503" s="2528"/>
      <c r="Y503" s="2528"/>
      <c r="Z503" s="2528"/>
      <c r="AA503" s="2528"/>
      <c r="AB503" s="2528"/>
      <c r="AC503" s="2528"/>
      <c r="AD503" s="2528"/>
      <c r="AE503" s="2528"/>
      <c r="AF503" s="2528"/>
      <c r="AG503" s="2528"/>
      <c r="AH503" s="2528"/>
      <c r="AI503" s="2528"/>
      <c r="AJ503" s="2528"/>
      <c r="AK503" s="2529"/>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429" t="s">
        <v>2590</v>
      </c>
      <c r="R504" s="1997"/>
      <c r="S504" s="1997"/>
      <c r="T504" s="1997"/>
      <c r="U504" s="1997"/>
      <c r="V504" s="1997"/>
      <c r="W504" s="1997"/>
      <c r="X504" s="1997"/>
      <c r="Y504" s="1997"/>
      <c r="Z504" s="1997"/>
      <c r="AA504" s="1997"/>
      <c r="AB504" s="1997"/>
      <c r="AC504" s="1997"/>
      <c r="AD504" s="1997"/>
      <c r="AE504" s="1997"/>
      <c r="AF504" s="1997"/>
      <c r="AG504" s="1997"/>
      <c r="AH504" s="1997"/>
      <c r="AI504" s="1997"/>
      <c r="AJ504" s="1997"/>
      <c r="AK504" s="233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420</v>
      </c>
      <c r="C505" s="77"/>
      <c r="D505" s="77"/>
      <c r="E505" s="77"/>
      <c r="F505" s="77"/>
      <c r="G505" s="77"/>
      <c r="H505" s="77"/>
      <c r="I505" s="77"/>
      <c r="J505" s="77"/>
      <c r="K505" s="77"/>
      <c r="L505" s="77"/>
      <c r="M505" s="77"/>
      <c r="N505" s="77"/>
      <c r="O505" s="77"/>
      <c r="P505" s="77"/>
      <c r="Q505" s="2489" t="s">
        <v>2641</v>
      </c>
      <c r="R505" s="1997"/>
      <c r="S505" s="1997"/>
      <c r="T505" s="1997"/>
      <c r="U505" s="1997"/>
      <c r="V505" s="1997"/>
      <c r="W505" s="1997"/>
      <c r="X505" s="1997"/>
      <c r="Y505" s="1997"/>
      <c r="Z505" s="1997"/>
      <c r="AA505" s="1997"/>
      <c r="AB505" s="1997"/>
      <c r="AC505" s="1997"/>
      <c r="AD505" s="1997"/>
      <c r="AE505" s="1997"/>
      <c r="AF505" s="1997"/>
      <c r="AG505" s="1997"/>
      <c r="AH505" s="1997"/>
      <c r="AI505" s="1997"/>
      <c r="AJ505" s="1997"/>
      <c r="AK505" s="233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1974</v>
      </c>
      <c r="C506" s="77"/>
      <c r="D506" s="77"/>
      <c r="E506" s="77"/>
      <c r="F506" s="77"/>
      <c r="G506" s="77"/>
      <c r="H506" s="77"/>
      <c r="I506" s="77"/>
      <c r="J506" s="77"/>
      <c r="K506" s="77"/>
      <c r="L506" s="77"/>
      <c r="M506" s="77"/>
      <c r="N506" s="77"/>
      <c r="O506" s="77"/>
      <c r="P506" s="77"/>
      <c r="Q506" s="2330">
        <v>152</v>
      </c>
      <c r="R506" s="1997"/>
      <c r="S506" s="1997"/>
      <c r="T506" s="1997"/>
      <c r="U506" s="1997"/>
      <c r="V506" s="1997"/>
      <c r="W506" s="1997"/>
      <c r="X506" s="1997"/>
      <c r="Y506" s="1997"/>
      <c r="Z506" s="1997"/>
      <c r="AA506" s="1997"/>
      <c r="AB506" s="1997"/>
      <c r="AC506" s="1997"/>
      <c r="AD506" s="1997"/>
      <c r="AE506" s="1997"/>
      <c r="AF506" s="1997"/>
      <c r="AG506" s="1997"/>
      <c r="AH506" s="1997"/>
      <c r="AI506" s="1997"/>
      <c r="AJ506" s="1997"/>
      <c r="AK506" s="233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5">
      <c r="B507" s="185" t="s">
        <v>1975</v>
      </c>
      <c r="C507" s="77"/>
      <c r="D507" s="77"/>
      <c r="E507" s="77"/>
      <c r="F507" s="77"/>
      <c r="G507" s="77"/>
      <c r="H507" s="77"/>
      <c r="I507" s="77"/>
      <c r="J507" s="77"/>
      <c r="K507" s="77"/>
      <c r="L507" s="77"/>
      <c r="M507" s="2003">
        <v>86</v>
      </c>
      <c r="N507" s="2004"/>
      <c r="O507" s="2004"/>
      <c r="P507" s="2005"/>
      <c r="Q507" s="1469" t="s">
        <v>1976</v>
      </c>
      <c r="R507" s="1470"/>
      <c r="S507" s="1470"/>
      <c r="T507" s="1470"/>
      <c r="U507" s="1470"/>
      <c r="V507" s="1470"/>
      <c r="W507" s="1470"/>
      <c r="X507" s="1470"/>
      <c r="Y507" s="1470"/>
      <c r="Z507" s="1470"/>
      <c r="AA507" s="1470"/>
      <c r="AB507" s="1470"/>
      <c r="AC507" s="1470"/>
      <c r="AD507" s="1470"/>
      <c r="AE507" s="1470"/>
      <c r="AF507" s="1470"/>
      <c r="AG507" s="1470"/>
      <c r="AH507" s="2003">
        <v>66</v>
      </c>
      <c r="AI507" s="2004"/>
      <c r="AJ507" s="2004"/>
      <c r="AK507" s="200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609</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5" t="s">
        <v>422</v>
      </c>
      <c r="AD511" s="2466"/>
      <c r="AE511" s="2466"/>
      <c r="AF511" s="2466"/>
      <c r="AG511" s="2466"/>
      <c r="AH511" s="2466"/>
      <c r="AI511" s="2466"/>
      <c r="AJ511" s="2466"/>
      <c r="AK511" s="246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38" t="s">
        <v>423</v>
      </c>
      <c r="AD512" s="2439"/>
      <c r="AE512" s="2439"/>
      <c r="AF512" s="2439"/>
      <c r="AG512" s="82" t="s">
        <v>424</v>
      </c>
      <c r="AH512" s="2439" t="s">
        <v>425</v>
      </c>
      <c r="AI512" s="2439"/>
      <c r="AJ512" s="2439"/>
      <c r="AK512" s="2484"/>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446" t="s">
        <v>426</v>
      </c>
      <c r="C513" s="2447"/>
      <c r="D513" s="2447"/>
      <c r="E513" s="2447"/>
      <c r="F513" s="2447"/>
      <c r="G513" s="2447"/>
      <c r="H513" s="2448"/>
      <c r="I513" s="72" t="s">
        <v>427</v>
      </c>
      <c r="J513" s="72"/>
      <c r="K513" s="72"/>
      <c r="L513" s="72"/>
      <c r="M513" s="72"/>
      <c r="N513" s="72"/>
      <c r="O513" s="72"/>
      <c r="P513" s="72"/>
      <c r="Q513" s="72"/>
      <c r="R513" s="72"/>
      <c r="S513" s="72"/>
      <c r="T513" s="72"/>
      <c r="U513" s="72"/>
      <c r="V513" s="72"/>
      <c r="W513" s="72"/>
      <c r="X513" s="25"/>
      <c r="Y513" s="25"/>
      <c r="AC513" s="2432" t="s">
        <v>624</v>
      </c>
      <c r="AD513" s="2307"/>
      <c r="AE513" s="2307"/>
      <c r="AF513" s="2307"/>
      <c r="AG513" s="75" t="s">
        <v>424</v>
      </c>
      <c r="AH513" s="2162">
        <v>0</v>
      </c>
      <c r="AI513" s="2162"/>
      <c r="AJ513" s="2162"/>
      <c r="AK513" s="2163"/>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449"/>
      <c r="C514" s="2450"/>
      <c r="D514" s="2450"/>
      <c r="E514" s="2450"/>
      <c r="F514" s="2450"/>
      <c r="G514" s="2450"/>
      <c r="H514" s="2451"/>
      <c r="I514" s="80" t="s">
        <v>428</v>
      </c>
      <c r="J514" s="80"/>
      <c r="K514" s="80"/>
      <c r="L514" s="80"/>
      <c r="M514" s="80"/>
      <c r="N514" s="80"/>
      <c r="O514" s="80"/>
      <c r="P514" s="80"/>
      <c r="Q514" s="80"/>
      <c r="R514" s="80"/>
      <c r="S514" s="80"/>
      <c r="T514" s="80"/>
      <c r="U514" s="80"/>
      <c r="V514" s="80"/>
      <c r="W514" s="80"/>
      <c r="X514" s="80"/>
      <c r="Y514" s="80"/>
      <c r="Z514" s="80"/>
      <c r="AA514" s="80"/>
      <c r="AB514" s="80"/>
      <c r="AC514" s="2432">
        <v>3</v>
      </c>
      <c r="AD514" s="2307"/>
      <c r="AE514" s="2307"/>
      <c r="AF514" s="2307"/>
      <c r="AG514" s="65" t="s">
        <v>424</v>
      </c>
      <c r="AH514" s="2162">
        <v>2021</v>
      </c>
      <c r="AI514" s="2162"/>
      <c r="AJ514" s="2162"/>
      <c r="AK514" s="2163"/>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446" t="s">
        <v>429</v>
      </c>
      <c r="C515" s="2447"/>
      <c r="D515" s="2447"/>
      <c r="E515" s="2447"/>
      <c r="F515" s="2447"/>
      <c r="G515" s="2447"/>
      <c r="H515" s="2448"/>
      <c r="I515" s="72" t="s">
        <v>430</v>
      </c>
      <c r="J515" s="72"/>
      <c r="K515" s="72"/>
      <c r="L515" s="72"/>
      <c r="M515" s="72"/>
      <c r="N515" s="72"/>
      <c r="O515" s="72"/>
      <c r="P515" s="72"/>
      <c r="Q515" s="72"/>
      <c r="R515" s="72"/>
      <c r="S515" s="72"/>
      <c r="T515" s="72"/>
      <c r="U515" s="72"/>
      <c r="V515" s="72"/>
      <c r="W515" s="72"/>
      <c r="X515" s="25"/>
      <c r="Y515" s="25"/>
      <c r="AC515" s="2432" t="s">
        <v>624</v>
      </c>
      <c r="AD515" s="2307"/>
      <c r="AE515" s="2307"/>
      <c r="AF515" s="2307"/>
      <c r="AG515" s="75" t="s">
        <v>424</v>
      </c>
      <c r="AH515" s="2162"/>
      <c r="AI515" s="2162"/>
      <c r="AJ515" s="2162"/>
      <c r="AK515" s="2163"/>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449"/>
      <c r="C516" s="2450"/>
      <c r="D516" s="2450"/>
      <c r="E516" s="2450"/>
      <c r="F516" s="2450"/>
      <c r="G516" s="2450"/>
      <c r="H516" s="2451"/>
      <c r="I516" s="25" t="s">
        <v>431</v>
      </c>
      <c r="J516" s="25"/>
      <c r="K516" s="25"/>
      <c r="L516" s="25"/>
      <c r="M516" s="25"/>
      <c r="N516" s="25"/>
      <c r="O516" s="25"/>
      <c r="P516" s="25"/>
      <c r="Q516" s="25"/>
      <c r="R516" s="25"/>
      <c r="S516" s="25"/>
      <c r="T516" s="25"/>
      <c r="U516" s="25"/>
      <c r="V516" s="25"/>
      <c r="W516" s="25"/>
      <c r="X516" s="25"/>
      <c r="Y516" s="25"/>
      <c r="AC516" s="2432">
        <v>10</v>
      </c>
      <c r="AD516" s="2307"/>
      <c r="AE516" s="2307"/>
      <c r="AF516" s="2307"/>
      <c r="AG516" s="75" t="s">
        <v>424</v>
      </c>
      <c r="AH516" s="2162">
        <v>2019</v>
      </c>
      <c r="AI516" s="2162"/>
      <c r="AJ516" s="2162"/>
      <c r="AK516" s="2163"/>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49"/>
      <c r="C517" s="2450"/>
      <c r="D517" s="2450"/>
      <c r="E517" s="2450"/>
      <c r="F517" s="2450"/>
      <c r="G517" s="2450"/>
      <c r="H517" s="2451"/>
      <c r="I517" s="25" t="s">
        <v>432</v>
      </c>
      <c r="J517" s="25"/>
      <c r="K517" s="25"/>
      <c r="L517" s="25"/>
      <c r="M517" s="25"/>
      <c r="N517" s="25"/>
      <c r="O517" s="25"/>
      <c r="P517" s="25"/>
      <c r="Q517" s="25"/>
      <c r="R517" s="25"/>
      <c r="S517" s="25"/>
      <c r="T517" s="25"/>
      <c r="U517" s="25"/>
      <c r="V517" s="25"/>
      <c r="W517" s="25"/>
      <c r="X517" s="25"/>
      <c r="Y517" s="25"/>
      <c r="AC517" s="2432" t="s">
        <v>624</v>
      </c>
      <c r="AD517" s="2307"/>
      <c r="AE517" s="2307"/>
      <c r="AF517" s="2307"/>
      <c r="AG517" s="75" t="s">
        <v>424</v>
      </c>
      <c r="AH517" s="2162"/>
      <c r="AI517" s="2162"/>
      <c r="AJ517" s="2162"/>
      <c r="AK517" s="2163"/>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2449"/>
      <c r="C518" s="2450"/>
      <c r="D518" s="2450"/>
      <c r="E518" s="2450"/>
      <c r="F518" s="2450"/>
      <c r="G518" s="2450"/>
      <c r="H518" s="2451"/>
      <c r="I518" s="25" t="s">
        <v>433</v>
      </c>
      <c r="J518" s="25"/>
      <c r="K518" s="25"/>
      <c r="L518" s="25"/>
      <c r="M518" s="25"/>
      <c r="N518" s="25"/>
      <c r="O518" s="25"/>
      <c r="P518" s="25"/>
      <c r="Q518" s="25"/>
      <c r="R518" s="25"/>
      <c r="S518" s="25"/>
      <c r="T518" s="25"/>
      <c r="U518" s="25"/>
      <c r="V518" s="25"/>
      <c r="W518" s="25"/>
      <c r="X518" s="25"/>
      <c r="Y518" s="25"/>
      <c r="AC518" s="2432" t="s">
        <v>624</v>
      </c>
      <c r="AD518" s="2307"/>
      <c r="AE518" s="2307"/>
      <c r="AF518" s="2307"/>
      <c r="AG518" s="75" t="s">
        <v>424</v>
      </c>
      <c r="AH518" s="2162"/>
      <c r="AI518" s="2162"/>
      <c r="AJ518" s="2162"/>
      <c r="AK518" s="2163"/>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449"/>
      <c r="C519" s="2450"/>
      <c r="D519" s="2450"/>
      <c r="E519" s="2450"/>
      <c r="F519" s="2450"/>
      <c r="G519" s="2450"/>
      <c r="H519" s="2451"/>
      <c r="I519" s="177" t="s">
        <v>434</v>
      </c>
      <c r="J519" s="25"/>
      <c r="K519" s="25"/>
      <c r="L519" s="25"/>
      <c r="M519" s="25"/>
      <c r="N519" s="25"/>
      <c r="O519" s="25"/>
      <c r="P519" s="25"/>
      <c r="Q519" s="25"/>
      <c r="R519" s="25"/>
      <c r="S519" s="25"/>
      <c r="T519" s="25"/>
      <c r="U519" s="25"/>
      <c r="V519" s="25"/>
      <c r="W519" s="25"/>
      <c r="X519" s="25"/>
      <c r="Y519" s="25"/>
      <c r="AC519" s="2147" t="s">
        <v>624</v>
      </c>
      <c r="AD519" s="2148"/>
      <c r="AE519" s="2148"/>
      <c r="AF519" s="2148"/>
      <c r="AG519" s="75" t="s">
        <v>424</v>
      </c>
      <c r="AH519" s="2162"/>
      <c r="AI519" s="2162"/>
      <c r="AJ519" s="2162"/>
      <c r="AK519" s="2163"/>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449"/>
      <c r="C520" s="2450"/>
      <c r="D520" s="2450"/>
      <c r="E520" s="2450"/>
      <c r="F520" s="2450"/>
      <c r="G520" s="2450"/>
      <c r="H520" s="2451"/>
      <c r="I520" s="1472" t="s">
        <v>175</v>
      </c>
      <c r="J520" s="80"/>
      <c r="K520" s="80"/>
      <c r="L520" s="2502" t="s">
        <v>2666</v>
      </c>
      <c r="M520" s="2501"/>
      <c r="N520" s="2501"/>
      <c r="O520" s="2501"/>
      <c r="P520" s="2501"/>
      <c r="Q520" s="2501"/>
      <c r="R520" s="2501"/>
      <c r="S520" s="2501"/>
      <c r="T520" s="2501"/>
      <c r="U520" s="2501"/>
      <c r="V520" s="2501"/>
      <c r="W520" s="2501"/>
      <c r="X520" s="2501"/>
      <c r="Y520" s="2501"/>
      <c r="Z520" s="2501"/>
      <c r="AA520" s="2501"/>
      <c r="AB520" s="2503"/>
      <c r="AC520" s="2432">
        <v>10</v>
      </c>
      <c r="AD520" s="2307"/>
      <c r="AE520" s="2307"/>
      <c r="AF520" s="2307"/>
      <c r="AG520" s="1443" t="s">
        <v>424</v>
      </c>
      <c r="AH520" s="2162">
        <v>2019</v>
      </c>
      <c r="AI520" s="2162"/>
      <c r="AJ520" s="2162"/>
      <c r="AK520" s="2163"/>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491" t="s">
        <v>576</v>
      </c>
      <c r="AD521" s="2491"/>
      <c r="AE521" s="2491"/>
      <c r="AF521" s="2491"/>
      <c r="AG521" s="1686"/>
      <c r="AH521" s="2531"/>
      <c r="AI521" s="2531"/>
      <c r="AJ521" s="2531"/>
      <c r="AK521" s="253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3">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147">
        <v>2</v>
      </c>
      <c r="AD522" s="2148"/>
      <c r="AE522" s="2148"/>
      <c r="AF522" s="2149"/>
      <c r="AG522" s="1686"/>
      <c r="AH522" s="2531"/>
      <c r="AI522" s="2531"/>
      <c r="AJ522" s="2531"/>
      <c r="AK522" s="253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3">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3">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533">
        <v>0.75</v>
      </c>
      <c r="AD524" s="2534"/>
      <c r="AE524" s="2534"/>
      <c r="AF524" s="2535"/>
      <c r="AG524" s="1687"/>
      <c r="AH524" s="2536"/>
      <c r="AI524" s="2536"/>
      <c r="AJ524" s="2536"/>
      <c r="AK524" s="2537"/>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3">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498" t="s">
        <v>423</v>
      </c>
      <c r="AD525" s="2499"/>
      <c r="AE525" s="2499"/>
      <c r="AF525" s="2499"/>
      <c r="AG525" s="1687" t="s">
        <v>424</v>
      </c>
      <c r="AH525" s="2499" t="s">
        <v>425</v>
      </c>
      <c r="AI525" s="2499"/>
      <c r="AJ525" s="2499"/>
      <c r="AK525" s="250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46" t="s">
        <v>435</v>
      </c>
      <c r="C526" s="2447"/>
      <c r="D526" s="2447"/>
      <c r="E526" s="2447"/>
      <c r="F526" s="2447"/>
      <c r="G526" s="2447"/>
      <c r="H526" s="2448"/>
      <c r="I526" s="72" t="s">
        <v>436</v>
      </c>
      <c r="J526" s="72"/>
      <c r="K526" s="72"/>
      <c r="L526" s="72"/>
      <c r="M526" s="72"/>
      <c r="N526" s="72"/>
      <c r="O526" s="72"/>
      <c r="P526" s="72"/>
      <c r="Q526" s="72"/>
      <c r="R526" s="72"/>
      <c r="S526" s="72"/>
      <c r="T526" s="72"/>
      <c r="U526" s="72"/>
      <c r="V526" s="72"/>
      <c r="W526" s="72"/>
      <c r="X526" s="25"/>
      <c r="Y526" s="25"/>
      <c r="AC526" s="2432">
        <v>1</v>
      </c>
      <c r="AD526" s="2307"/>
      <c r="AE526" s="2307"/>
      <c r="AF526" s="2307"/>
      <c r="AG526" s="75" t="s">
        <v>424</v>
      </c>
      <c r="AH526" s="2162">
        <v>2022</v>
      </c>
      <c r="AI526" s="2162"/>
      <c r="AJ526" s="2162"/>
      <c r="AK526" s="2163"/>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449"/>
      <c r="C527" s="2450"/>
      <c r="D527" s="2450"/>
      <c r="E527" s="2450"/>
      <c r="F527" s="2450"/>
      <c r="G527" s="2450"/>
      <c r="H527" s="2451"/>
      <c r="I527" s="25" t="s">
        <v>437</v>
      </c>
      <c r="J527" s="25"/>
      <c r="K527" s="25"/>
      <c r="L527" s="25"/>
      <c r="M527" s="25"/>
      <c r="N527" s="25"/>
      <c r="O527" s="25"/>
      <c r="P527" s="25"/>
      <c r="Q527" s="25"/>
      <c r="R527" s="25"/>
      <c r="S527" s="25"/>
      <c r="T527" s="25"/>
      <c r="U527" s="25"/>
      <c r="V527" s="25"/>
      <c r="W527" s="25"/>
      <c r="X527" s="25"/>
      <c r="Y527" s="25"/>
      <c r="AC527" s="2432">
        <v>3</v>
      </c>
      <c r="AD527" s="2307"/>
      <c r="AE527" s="2307"/>
      <c r="AF527" s="2307"/>
      <c r="AG527" s="75" t="s">
        <v>424</v>
      </c>
      <c r="AH527" s="2162">
        <v>2022</v>
      </c>
      <c r="AI527" s="2162"/>
      <c r="AJ527" s="2162"/>
      <c r="AK527" s="2163"/>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449"/>
      <c r="C528" s="2450"/>
      <c r="D528" s="2450"/>
      <c r="E528" s="2450"/>
      <c r="F528" s="2450"/>
      <c r="G528" s="2450"/>
      <c r="H528" s="2451"/>
      <c r="I528" s="80" t="s">
        <v>438</v>
      </c>
      <c r="J528" s="80"/>
      <c r="K528" s="80"/>
      <c r="L528" s="80"/>
      <c r="M528" s="80"/>
      <c r="N528" s="80"/>
      <c r="O528" s="80"/>
      <c r="P528" s="80"/>
      <c r="Q528" s="80"/>
      <c r="R528" s="80"/>
      <c r="S528" s="80"/>
      <c r="T528" s="80"/>
      <c r="U528" s="80"/>
      <c r="V528" s="80"/>
      <c r="W528" s="80"/>
      <c r="X528" s="80"/>
      <c r="Y528" s="80"/>
      <c r="Z528" s="80"/>
      <c r="AA528" s="80"/>
      <c r="AB528" s="80"/>
      <c r="AC528" s="2432">
        <v>11</v>
      </c>
      <c r="AD528" s="2307"/>
      <c r="AE528" s="2307"/>
      <c r="AF528" s="2307"/>
      <c r="AG528" s="65" t="s">
        <v>424</v>
      </c>
      <c r="AH528" s="2162">
        <v>2022</v>
      </c>
      <c r="AI528" s="2162"/>
      <c r="AJ528" s="2162"/>
      <c r="AK528" s="2163"/>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446" t="s">
        <v>439</v>
      </c>
      <c r="C529" s="2447"/>
      <c r="D529" s="2447"/>
      <c r="E529" s="2447"/>
      <c r="F529" s="2447"/>
      <c r="G529" s="2447"/>
      <c r="H529" s="2448"/>
      <c r="I529" s="72" t="s">
        <v>436</v>
      </c>
      <c r="J529" s="72"/>
      <c r="K529" s="72"/>
      <c r="L529" s="72"/>
      <c r="M529" s="72"/>
      <c r="N529" s="72"/>
      <c r="O529" s="72"/>
      <c r="P529" s="72"/>
      <c r="Q529" s="72"/>
      <c r="R529" s="72"/>
      <c r="S529" s="72"/>
      <c r="T529" s="72"/>
      <c r="U529" s="72"/>
      <c r="V529" s="72"/>
      <c r="W529" s="72"/>
      <c r="X529" s="72"/>
      <c r="Y529" s="72"/>
      <c r="Z529" s="72"/>
      <c r="AA529" s="72"/>
      <c r="AB529" s="72"/>
      <c r="AC529" s="2147">
        <v>1</v>
      </c>
      <c r="AD529" s="2148"/>
      <c r="AE529" s="2148"/>
      <c r="AF529" s="2148"/>
      <c r="AG529" s="196" t="s">
        <v>424</v>
      </c>
      <c r="AH529" s="2162">
        <v>2022</v>
      </c>
      <c r="AI529" s="2162"/>
      <c r="AJ529" s="2162"/>
      <c r="AK529" s="2163"/>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449"/>
      <c r="C530" s="2450"/>
      <c r="D530" s="2450"/>
      <c r="E530" s="2450"/>
      <c r="F530" s="2450"/>
      <c r="G530" s="2450"/>
      <c r="H530" s="2451"/>
      <c r="I530" s="25" t="s">
        <v>437</v>
      </c>
      <c r="J530" s="25"/>
      <c r="K530" s="25"/>
      <c r="L530" s="25"/>
      <c r="M530" s="25"/>
      <c r="N530" s="25"/>
      <c r="O530" s="25"/>
      <c r="P530" s="25"/>
      <c r="Q530" s="25"/>
      <c r="R530" s="25"/>
      <c r="S530" s="25"/>
      <c r="T530" s="25"/>
      <c r="U530" s="25"/>
      <c r="V530" s="25"/>
      <c r="W530" s="25"/>
      <c r="X530" s="25"/>
      <c r="Y530" s="25"/>
      <c r="Z530" s="25"/>
      <c r="AA530" s="25"/>
      <c r="AB530" s="25"/>
      <c r="AC530" s="2432">
        <v>3</v>
      </c>
      <c r="AD530" s="2307"/>
      <c r="AE530" s="2307"/>
      <c r="AF530" s="2307"/>
      <c r="AG530" s="75" t="s">
        <v>424</v>
      </c>
      <c r="AH530" s="2162">
        <v>2022</v>
      </c>
      <c r="AI530" s="2162"/>
      <c r="AJ530" s="2162"/>
      <c r="AK530" s="2163"/>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452"/>
      <c r="C531" s="2453"/>
      <c r="D531" s="2453"/>
      <c r="E531" s="2453"/>
      <c r="F531" s="2453"/>
      <c r="G531" s="2453"/>
      <c r="H531" s="2454"/>
      <c r="I531" s="80" t="s">
        <v>438</v>
      </c>
      <c r="J531" s="80"/>
      <c r="K531" s="80"/>
      <c r="L531" s="80"/>
      <c r="M531" s="80"/>
      <c r="N531" s="80"/>
      <c r="O531" s="80"/>
      <c r="P531" s="80"/>
      <c r="Q531" s="80"/>
      <c r="R531" s="80"/>
      <c r="S531" s="80"/>
      <c r="T531" s="80"/>
      <c r="U531" s="80"/>
      <c r="V531" s="80"/>
      <c r="W531" s="80"/>
      <c r="X531" s="80"/>
      <c r="Y531" s="80"/>
      <c r="Z531" s="80"/>
      <c r="AA531" s="80"/>
      <c r="AB531" s="80"/>
      <c r="AC531" s="2432">
        <v>11</v>
      </c>
      <c r="AD531" s="2307"/>
      <c r="AE531" s="2307"/>
      <c r="AF531" s="2307"/>
      <c r="AG531" s="65" t="s">
        <v>424</v>
      </c>
      <c r="AH531" s="2162">
        <v>2022</v>
      </c>
      <c r="AI531" s="2162"/>
      <c r="AJ531" s="2162"/>
      <c r="AK531" s="2163"/>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446" t="s">
        <v>440</v>
      </c>
      <c r="C532" s="2447"/>
      <c r="D532" s="2447"/>
      <c r="E532" s="2447"/>
      <c r="F532" s="2447"/>
      <c r="G532" s="2447"/>
      <c r="H532" s="2448"/>
      <c r="I532" s="71" t="s">
        <v>441</v>
      </c>
      <c r="J532" s="72"/>
      <c r="K532" s="72"/>
      <c r="L532" s="72"/>
      <c r="M532" s="72"/>
      <c r="N532" s="72"/>
      <c r="O532" s="1997" t="s">
        <v>2633</v>
      </c>
      <c r="P532" s="1997"/>
      <c r="Q532" s="1997"/>
      <c r="R532" s="1997"/>
      <c r="S532" s="1997"/>
      <c r="T532" s="1997"/>
      <c r="U532" s="1997"/>
      <c r="V532" s="1997"/>
      <c r="W532" s="1997"/>
      <c r="X532" s="1997"/>
      <c r="Y532" s="1997"/>
      <c r="Z532" s="1997"/>
      <c r="AA532" s="1997"/>
      <c r="AB532" s="94"/>
      <c r="AC532" s="2147" t="s">
        <v>624</v>
      </c>
      <c r="AD532" s="2148"/>
      <c r="AE532" s="2148"/>
      <c r="AF532" s="2148"/>
      <c r="AG532" s="196" t="s">
        <v>424</v>
      </c>
      <c r="AH532" s="2162"/>
      <c r="AI532" s="2162"/>
      <c r="AJ532" s="2162"/>
      <c r="AK532" s="2163"/>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449"/>
      <c r="C533" s="2450"/>
      <c r="D533" s="2450"/>
      <c r="E533" s="2450"/>
      <c r="F533" s="2450"/>
      <c r="G533" s="2450"/>
      <c r="H533" s="2451"/>
      <c r="I533" s="171" t="s">
        <v>442</v>
      </c>
      <c r="J533" s="25"/>
      <c r="K533" s="25"/>
      <c r="L533" s="25"/>
      <c r="M533" s="25"/>
      <c r="N533" s="25"/>
      <c r="O533" s="25"/>
      <c r="P533" s="25"/>
      <c r="Q533" s="25"/>
      <c r="R533" s="25"/>
      <c r="S533" s="25"/>
      <c r="T533" s="25"/>
      <c r="U533" s="25"/>
      <c r="V533" s="25"/>
      <c r="W533" s="25"/>
      <c r="X533" s="25"/>
      <c r="Y533" s="25"/>
      <c r="Z533" s="25"/>
      <c r="AA533" s="25"/>
      <c r="AB533" s="101"/>
      <c r="AC533" s="2432">
        <v>7</v>
      </c>
      <c r="AD533" s="2307"/>
      <c r="AE533" s="2307"/>
      <c r="AF533" s="2307"/>
      <c r="AG533" s="75" t="s">
        <v>424</v>
      </c>
      <c r="AH533" s="2162">
        <v>2020</v>
      </c>
      <c r="AI533" s="2162"/>
      <c r="AJ533" s="2162"/>
      <c r="AK533" s="2163"/>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449"/>
      <c r="C534" s="2450"/>
      <c r="D534" s="2450"/>
      <c r="E534" s="2450"/>
      <c r="F534" s="2450"/>
      <c r="G534" s="2450"/>
      <c r="H534" s="2451"/>
      <c r="I534" s="79" t="s">
        <v>443</v>
      </c>
      <c r="J534" s="80"/>
      <c r="K534" s="80"/>
      <c r="L534" s="80"/>
      <c r="M534" s="80"/>
      <c r="N534" s="80"/>
      <c r="O534" s="80"/>
      <c r="P534" s="80"/>
      <c r="Q534" s="80"/>
      <c r="R534" s="80"/>
      <c r="S534" s="80"/>
      <c r="T534" s="80"/>
      <c r="U534" s="80"/>
      <c r="V534" s="80"/>
      <c r="W534" s="80"/>
      <c r="X534" s="80"/>
      <c r="Y534" s="80"/>
      <c r="Z534" s="80"/>
      <c r="AA534" s="80"/>
      <c r="AB534" s="81"/>
      <c r="AC534" s="2432">
        <v>5</v>
      </c>
      <c r="AD534" s="2307"/>
      <c r="AE534" s="2307"/>
      <c r="AF534" s="2307"/>
      <c r="AG534" s="65" t="s">
        <v>424</v>
      </c>
      <c r="AH534" s="2162">
        <v>2021</v>
      </c>
      <c r="AI534" s="2162"/>
      <c r="AJ534" s="2162"/>
      <c r="AK534" s="2163"/>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449"/>
      <c r="C535" s="2450"/>
      <c r="D535" s="2450"/>
      <c r="E535" s="2450"/>
      <c r="F535" s="2450"/>
      <c r="G535" s="2450"/>
      <c r="H535" s="2451"/>
      <c r="I535" s="72" t="s">
        <v>444</v>
      </c>
      <c r="J535" s="72"/>
      <c r="K535" s="72"/>
      <c r="L535" s="72"/>
      <c r="M535" s="72"/>
      <c r="N535" s="72"/>
      <c r="O535" s="2017" t="s">
        <v>2634</v>
      </c>
      <c r="P535" s="2017"/>
      <c r="Q535" s="2017"/>
      <c r="R535" s="2017"/>
      <c r="S535" s="2017"/>
      <c r="T535" s="2017"/>
      <c r="U535" s="2017"/>
      <c r="V535" s="2017"/>
      <c r="W535" s="2017"/>
      <c r="X535" s="2017"/>
      <c r="Y535" s="2017"/>
      <c r="Z535" s="2017"/>
      <c r="AA535" s="2017"/>
      <c r="AC535" s="2432" t="s">
        <v>624</v>
      </c>
      <c r="AD535" s="2307"/>
      <c r="AE535" s="2307"/>
      <c r="AF535" s="2307"/>
      <c r="AG535" s="75" t="s">
        <v>424</v>
      </c>
      <c r="AH535" s="2162"/>
      <c r="AI535" s="2162"/>
      <c r="AJ535" s="2162"/>
      <c r="AK535" s="2163"/>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449"/>
      <c r="C536" s="2450"/>
      <c r="D536" s="2450"/>
      <c r="E536" s="2450"/>
      <c r="F536" s="2450"/>
      <c r="G536" s="2450"/>
      <c r="H536" s="2451"/>
      <c r="I536" s="25" t="s">
        <v>442</v>
      </c>
      <c r="J536" s="25"/>
      <c r="K536" s="25"/>
      <c r="L536" s="25"/>
      <c r="M536" s="25"/>
      <c r="N536" s="25"/>
      <c r="O536" s="25"/>
      <c r="P536" s="25"/>
      <c r="Q536" s="25"/>
      <c r="R536" s="25"/>
      <c r="S536" s="25"/>
      <c r="T536" s="25"/>
      <c r="U536" s="25"/>
      <c r="V536" s="25"/>
      <c r="W536" s="25"/>
      <c r="X536" s="25"/>
      <c r="Y536" s="25"/>
      <c r="AC536" s="2432">
        <v>7</v>
      </c>
      <c r="AD536" s="2307"/>
      <c r="AE536" s="2307"/>
      <c r="AF536" s="2307"/>
      <c r="AG536" s="75" t="s">
        <v>424</v>
      </c>
      <c r="AH536" s="2162">
        <v>2021</v>
      </c>
      <c r="AI536" s="2162"/>
      <c r="AJ536" s="2162"/>
      <c r="AK536" s="2163"/>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449"/>
      <c r="C537" s="2450"/>
      <c r="D537" s="2450"/>
      <c r="E537" s="2450"/>
      <c r="F537" s="2450"/>
      <c r="G537" s="2450"/>
      <c r="H537" s="2451"/>
      <c r="I537" s="80" t="s">
        <v>443</v>
      </c>
      <c r="J537" s="80"/>
      <c r="K537" s="80"/>
      <c r="L537" s="80"/>
      <c r="M537" s="80"/>
      <c r="N537" s="80"/>
      <c r="O537" s="80"/>
      <c r="P537" s="80"/>
      <c r="Q537" s="80"/>
      <c r="R537" s="80"/>
      <c r="S537" s="80"/>
      <c r="T537" s="80"/>
      <c r="U537" s="80"/>
      <c r="V537" s="80"/>
      <c r="W537" s="80"/>
      <c r="X537" s="80"/>
      <c r="Y537" s="80"/>
      <c r="Z537" s="80"/>
      <c r="AA537" s="80"/>
      <c r="AB537" s="80"/>
      <c r="AC537" s="2432">
        <v>1</v>
      </c>
      <c r="AD537" s="2307"/>
      <c r="AE537" s="2307"/>
      <c r="AF537" s="2307"/>
      <c r="AG537" s="65" t="s">
        <v>424</v>
      </c>
      <c r="AH537" s="2162">
        <v>2022</v>
      </c>
      <c r="AI537" s="2162"/>
      <c r="AJ537" s="2162"/>
      <c r="AK537" s="2163"/>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449"/>
      <c r="C538" s="2450"/>
      <c r="D538" s="2450"/>
      <c r="E538" s="2450"/>
      <c r="F538" s="2450"/>
      <c r="G538" s="2450"/>
      <c r="H538" s="2451"/>
      <c r="I538" s="72" t="s">
        <v>444</v>
      </c>
      <c r="J538" s="72"/>
      <c r="K538" s="72"/>
      <c r="L538" s="72"/>
      <c r="M538" s="72"/>
      <c r="N538" s="72"/>
      <c r="O538" s="2017" t="s">
        <v>343</v>
      </c>
      <c r="P538" s="2017"/>
      <c r="Q538" s="2017"/>
      <c r="R538" s="2017"/>
      <c r="S538" s="2017"/>
      <c r="T538" s="2017"/>
      <c r="U538" s="2017"/>
      <c r="V538" s="2017"/>
      <c r="W538" s="2017"/>
      <c r="X538" s="2017"/>
      <c r="Y538" s="2017"/>
      <c r="Z538" s="2017"/>
      <c r="AA538" s="2017"/>
      <c r="AC538" s="2432" t="s">
        <v>624</v>
      </c>
      <c r="AD538" s="2307"/>
      <c r="AE538" s="2307"/>
      <c r="AF538" s="2307"/>
      <c r="AG538" s="75" t="s">
        <v>424</v>
      </c>
      <c r="AH538" s="2162"/>
      <c r="AI538" s="2162"/>
      <c r="AJ538" s="2162"/>
      <c r="AK538" s="2163"/>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449"/>
      <c r="C539" s="2450"/>
      <c r="D539" s="2450"/>
      <c r="E539" s="2450"/>
      <c r="F539" s="2450"/>
      <c r="G539" s="2450"/>
      <c r="H539" s="2451"/>
      <c r="I539" s="25" t="s">
        <v>442</v>
      </c>
      <c r="J539" s="25"/>
      <c r="K539" s="25"/>
      <c r="L539" s="25"/>
      <c r="M539" s="25"/>
      <c r="N539" s="25"/>
      <c r="O539" s="25"/>
      <c r="P539" s="25"/>
      <c r="Q539" s="25"/>
      <c r="R539" s="25"/>
      <c r="S539" s="25"/>
      <c r="T539" s="25"/>
      <c r="U539" s="25"/>
      <c r="V539" s="25"/>
      <c r="W539" s="25"/>
      <c r="X539" s="25"/>
      <c r="Y539" s="25"/>
      <c r="AC539" s="2432" t="s">
        <v>624</v>
      </c>
      <c r="AD539" s="2307"/>
      <c r="AE539" s="2307"/>
      <c r="AF539" s="2307"/>
      <c r="AG539" s="75" t="s">
        <v>424</v>
      </c>
      <c r="AH539" s="2162"/>
      <c r="AI539" s="2162"/>
      <c r="AJ539" s="2162"/>
      <c r="AK539" s="2163"/>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449"/>
      <c r="C540" s="2450"/>
      <c r="D540" s="2450"/>
      <c r="E540" s="2450"/>
      <c r="F540" s="2450"/>
      <c r="G540" s="2450"/>
      <c r="H540" s="2451"/>
      <c r="I540" s="80" t="s">
        <v>443</v>
      </c>
      <c r="J540" s="80"/>
      <c r="K540" s="80"/>
      <c r="L540" s="80"/>
      <c r="M540" s="80"/>
      <c r="N540" s="80"/>
      <c r="O540" s="80"/>
      <c r="P540" s="80"/>
      <c r="Q540" s="80"/>
      <c r="R540" s="80"/>
      <c r="S540" s="80"/>
      <c r="T540" s="80"/>
      <c r="U540" s="80"/>
      <c r="V540" s="80"/>
      <c r="W540" s="80"/>
      <c r="X540" s="80"/>
      <c r="Y540" s="80"/>
      <c r="Z540" s="80"/>
      <c r="AA540" s="80"/>
      <c r="AB540" s="80"/>
      <c r="AC540" s="2432" t="s">
        <v>624</v>
      </c>
      <c r="AD540" s="2307"/>
      <c r="AE540" s="2307"/>
      <c r="AF540" s="2307"/>
      <c r="AG540" s="65" t="s">
        <v>424</v>
      </c>
      <c r="AH540" s="2162"/>
      <c r="AI540" s="2162"/>
      <c r="AJ540" s="2162"/>
      <c r="AK540" s="2163"/>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449"/>
      <c r="C541" s="2450"/>
      <c r="D541" s="2450"/>
      <c r="E541" s="2450"/>
      <c r="F541" s="2450"/>
      <c r="G541" s="2450"/>
      <c r="H541" s="2451"/>
      <c r="I541" s="72" t="s">
        <v>444</v>
      </c>
      <c r="J541" s="72"/>
      <c r="K541" s="72"/>
      <c r="L541" s="72"/>
      <c r="M541" s="72"/>
      <c r="N541" s="72"/>
      <c r="O541" s="2017" t="s">
        <v>343</v>
      </c>
      <c r="P541" s="2017"/>
      <c r="Q541" s="2017"/>
      <c r="R541" s="2017"/>
      <c r="S541" s="2017"/>
      <c r="T541" s="2017"/>
      <c r="U541" s="2017"/>
      <c r="V541" s="2017"/>
      <c r="W541" s="2017"/>
      <c r="X541" s="2017"/>
      <c r="Y541" s="2017"/>
      <c r="Z541" s="2017"/>
      <c r="AA541" s="2017"/>
      <c r="AC541" s="2432" t="s">
        <v>624</v>
      </c>
      <c r="AD541" s="2307"/>
      <c r="AE541" s="2307"/>
      <c r="AF541" s="2307"/>
      <c r="AG541" s="75" t="s">
        <v>424</v>
      </c>
      <c r="AH541" s="2162"/>
      <c r="AI541" s="2162"/>
      <c r="AJ541" s="2162"/>
      <c r="AK541" s="2163"/>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449"/>
      <c r="C542" s="2450"/>
      <c r="D542" s="2450"/>
      <c r="E542" s="2450"/>
      <c r="F542" s="2450"/>
      <c r="G542" s="2450"/>
      <c r="H542" s="2451"/>
      <c r="I542" s="25" t="s">
        <v>442</v>
      </c>
      <c r="J542" s="25"/>
      <c r="K542" s="25"/>
      <c r="L542" s="25"/>
      <c r="M542" s="25"/>
      <c r="N542" s="25"/>
      <c r="O542" s="25"/>
      <c r="P542" s="25"/>
      <c r="Q542" s="25"/>
      <c r="R542" s="25"/>
      <c r="S542" s="25"/>
      <c r="T542" s="25"/>
      <c r="U542" s="25"/>
      <c r="V542" s="25"/>
      <c r="W542" s="25"/>
      <c r="X542" s="25"/>
      <c r="Y542" s="25"/>
      <c r="AC542" s="2432" t="s">
        <v>624</v>
      </c>
      <c r="AD542" s="2307"/>
      <c r="AE542" s="2307"/>
      <c r="AF542" s="2307"/>
      <c r="AG542" s="75" t="s">
        <v>424</v>
      </c>
      <c r="AH542" s="2162"/>
      <c r="AI542" s="2162"/>
      <c r="AJ542" s="2162"/>
      <c r="AK542" s="2163"/>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449"/>
      <c r="C543" s="2450"/>
      <c r="D543" s="2450"/>
      <c r="E543" s="2450"/>
      <c r="F543" s="2450"/>
      <c r="G543" s="2450"/>
      <c r="H543" s="2451"/>
      <c r="I543" s="80" t="s">
        <v>443</v>
      </c>
      <c r="J543" s="80"/>
      <c r="K543" s="80"/>
      <c r="L543" s="80"/>
      <c r="M543" s="80"/>
      <c r="N543" s="80"/>
      <c r="O543" s="80"/>
      <c r="P543" s="80"/>
      <c r="Q543" s="80"/>
      <c r="R543" s="80"/>
      <c r="S543" s="80"/>
      <c r="T543" s="80"/>
      <c r="U543" s="80"/>
      <c r="V543" s="80"/>
      <c r="W543" s="80"/>
      <c r="X543" s="80"/>
      <c r="Y543" s="80"/>
      <c r="Z543" s="80"/>
      <c r="AA543" s="80"/>
      <c r="AB543" s="80"/>
      <c r="AC543" s="2432" t="s">
        <v>624</v>
      </c>
      <c r="AD543" s="2307"/>
      <c r="AE543" s="2307"/>
      <c r="AF543" s="2307"/>
      <c r="AG543" s="65" t="s">
        <v>424</v>
      </c>
      <c r="AH543" s="2162"/>
      <c r="AI543" s="2162"/>
      <c r="AJ543" s="2162"/>
      <c r="AK543" s="2163"/>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449"/>
      <c r="C544" s="2450"/>
      <c r="D544" s="2450"/>
      <c r="E544" s="2450"/>
      <c r="F544" s="2450"/>
      <c r="G544" s="2450"/>
      <c r="H544" s="2451"/>
      <c r="I544" s="72" t="s">
        <v>444</v>
      </c>
      <c r="J544" s="72"/>
      <c r="K544" s="72"/>
      <c r="L544" s="72"/>
      <c r="M544" s="72"/>
      <c r="N544" s="72"/>
      <c r="O544" s="2017" t="s">
        <v>343</v>
      </c>
      <c r="P544" s="2017"/>
      <c r="Q544" s="2017"/>
      <c r="R544" s="2017"/>
      <c r="S544" s="2017"/>
      <c r="T544" s="2017"/>
      <c r="U544" s="2017"/>
      <c r="V544" s="2017"/>
      <c r="W544" s="2017"/>
      <c r="X544" s="2017"/>
      <c r="Y544" s="2017"/>
      <c r="Z544" s="2017"/>
      <c r="AA544" s="2017"/>
      <c r="AC544" s="2432" t="s">
        <v>624</v>
      </c>
      <c r="AD544" s="2307"/>
      <c r="AE544" s="2307"/>
      <c r="AF544" s="2307"/>
      <c r="AG544" s="75" t="s">
        <v>424</v>
      </c>
      <c r="AH544" s="2162"/>
      <c r="AI544" s="2162"/>
      <c r="AJ544" s="2162"/>
      <c r="AK544" s="2163"/>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449"/>
      <c r="C545" s="2450"/>
      <c r="D545" s="2450"/>
      <c r="E545" s="2450"/>
      <c r="F545" s="2450"/>
      <c r="G545" s="2450"/>
      <c r="H545" s="2451"/>
      <c r="I545" s="25" t="s">
        <v>442</v>
      </c>
      <c r="J545" s="25"/>
      <c r="K545" s="25"/>
      <c r="L545" s="25"/>
      <c r="M545" s="25"/>
      <c r="N545" s="25"/>
      <c r="O545" s="25"/>
      <c r="P545" s="25"/>
      <c r="Q545" s="25"/>
      <c r="R545" s="25"/>
      <c r="S545" s="25"/>
      <c r="T545" s="25"/>
      <c r="U545" s="25"/>
      <c r="V545" s="25"/>
      <c r="W545" s="25"/>
      <c r="X545" s="25"/>
      <c r="Y545" s="25"/>
      <c r="AC545" s="2432" t="s">
        <v>624</v>
      </c>
      <c r="AD545" s="2307"/>
      <c r="AE545" s="2307"/>
      <c r="AF545" s="2307"/>
      <c r="AG545" s="65" t="s">
        <v>424</v>
      </c>
      <c r="AH545" s="2162"/>
      <c r="AI545" s="2162"/>
      <c r="AJ545" s="2162"/>
      <c r="AK545" s="2163"/>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449"/>
      <c r="C546" s="2450"/>
      <c r="D546" s="2450"/>
      <c r="E546" s="2450"/>
      <c r="F546" s="2450"/>
      <c r="G546" s="2450"/>
      <c r="H546" s="2451"/>
      <c r="I546" s="80" t="s">
        <v>443</v>
      </c>
      <c r="J546" s="80"/>
      <c r="K546" s="80"/>
      <c r="L546" s="80"/>
      <c r="M546" s="80"/>
      <c r="N546" s="80"/>
      <c r="O546" s="80"/>
      <c r="P546" s="80"/>
      <c r="Q546" s="80"/>
      <c r="R546" s="80"/>
      <c r="S546" s="80"/>
      <c r="T546" s="80"/>
      <c r="U546" s="80"/>
      <c r="V546" s="80"/>
      <c r="W546" s="80"/>
      <c r="X546" s="80"/>
      <c r="Y546" s="80"/>
      <c r="Z546" s="80"/>
      <c r="AA546" s="80"/>
      <c r="AB546" s="80"/>
      <c r="AC546" s="2432" t="s">
        <v>624</v>
      </c>
      <c r="AD546" s="2307"/>
      <c r="AE546" s="2307"/>
      <c r="AF546" s="2307"/>
      <c r="AG546" s="75" t="s">
        <v>424</v>
      </c>
      <c r="AH546" s="2162"/>
      <c r="AI546" s="2162"/>
      <c r="AJ546" s="2162"/>
      <c r="AK546" s="2163"/>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449"/>
      <c r="C547" s="2450"/>
      <c r="D547" s="2450"/>
      <c r="E547" s="2450"/>
      <c r="F547" s="2450"/>
      <c r="G547" s="2450"/>
      <c r="H547" s="2451"/>
      <c r="I547" s="72" t="s">
        <v>444</v>
      </c>
      <c r="J547" s="72"/>
      <c r="K547" s="72"/>
      <c r="L547" s="72"/>
      <c r="M547" s="72"/>
      <c r="N547" s="72"/>
      <c r="O547" s="2017" t="s">
        <v>343</v>
      </c>
      <c r="P547" s="2017"/>
      <c r="Q547" s="2017"/>
      <c r="R547" s="2017"/>
      <c r="S547" s="2017"/>
      <c r="T547" s="2017"/>
      <c r="U547" s="2017"/>
      <c r="V547" s="2017"/>
      <c r="W547" s="2017"/>
      <c r="X547" s="2017"/>
      <c r="Y547" s="2017"/>
      <c r="Z547" s="2017"/>
      <c r="AA547" s="2017"/>
      <c r="AC547" s="2432" t="s">
        <v>624</v>
      </c>
      <c r="AD547" s="2307"/>
      <c r="AE547" s="2307"/>
      <c r="AF547" s="2307"/>
      <c r="AG547" s="65" t="s">
        <v>424</v>
      </c>
      <c r="AH547" s="2162"/>
      <c r="AI547" s="2162"/>
      <c r="AJ547" s="2162"/>
      <c r="AK547" s="2163"/>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449"/>
      <c r="C548" s="2450"/>
      <c r="D548" s="2450"/>
      <c r="E548" s="2450"/>
      <c r="F548" s="2450"/>
      <c r="G548" s="2450"/>
      <c r="H548" s="2451"/>
      <c r="I548" s="25" t="s">
        <v>442</v>
      </c>
      <c r="J548" s="25"/>
      <c r="K548" s="25"/>
      <c r="L548" s="25"/>
      <c r="M548" s="25"/>
      <c r="N548" s="25"/>
      <c r="O548" s="25"/>
      <c r="P548" s="25"/>
      <c r="Q548" s="25"/>
      <c r="R548" s="25"/>
      <c r="S548" s="25"/>
      <c r="T548" s="25"/>
      <c r="U548" s="25"/>
      <c r="V548" s="25"/>
      <c r="W548" s="25"/>
      <c r="X548" s="25"/>
      <c r="Y548" s="25"/>
      <c r="AC548" s="2432" t="s">
        <v>624</v>
      </c>
      <c r="AD548" s="2307"/>
      <c r="AE548" s="2307"/>
      <c r="AF548" s="2307"/>
      <c r="AG548" s="75" t="s">
        <v>424</v>
      </c>
      <c r="AH548" s="2162"/>
      <c r="AI548" s="2162"/>
      <c r="AJ548" s="2162"/>
      <c r="AK548" s="2163"/>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449"/>
      <c r="C549" s="2450"/>
      <c r="D549" s="2450"/>
      <c r="E549" s="2450"/>
      <c r="F549" s="2450"/>
      <c r="G549" s="2450"/>
      <c r="H549" s="2451"/>
      <c r="I549" s="80" t="s">
        <v>443</v>
      </c>
      <c r="J549" s="80"/>
      <c r="K549" s="80"/>
      <c r="L549" s="80"/>
      <c r="M549" s="80"/>
      <c r="N549" s="80"/>
      <c r="O549" s="80"/>
      <c r="P549" s="80"/>
      <c r="Q549" s="80"/>
      <c r="R549" s="80"/>
      <c r="S549" s="80"/>
      <c r="T549" s="80"/>
      <c r="U549" s="80"/>
      <c r="V549" s="80"/>
      <c r="W549" s="80"/>
      <c r="X549" s="80"/>
      <c r="Y549" s="80"/>
      <c r="Z549" s="80"/>
      <c r="AA549" s="80"/>
      <c r="AB549" s="80"/>
      <c r="AC549" s="2432" t="s">
        <v>624</v>
      </c>
      <c r="AD549" s="2307"/>
      <c r="AE549" s="2307"/>
      <c r="AF549" s="2307"/>
      <c r="AG549" s="65" t="s">
        <v>424</v>
      </c>
      <c r="AH549" s="2162"/>
      <c r="AI549" s="2162"/>
      <c r="AJ549" s="2162"/>
      <c r="AK549" s="2163"/>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449"/>
      <c r="C550" s="2450"/>
      <c r="D550" s="2450"/>
      <c r="E550" s="2450"/>
      <c r="F550" s="2450"/>
      <c r="G550" s="2450"/>
      <c r="H550" s="2451"/>
      <c r="I550" s="72" t="s">
        <v>593</v>
      </c>
      <c r="J550" s="72"/>
      <c r="K550" s="72"/>
      <c r="L550" s="72"/>
      <c r="M550" s="72"/>
      <c r="N550" s="72"/>
      <c r="O550" s="72"/>
      <c r="P550" s="72"/>
      <c r="Q550" s="72"/>
      <c r="R550" s="72"/>
      <c r="S550" s="72"/>
      <c r="T550" s="72"/>
      <c r="U550" s="72"/>
      <c r="V550" s="72"/>
      <c r="W550" s="72"/>
      <c r="X550" s="25"/>
      <c r="Y550" s="25"/>
      <c r="AC550" s="2432" t="s">
        <v>624</v>
      </c>
      <c r="AD550" s="2307"/>
      <c r="AE550" s="2307"/>
      <c r="AF550" s="2307"/>
      <c r="AG550" s="65" t="s">
        <v>424</v>
      </c>
      <c r="AH550" s="2162"/>
      <c r="AI550" s="2162"/>
      <c r="AJ550" s="2162"/>
      <c r="AK550" s="2163"/>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449"/>
      <c r="C551" s="2450"/>
      <c r="D551" s="2450"/>
      <c r="E551" s="2450"/>
      <c r="F551" s="2450"/>
      <c r="G551" s="2450"/>
      <c r="H551" s="2451"/>
      <c r="I551" s="25" t="s">
        <v>594</v>
      </c>
      <c r="J551" s="25"/>
      <c r="K551" s="25"/>
      <c r="L551" s="25"/>
      <c r="M551" s="25"/>
      <c r="N551" s="25"/>
      <c r="O551" s="25"/>
      <c r="P551" s="25"/>
      <c r="Q551" s="25"/>
      <c r="R551" s="25"/>
      <c r="S551" s="25"/>
      <c r="T551" s="25"/>
      <c r="U551" s="25"/>
      <c r="V551" s="25"/>
      <c r="W551" s="25"/>
      <c r="X551" s="25"/>
      <c r="Y551" s="25"/>
      <c r="AC551" s="2432" t="s">
        <v>624</v>
      </c>
      <c r="AD551" s="2307"/>
      <c r="AE551" s="2307"/>
      <c r="AF551" s="2307"/>
      <c r="AG551" s="75" t="s">
        <v>424</v>
      </c>
      <c r="AH551" s="2162"/>
      <c r="AI551" s="2162"/>
      <c r="AJ551" s="2162"/>
      <c r="AK551" s="2163"/>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449"/>
      <c r="C552" s="2450"/>
      <c r="D552" s="2450"/>
      <c r="E552" s="2450"/>
      <c r="F552" s="2450"/>
      <c r="G552" s="2450"/>
      <c r="H552" s="2451"/>
      <c r="I552" s="25" t="s">
        <v>595</v>
      </c>
      <c r="J552" s="25"/>
      <c r="K552" s="25"/>
      <c r="L552" s="25"/>
      <c r="M552" s="25"/>
      <c r="N552" s="25"/>
      <c r="O552" s="25"/>
      <c r="P552" s="25"/>
      <c r="Q552" s="25"/>
      <c r="R552" s="25"/>
      <c r="S552" s="25"/>
      <c r="T552" s="25"/>
      <c r="U552" s="25"/>
      <c r="V552" s="25"/>
      <c r="W552" s="25"/>
      <c r="X552" s="25"/>
      <c r="Y552" s="25"/>
      <c r="AC552" s="2432" t="s">
        <v>624</v>
      </c>
      <c r="AD552" s="2307"/>
      <c r="AE552" s="2307"/>
      <c r="AF552" s="2307"/>
      <c r="AG552" s="65" t="s">
        <v>424</v>
      </c>
      <c r="AH552" s="2162"/>
      <c r="AI552" s="2162"/>
      <c r="AJ552" s="2162"/>
      <c r="AK552" s="2163"/>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449"/>
      <c r="C553" s="2450"/>
      <c r="D553" s="2450"/>
      <c r="E553" s="2450"/>
      <c r="F553" s="2450"/>
      <c r="G553" s="2450"/>
      <c r="H553" s="2451"/>
      <c r="I553" s="25" t="s">
        <v>596</v>
      </c>
      <c r="J553" s="25"/>
      <c r="K553" s="25"/>
      <c r="L553" s="25"/>
      <c r="M553" s="25"/>
      <c r="N553" s="25"/>
      <c r="O553" s="25"/>
      <c r="P553" s="25"/>
      <c r="Q553" s="25"/>
      <c r="R553" s="25"/>
      <c r="S553" s="25"/>
      <c r="T553" s="25"/>
      <c r="U553" s="25"/>
      <c r="V553" s="25"/>
      <c r="W553" s="25"/>
      <c r="X553" s="25"/>
      <c r="Y553" s="25"/>
      <c r="AC553" s="2432" t="s">
        <v>624</v>
      </c>
      <c r="AD553" s="2307"/>
      <c r="AE553" s="2307"/>
      <c r="AF553" s="2307"/>
      <c r="AG553" s="65" t="s">
        <v>424</v>
      </c>
      <c r="AH553" s="2162"/>
      <c r="AI553" s="2162"/>
      <c r="AJ553" s="2162"/>
      <c r="AK553" s="2163"/>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452"/>
      <c r="C554" s="2453"/>
      <c r="D554" s="2453"/>
      <c r="E554" s="2453"/>
      <c r="F554" s="2453"/>
      <c r="G554" s="2453"/>
      <c r="H554" s="2454"/>
      <c r="I554" s="80" t="s">
        <v>480</v>
      </c>
      <c r="J554" s="80"/>
      <c r="K554" s="80"/>
      <c r="L554" s="80"/>
      <c r="M554" s="80"/>
      <c r="N554" s="80"/>
      <c r="O554" s="80"/>
      <c r="P554" s="80"/>
      <c r="Q554" s="80"/>
      <c r="R554" s="80"/>
      <c r="S554" s="80"/>
      <c r="T554" s="80"/>
      <c r="U554" s="80"/>
      <c r="V554" s="80"/>
      <c r="W554" s="80"/>
      <c r="X554" s="80"/>
      <c r="Y554" s="80"/>
      <c r="Z554" s="80"/>
      <c r="AA554" s="80"/>
      <c r="AB554" s="80"/>
      <c r="AC554" s="2432" t="s">
        <v>624</v>
      </c>
      <c r="AD554" s="2307"/>
      <c r="AE554" s="2307"/>
      <c r="AF554" s="2307"/>
      <c r="AG554" s="65" t="s">
        <v>424</v>
      </c>
      <c r="AH554" s="2162"/>
      <c r="AI554" s="2162"/>
      <c r="AJ554" s="2162"/>
      <c r="AK554" s="2163"/>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1" t="s">
        <v>574</v>
      </c>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1821"/>
      <c r="AL556" s="1821"/>
      <c r="AM556" s="1821"/>
      <c r="AN556" s="1821"/>
      <c r="AO556" s="1821"/>
      <c r="AP556" s="1821"/>
      <c r="AQ556" s="1821"/>
      <c r="AR556" s="1821"/>
      <c r="AS556" s="1821"/>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1"/>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1821"/>
      <c r="AL557" s="1821"/>
      <c r="AM557" s="1821"/>
      <c r="AN557" s="1821"/>
      <c r="AO557" s="1821"/>
      <c r="AP557" s="1821"/>
      <c r="AQ557" s="1821"/>
      <c r="AR557" s="1821"/>
      <c r="AS557" s="1821"/>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328</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58" t="s">
        <v>482</v>
      </c>
      <c r="C563" s="2031"/>
      <c r="D563" s="2031"/>
      <c r="E563" s="2031"/>
      <c r="F563" s="2031"/>
      <c r="G563" s="2031"/>
      <c r="H563" s="2031"/>
      <c r="I563" s="2031"/>
      <c r="J563" s="2031"/>
      <c r="K563" s="2031"/>
      <c r="L563" s="2031"/>
      <c r="M563" s="2031"/>
      <c r="N563" s="2031"/>
      <c r="O563" s="2031"/>
      <c r="P563" s="2032"/>
      <c r="Q563" s="2458" t="s">
        <v>2292</v>
      </c>
      <c r="R563" s="2459"/>
      <c r="S563" s="2460"/>
      <c r="T563" s="2458" t="s">
        <v>2290</v>
      </c>
      <c r="U563" s="2459"/>
      <c r="V563" s="2460"/>
      <c r="W563" s="2458" t="s">
        <v>483</v>
      </c>
      <c r="X563" s="2459"/>
      <c r="Y563" s="2460"/>
      <c r="Z563" s="2458" t="s">
        <v>2291</v>
      </c>
      <c r="AA563" s="2459"/>
      <c r="AB563" s="2459"/>
      <c r="AC563" s="2459"/>
      <c r="AD563" s="2459"/>
      <c r="AE563" s="2458" t="s">
        <v>2087</v>
      </c>
      <c r="AF563" s="2459"/>
      <c r="AG563" s="2459"/>
      <c r="AH563" s="2460"/>
      <c r="AI563" s="2458" t="s">
        <v>2088</v>
      </c>
      <c r="AJ563" s="2459"/>
      <c r="AK563" s="2459"/>
      <c r="AL563" s="2460"/>
      <c r="AM563" s="2458" t="s">
        <v>484</v>
      </c>
      <c r="AN563" s="2459"/>
      <c r="AO563" s="2459"/>
      <c r="AP563" s="2459"/>
      <c r="AQ563" s="2459"/>
      <c r="AR563" s="2459"/>
      <c r="AS563" s="2460"/>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52" t="s">
        <v>2599</v>
      </c>
      <c r="D564" s="2052"/>
      <c r="E564" s="2052"/>
      <c r="F564" s="2052"/>
      <c r="G564" s="2052"/>
      <c r="H564" s="2052"/>
      <c r="I564" s="2052"/>
      <c r="J564" s="2052"/>
      <c r="K564" s="2052"/>
      <c r="L564" s="2052"/>
      <c r="M564" s="2052"/>
      <c r="N564" s="2052"/>
      <c r="O564" s="2052"/>
      <c r="P564" s="2053"/>
      <c r="Q564" s="2009">
        <v>32</v>
      </c>
      <c r="R564" s="2009"/>
      <c r="S564" s="2010"/>
      <c r="T564" s="2008"/>
      <c r="U564" s="2009"/>
      <c r="V564" s="2010"/>
      <c r="W564" s="2481">
        <f>'[10]4%'!$H$28</f>
        <v>3.3500000000000002E-2</v>
      </c>
      <c r="X564" s="2482"/>
      <c r="Y564" s="2483"/>
      <c r="Z564" s="2480" t="s">
        <v>2601</v>
      </c>
      <c r="AA564" s="2480"/>
      <c r="AB564" s="2480"/>
      <c r="AC564" s="2480"/>
      <c r="AD564" s="2480"/>
      <c r="AE564" s="2474">
        <v>1</v>
      </c>
      <c r="AF564" s="2475"/>
      <c r="AG564" s="2475"/>
      <c r="AH564" s="2476"/>
      <c r="AI564" s="2477"/>
      <c r="AJ564" s="2478"/>
      <c r="AK564" s="2478"/>
      <c r="AL564" s="2479"/>
      <c r="AM564" s="1986">
        <f>'[10]4%'!$F$28</f>
        <v>74988213.720171407</v>
      </c>
      <c r="AN564" s="1987"/>
      <c r="AO564" s="1987"/>
      <c r="AP564" s="1987"/>
      <c r="AQ564" s="1987"/>
      <c r="AR564" s="1987"/>
      <c r="AS564" s="1988"/>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2" t="s">
        <v>2600</v>
      </c>
      <c r="D565" s="2052"/>
      <c r="E565" s="2052"/>
      <c r="F565" s="2052"/>
      <c r="G565" s="2052"/>
      <c r="H565" s="2052"/>
      <c r="I565" s="2052"/>
      <c r="J565" s="2052"/>
      <c r="K565" s="2052"/>
      <c r="L565" s="2052"/>
      <c r="M565" s="2052"/>
      <c r="N565" s="2052"/>
      <c r="O565" s="2052"/>
      <c r="P565" s="2053"/>
      <c r="Q565" s="2008">
        <v>32</v>
      </c>
      <c r="R565" s="2009"/>
      <c r="S565" s="2010"/>
      <c r="T565" s="2008"/>
      <c r="U565" s="2009"/>
      <c r="V565" s="2010"/>
      <c r="W565" s="2481">
        <f>'[10]4%'!$H$29</f>
        <v>3.3500000000000002E-2</v>
      </c>
      <c r="X565" s="2482"/>
      <c r="Y565" s="2483"/>
      <c r="Z565" s="2480" t="s">
        <v>2601</v>
      </c>
      <c r="AA565" s="2480"/>
      <c r="AB565" s="2480"/>
      <c r="AC565" s="2480"/>
      <c r="AD565" s="2480"/>
      <c r="AE565" s="2474">
        <v>1</v>
      </c>
      <c r="AF565" s="2475"/>
      <c r="AG565" s="2475"/>
      <c r="AH565" s="2476"/>
      <c r="AI565" s="2477"/>
      <c r="AJ565" s="2478"/>
      <c r="AK565" s="2478"/>
      <c r="AL565" s="2479"/>
      <c r="AM565" s="1986">
        <f>'[10]4%'!$G$28</f>
        <v>43008549.348162249</v>
      </c>
      <c r="AN565" s="1987"/>
      <c r="AO565" s="1987"/>
      <c r="AP565" s="1987"/>
      <c r="AQ565" s="1987"/>
      <c r="AR565" s="1987"/>
      <c r="AS565" s="198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52" t="s">
        <v>2602</v>
      </c>
      <c r="D566" s="2052"/>
      <c r="E566" s="2052"/>
      <c r="F566" s="2052"/>
      <c r="G566" s="2052"/>
      <c r="H566" s="2052"/>
      <c r="I566" s="2052"/>
      <c r="J566" s="2052"/>
      <c r="K566" s="2052"/>
      <c r="L566" s="2052"/>
      <c r="M566" s="2052"/>
      <c r="N566" s="2052"/>
      <c r="O566" s="2052"/>
      <c r="P566" s="2053"/>
      <c r="Q566" s="2008">
        <v>660</v>
      </c>
      <c r="R566" s="2009"/>
      <c r="S566" s="2010"/>
      <c r="T566" s="2008"/>
      <c r="U566" s="2009"/>
      <c r="V566" s="2010"/>
      <c r="W566" s="2481">
        <v>0.03</v>
      </c>
      <c r="X566" s="2482"/>
      <c r="Y566" s="2483"/>
      <c r="Z566" s="2480" t="s">
        <v>2603</v>
      </c>
      <c r="AA566" s="2480"/>
      <c r="AB566" s="2480"/>
      <c r="AC566" s="2480"/>
      <c r="AD566" s="2480"/>
      <c r="AE566" s="2474">
        <v>2</v>
      </c>
      <c r="AF566" s="2475"/>
      <c r="AG566" s="2475"/>
      <c r="AH566" s="2476"/>
      <c r="AI566" s="2477"/>
      <c r="AJ566" s="2478"/>
      <c r="AK566" s="2478"/>
      <c r="AL566" s="2479"/>
      <c r="AM566" s="1986">
        <f>'[10]4%'!$E$20</f>
        <v>11761191</v>
      </c>
      <c r="AN566" s="1987"/>
      <c r="AO566" s="1987"/>
      <c r="AP566" s="1987"/>
      <c r="AQ566" s="1987"/>
      <c r="AR566" s="1987"/>
      <c r="AS566" s="198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614</v>
      </c>
      <c r="C567" s="2052" t="s">
        <v>2604</v>
      </c>
      <c r="D567" s="2052"/>
      <c r="E567" s="2052"/>
      <c r="F567" s="2052"/>
      <c r="G567" s="2052"/>
      <c r="H567" s="2052"/>
      <c r="I567" s="2052"/>
      <c r="J567" s="2052"/>
      <c r="K567" s="2052"/>
      <c r="L567" s="2052"/>
      <c r="M567" s="2052"/>
      <c r="N567" s="2052"/>
      <c r="O567" s="2052"/>
      <c r="P567" s="2053"/>
      <c r="Q567" s="2008">
        <v>660</v>
      </c>
      <c r="R567" s="2009"/>
      <c r="S567" s="2010"/>
      <c r="T567" s="2008"/>
      <c r="U567" s="2009"/>
      <c r="V567" s="2010"/>
      <c r="W567" s="2481">
        <v>0.03</v>
      </c>
      <c r="X567" s="2482"/>
      <c r="Y567" s="2483"/>
      <c r="Z567" s="2480" t="s">
        <v>2603</v>
      </c>
      <c r="AA567" s="2480"/>
      <c r="AB567" s="2480"/>
      <c r="AC567" s="2480"/>
      <c r="AD567" s="2480"/>
      <c r="AE567" s="2474">
        <v>3</v>
      </c>
      <c r="AF567" s="2475"/>
      <c r="AG567" s="2475"/>
      <c r="AH567" s="2476"/>
      <c r="AI567" s="2477"/>
      <c r="AJ567" s="2478"/>
      <c r="AK567" s="2478"/>
      <c r="AL567" s="2479"/>
      <c r="AM567" s="1986">
        <f>'[10]4%'!$E$15</f>
        <v>2052608</v>
      </c>
      <c r="AN567" s="1987"/>
      <c r="AO567" s="1987"/>
      <c r="AP567" s="1987"/>
      <c r="AQ567" s="1987"/>
      <c r="AR567" s="1987"/>
      <c r="AS567" s="198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819</v>
      </c>
      <c r="C568" s="2052" t="s">
        <v>2605</v>
      </c>
      <c r="D568" s="2052"/>
      <c r="E568" s="2052"/>
      <c r="F568" s="2052"/>
      <c r="G568" s="2052"/>
      <c r="H568" s="2052"/>
      <c r="I568" s="2052"/>
      <c r="J568" s="2052"/>
      <c r="K568" s="2052"/>
      <c r="L568" s="2052"/>
      <c r="M568" s="2052"/>
      <c r="N568" s="2052"/>
      <c r="O568" s="2052"/>
      <c r="P568" s="2053"/>
      <c r="Q568" s="2008"/>
      <c r="R568" s="2009"/>
      <c r="S568" s="2010"/>
      <c r="T568" s="2008"/>
      <c r="U568" s="2009"/>
      <c r="V568" s="2010"/>
      <c r="W568" s="2481"/>
      <c r="X568" s="2482"/>
      <c r="Y568" s="2483"/>
      <c r="Z568" s="2480" t="s">
        <v>624</v>
      </c>
      <c r="AA568" s="2480"/>
      <c r="AB568" s="2480"/>
      <c r="AC568" s="2480"/>
      <c r="AD568" s="2480"/>
      <c r="AE568" s="2474"/>
      <c r="AF568" s="2475"/>
      <c r="AG568" s="2475"/>
      <c r="AH568" s="2476"/>
      <c r="AI568" s="2477"/>
      <c r="AJ568" s="2478"/>
      <c r="AK568" s="2478"/>
      <c r="AL568" s="2479"/>
      <c r="AM568" s="1986">
        <f>'[10]4%'!$H$24</f>
        <v>6479599.6735580685</v>
      </c>
      <c r="AN568" s="1987"/>
      <c r="AO568" s="1987"/>
      <c r="AP568" s="1987"/>
      <c r="AQ568" s="1987"/>
      <c r="AR568" s="1987"/>
      <c r="AS568" s="198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617</v>
      </c>
      <c r="C569" s="2052" t="s">
        <v>2606</v>
      </c>
      <c r="D569" s="2052"/>
      <c r="E569" s="2052"/>
      <c r="F569" s="2052"/>
      <c r="G569" s="2052"/>
      <c r="H569" s="2052"/>
      <c r="I569" s="2052"/>
      <c r="J569" s="2052"/>
      <c r="K569" s="2052"/>
      <c r="L569" s="2052"/>
      <c r="M569" s="2052"/>
      <c r="N569" s="2052"/>
      <c r="O569" s="2052"/>
      <c r="P569" s="2053"/>
      <c r="Q569" s="2008"/>
      <c r="R569" s="2009"/>
      <c r="S569" s="2010"/>
      <c r="T569" s="2008"/>
      <c r="U569" s="2009"/>
      <c r="V569" s="2010"/>
      <c r="W569" s="2481"/>
      <c r="X569" s="2482"/>
      <c r="Y569" s="2483"/>
      <c r="Z569" s="2480" t="s">
        <v>624</v>
      </c>
      <c r="AA569" s="2480"/>
      <c r="AB569" s="2480"/>
      <c r="AC569" s="2480"/>
      <c r="AD569" s="2480"/>
      <c r="AE569" s="2474"/>
      <c r="AF569" s="2475"/>
      <c r="AG569" s="2475"/>
      <c r="AH569" s="2476"/>
      <c r="AI569" s="2477"/>
      <c r="AJ569" s="2478"/>
      <c r="AK569" s="2478"/>
      <c r="AL569" s="2479"/>
      <c r="AM569" s="1986">
        <f>'[10]4%'!$E$23</f>
        <v>100</v>
      </c>
      <c r="AN569" s="1987"/>
      <c r="AO569" s="1987"/>
      <c r="AP569" s="1987"/>
      <c r="AQ569" s="1987"/>
      <c r="AR569" s="1987"/>
      <c r="AS569" s="198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485</v>
      </c>
      <c r="C570" s="2052" t="s">
        <v>2615</v>
      </c>
      <c r="D570" s="2052"/>
      <c r="E570" s="2052"/>
      <c r="F570" s="2052"/>
      <c r="G570" s="2052"/>
      <c r="H570" s="2052"/>
      <c r="I570" s="2052"/>
      <c r="J570" s="2052"/>
      <c r="K570" s="2052"/>
      <c r="L570" s="2052"/>
      <c r="M570" s="2052"/>
      <c r="N570" s="2052"/>
      <c r="O570" s="2052"/>
      <c r="P570" s="2053"/>
      <c r="Q570" s="2008"/>
      <c r="R570" s="2009"/>
      <c r="S570" s="2010"/>
      <c r="T570" s="2008"/>
      <c r="U570" s="2009"/>
      <c r="V570" s="2010"/>
      <c r="W570" s="2481"/>
      <c r="X570" s="2482"/>
      <c r="Y570" s="2483"/>
      <c r="Z570" s="2480" t="s">
        <v>624</v>
      </c>
      <c r="AA570" s="2480"/>
      <c r="AB570" s="2480"/>
      <c r="AC570" s="2480"/>
      <c r="AD570" s="2480"/>
      <c r="AE570" s="2474"/>
      <c r="AF570" s="2475"/>
      <c r="AG570" s="2475"/>
      <c r="AH570" s="2476"/>
      <c r="AI570" s="2477"/>
      <c r="AJ570" s="2478"/>
      <c r="AK570" s="2478"/>
      <c r="AL570" s="2479"/>
      <c r="AM570" s="1986">
        <f>'[10]4%'!$E$21</f>
        <v>494534.00420000002</v>
      </c>
      <c r="AN570" s="1987"/>
      <c r="AO570" s="1987"/>
      <c r="AP570" s="1987"/>
      <c r="AQ570" s="1987"/>
      <c r="AR570" s="1987"/>
      <c r="AS570" s="198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486</v>
      </c>
      <c r="C571" s="2052"/>
      <c r="D571" s="2052"/>
      <c r="E571" s="2052"/>
      <c r="F571" s="2052"/>
      <c r="G571" s="2052"/>
      <c r="H571" s="2052"/>
      <c r="I571" s="2052"/>
      <c r="J571" s="2052"/>
      <c r="K571" s="2052"/>
      <c r="L571" s="2052"/>
      <c r="M571" s="2052"/>
      <c r="N571" s="2052"/>
      <c r="O571" s="2052"/>
      <c r="P571" s="2053"/>
      <c r="Q571" s="2008"/>
      <c r="R571" s="2009"/>
      <c r="S571" s="2010"/>
      <c r="T571" s="2008"/>
      <c r="U571" s="2009"/>
      <c r="V571" s="2010"/>
      <c r="W571" s="2481"/>
      <c r="X571" s="2482"/>
      <c r="Y571" s="2483"/>
      <c r="Z571" s="2480" t="s">
        <v>1379</v>
      </c>
      <c r="AA571" s="2480"/>
      <c r="AB571" s="2480"/>
      <c r="AC571" s="2480"/>
      <c r="AD571" s="2480"/>
      <c r="AE571" s="2474"/>
      <c r="AF571" s="2475"/>
      <c r="AG571" s="2475"/>
      <c r="AH571" s="2476"/>
      <c r="AI571" s="2477"/>
      <c r="AJ571" s="2478"/>
      <c r="AK571" s="2478"/>
      <c r="AL571" s="2479"/>
      <c r="AM571" s="1986"/>
      <c r="AN571" s="1987"/>
      <c r="AO571" s="1987"/>
      <c r="AP571" s="1987"/>
      <c r="AQ571" s="1987"/>
      <c r="AR571" s="1987"/>
      <c r="AS571" s="1988"/>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492</v>
      </c>
      <c r="C572" s="2052"/>
      <c r="D572" s="2052"/>
      <c r="E572" s="2052"/>
      <c r="F572" s="2052"/>
      <c r="G572" s="2052"/>
      <c r="H572" s="2052"/>
      <c r="I572" s="2052"/>
      <c r="J572" s="2052"/>
      <c r="K572" s="2052"/>
      <c r="L572" s="2052"/>
      <c r="M572" s="2052"/>
      <c r="N572" s="2052"/>
      <c r="O572" s="2052"/>
      <c r="P572" s="2053"/>
      <c r="Q572" s="2008"/>
      <c r="R572" s="2009"/>
      <c r="S572" s="2010"/>
      <c r="T572" s="2008"/>
      <c r="U572" s="2009"/>
      <c r="V572" s="2010"/>
      <c r="W572" s="2481"/>
      <c r="X572" s="2482"/>
      <c r="Y572" s="2483"/>
      <c r="Z572" s="2480" t="s">
        <v>1379</v>
      </c>
      <c r="AA572" s="2480"/>
      <c r="AB572" s="2480"/>
      <c r="AC572" s="2480"/>
      <c r="AD572" s="2480"/>
      <c r="AE572" s="2474"/>
      <c r="AF572" s="2475"/>
      <c r="AG572" s="2475"/>
      <c r="AH572" s="2476"/>
      <c r="AI572" s="2477"/>
      <c r="AJ572" s="2478"/>
      <c r="AK572" s="2478"/>
      <c r="AL572" s="2479"/>
      <c r="AM572" s="1986"/>
      <c r="AN572" s="1987"/>
      <c r="AO572" s="1987"/>
      <c r="AP572" s="1987"/>
      <c r="AQ572" s="1987"/>
      <c r="AR572" s="1987"/>
      <c r="AS572" s="1988"/>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52"/>
      <c r="D573" s="2052"/>
      <c r="E573" s="2052"/>
      <c r="F573" s="2052"/>
      <c r="G573" s="2052"/>
      <c r="H573" s="2052"/>
      <c r="I573" s="2052"/>
      <c r="J573" s="2052"/>
      <c r="K573" s="2052"/>
      <c r="L573" s="2052"/>
      <c r="M573" s="2052"/>
      <c r="N573" s="2052"/>
      <c r="O573" s="2052"/>
      <c r="P573" s="2053"/>
      <c r="Q573" s="2008"/>
      <c r="R573" s="2009"/>
      <c r="S573" s="2010"/>
      <c r="T573" s="2008"/>
      <c r="U573" s="2009"/>
      <c r="V573" s="2010"/>
      <c r="W573" s="2481"/>
      <c r="X573" s="2482"/>
      <c r="Y573" s="2483"/>
      <c r="Z573" s="2480" t="s">
        <v>1379</v>
      </c>
      <c r="AA573" s="2480"/>
      <c r="AB573" s="2480"/>
      <c r="AC573" s="2480"/>
      <c r="AD573" s="2480"/>
      <c r="AE573" s="2474"/>
      <c r="AF573" s="2475"/>
      <c r="AG573" s="2475"/>
      <c r="AH573" s="2476"/>
      <c r="AI573" s="2477"/>
      <c r="AJ573" s="2478"/>
      <c r="AK573" s="2478"/>
      <c r="AL573" s="2479"/>
      <c r="AM573" s="1986"/>
      <c r="AN573" s="1987"/>
      <c r="AO573" s="1987"/>
      <c r="AP573" s="1987"/>
      <c r="AQ573" s="1987"/>
      <c r="AR573" s="1987"/>
      <c r="AS573" s="198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372</v>
      </c>
      <c r="C574" s="2052"/>
      <c r="D574" s="2052"/>
      <c r="E574" s="2052"/>
      <c r="F574" s="2052"/>
      <c r="G574" s="2052"/>
      <c r="H574" s="2052"/>
      <c r="I574" s="2052"/>
      <c r="J574" s="2052"/>
      <c r="K574" s="2052"/>
      <c r="L574" s="2052"/>
      <c r="M574" s="2052"/>
      <c r="N574" s="2052"/>
      <c r="O574" s="2052"/>
      <c r="P574" s="2053"/>
      <c r="Q574" s="2008"/>
      <c r="R574" s="2009"/>
      <c r="S574" s="2010"/>
      <c r="T574" s="2008"/>
      <c r="U574" s="2009"/>
      <c r="V574" s="2010"/>
      <c r="W574" s="2481"/>
      <c r="X574" s="2482"/>
      <c r="Y574" s="2483"/>
      <c r="Z574" s="2480" t="s">
        <v>1379</v>
      </c>
      <c r="AA574" s="2480"/>
      <c r="AB574" s="2480"/>
      <c r="AC574" s="2480"/>
      <c r="AD574" s="2480"/>
      <c r="AE574" s="2474"/>
      <c r="AF574" s="2475"/>
      <c r="AG574" s="2475"/>
      <c r="AH574" s="2476"/>
      <c r="AI574" s="2477"/>
      <c r="AJ574" s="2478"/>
      <c r="AK574" s="2478"/>
      <c r="AL574" s="2479"/>
      <c r="AM574" s="1986"/>
      <c r="AN574" s="1987"/>
      <c r="AO574" s="1987"/>
      <c r="AP574" s="1987"/>
      <c r="AQ574" s="1987"/>
      <c r="AR574" s="1987"/>
      <c r="AS574" s="198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373</v>
      </c>
      <c r="C575" s="2052"/>
      <c r="D575" s="2052"/>
      <c r="E575" s="2052"/>
      <c r="F575" s="2052"/>
      <c r="G575" s="2052"/>
      <c r="H575" s="2052"/>
      <c r="I575" s="2052"/>
      <c r="J575" s="2052"/>
      <c r="K575" s="2052"/>
      <c r="L575" s="2052"/>
      <c r="M575" s="2052"/>
      <c r="N575" s="2052"/>
      <c r="O575" s="2052"/>
      <c r="P575" s="2053"/>
      <c r="Q575" s="2008"/>
      <c r="R575" s="2009"/>
      <c r="S575" s="2010"/>
      <c r="T575" s="2008"/>
      <c r="U575" s="2009"/>
      <c r="V575" s="2010"/>
      <c r="W575" s="2481"/>
      <c r="X575" s="2482"/>
      <c r="Y575" s="2483"/>
      <c r="Z575" s="2480" t="s">
        <v>1379</v>
      </c>
      <c r="AA575" s="2480"/>
      <c r="AB575" s="2480"/>
      <c r="AC575" s="2480"/>
      <c r="AD575" s="2480"/>
      <c r="AE575" s="2474"/>
      <c r="AF575" s="2475"/>
      <c r="AG575" s="2475"/>
      <c r="AH575" s="2476"/>
      <c r="AI575" s="2477"/>
      <c r="AJ575" s="2478"/>
      <c r="AK575" s="2478"/>
      <c r="AL575" s="2479"/>
      <c r="AM575" s="1986"/>
      <c r="AN575" s="1987"/>
      <c r="AO575" s="1987"/>
      <c r="AP575" s="1987"/>
      <c r="AQ575" s="1987"/>
      <c r="AR575" s="1987"/>
      <c r="AS575" s="198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288" t="s">
        <v>132</v>
      </c>
      <c r="C576" s="2289"/>
      <c r="D576" s="2289"/>
      <c r="E576" s="2289"/>
      <c r="F576" s="2289"/>
      <c r="G576" s="2289"/>
      <c r="H576" s="2289"/>
      <c r="I576" s="2289"/>
      <c r="J576" s="2289"/>
      <c r="K576" s="2289"/>
      <c r="L576" s="2289"/>
      <c r="M576" s="2289"/>
      <c r="N576" s="2289"/>
      <c r="O576" s="2289"/>
      <c r="P576" s="2289"/>
      <c r="Q576" s="2289"/>
      <c r="R576" s="2289"/>
      <c r="S576" s="2289"/>
      <c r="T576" s="2289"/>
      <c r="U576" s="2383"/>
      <c r="V576" s="2289"/>
      <c r="W576" s="2289"/>
      <c r="X576" s="2289"/>
      <c r="Y576" s="2289"/>
      <c r="Z576" s="2289"/>
      <c r="AA576" s="2289"/>
      <c r="AB576" s="2289"/>
      <c r="AC576" s="2289"/>
      <c r="AD576" s="2289"/>
      <c r="AE576" s="2289"/>
      <c r="AF576" s="2289"/>
      <c r="AG576" s="2289"/>
      <c r="AH576" s="2289"/>
      <c r="AI576" s="2289"/>
      <c r="AJ576" s="2289"/>
      <c r="AK576" s="2289"/>
      <c r="AL576" s="2290"/>
      <c r="AM576" s="2295">
        <f>SUM(AM564:AS575)</f>
        <v>138784795.74609172</v>
      </c>
      <c r="AN576" s="2296"/>
      <c r="AO576" s="2296"/>
      <c r="AP576" s="2296"/>
      <c r="AQ576" s="2296"/>
      <c r="AR576" s="2296"/>
      <c r="AS576" s="22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494</v>
      </c>
      <c r="G578" s="1985" t="str">
        <f>C564</f>
        <v>Construction Loan - Tax-exempt</v>
      </c>
      <c r="H578" s="1985"/>
      <c r="I578" s="1985"/>
      <c r="J578" s="1985"/>
      <c r="K578" s="1985"/>
      <c r="L578" s="1985"/>
      <c r="M578" s="1985"/>
      <c r="N578" s="1985"/>
      <c r="O578" s="1985"/>
      <c r="P578" s="1985"/>
      <c r="Q578" s="1985"/>
      <c r="R578" s="1985"/>
      <c r="S578" s="14"/>
      <c r="T578" s="87" t="s">
        <v>118</v>
      </c>
      <c r="U578" s="12" t="s">
        <v>494</v>
      </c>
      <c r="Z578" s="1985" t="str">
        <f>C565</f>
        <v>Construction Loan - Taxable</v>
      </c>
      <c r="AA578" s="1985"/>
      <c r="AB578" s="1985"/>
      <c r="AC578" s="1985"/>
      <c r="AD578" s="1985"/>
      <c r="AE578" s="1985"/>
      <c r="AF578" s="1985"/>
      <c r="AG578" s="1985"/>
      <c r="AH578" s="1985"/>
      <c r="AI578" s="1985"/>
      <c r="AJ578" s="1985"/>
      <c r="AK578" s="1985"/>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27" t="s">
        <v>2662</v>
      </c>
      <c r="H579" s="2017"/>
      <c r="I579" s="2017"/>
      <c r="J579" s="2017"/>
      <c r="K579" s="2017"/>
      <c r="L579" s="2017"/>
      <c r="M579" s="2017"/>
      <c r="N579" s="2017"/>
      <c r="O579" s="2017"/>
      <c r="P579" s="2017"/>
      <c r="Q579" s="2017"/>
      <c r="R579" s="2017"/>
      <c r="S579" s="14"/>
      <c r="T579" s="35"/>
      <c r="U579" s="12" t="s">
        <v>90</v>
      </c>
      <c r="Z579" s="2027" t="s">
        <v>2662</v>
      </c>
      <c r="AA579" s="2017"/>
      <c r="AB579" s="2017"/>
      <c r="AC579" s="2017"/>
      <c r="AD579" s="2017"/>
      <c r="AE579" s="2017"/>
      <c r="AF579" s="2017"/>
      <c r="AG579" s="2017"/>
      <c r="AH579" s="2017"/>
      <c r="AI579" s="2017"/>
      <c r="AJ579" s="2017"/>
      <c r="AK579" s="2017"/>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613</v>
      </c>
      <c r="G580" s="2027" t="s">
        <v>2663</v>
      </c>
      <c r="H580" s="2017"/>
      <c r="I580" s="2017"/>
      <c r="J580" s="2017"/>
      <c r="K580" s="2017"/>
      <c r="L580" s="2017"/>
      <c r="M580" s="2017"/>
      <c r="N580" s="2017"/>
      <c r="O580" s="2017"/>
      <c r="P580" s="2017"/>
      <c r="Q580" s="2017"/>
      <c r="R580" s="2017"/>
      <c r="S580" s="88"/>
      <c r="T580" s="35"/>
      <c r="U580" s="12" t="s">
        <v>613</v>
      </c>
      <c r="Z580" s="2052" t="s">
        <v>2663</v>
      </c>
      <c r="AA580" s="1997"/>
      <c r="AB580" s="1997"/>
      <c r="AC580" s="1997"/>
      <c r="AD580" s="1997"/>
      <c r="AE580" s="1997"/>
      <c r="AF580" s="1997"/>
      <c r="AG580" s="1997"/>
      <c r="AH580" s="1997"/>
      <c r="AI580" s="1997"/>
      <c r="AJ580" s="1997"/>
      <c r="AK580" s="1997"/>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27" t="s">
        <v>2664</v>
      </c>
      <c r="H581" s="2017"/>
      <c r="I581" s="2017"/>
      <c r="J581" s="2017"/>
      <c r="K581" s="2017"/>
      <c r="L581" s="2017"/>
      <c r="M581" s="2017"/>
      <c r="N581" s="2017"/>
      <c r="O581" s="2017"/>
      <c r="P581" s="2017"/>
      <c r="Q581" s="2017"/>
      <c r="R581" s="2017"/>
      <c r="S581" s="14"/>
      <c r="T581" s="35"/>
      <c r="U581" s="12" t="s">
        <v>17</v>
      </c>
      <c r="Z581" s="2052" t="s">
        <v>2664</v>
      </c>
      <c r="AA581" s="1997"/>
      <c r="AB581" s="1997"/>
      <c r="AC581" s="1997"/>
      <c r="AD581" s="1997"/>
      <c r="AE581" s="1997"/>
      <c r="AF581" s="1997"/>
      <c r="AG581" s="1997"/>
      <c r="AH581" s="1997"/>
      <c r="AI581" s="1997"/>
      <c r="AJ581" s="1997"/>
      <c r="AK581" s="1997"/>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6" t="s">
        <v>2665</v>
      </c>
      <c r="H582" s="2039"/>
      <c r="I582" s="2039"/>
      <c r="J582" s="2039"/>
      <c r="K582" s="2039"/>
      <c r="L582" s="2039"/>
      <c r="O582" s="137" t="s">
        <v>212</v>
      </c>
      <c r="P582" s="1996"/>
      <c r="Q582" s="1996"/>
      <c r="R582" s="1996"/>
      <c r="S582" s="16"/>
      <c r="T582" s="35"/>
      <c r="U582" s="12" t="s">
        <v>325</v>
      </c>
      <c r="Z582" s="2266" t="s">
        <v>2665</v>
      </c>
      <c r="AA582" s="2039"/>
      <c r="AB582" s="2039"/>
      <c r="AC582" s="2039"/>
      <c r="AD582" s="2039"/>
      <c r="AE582" s="2039"/>
      <c r="AH582" s="137" t="s">
        <v>212</v>
      </c>
      <c r="AI582" s="1996"/>
      <c r="AJ582" s="1996"/>
      <c r="AK582" s="199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17" t="s">
        <v>2635</v>
      </c>
      <c r="I583" s="2017"/>
      <c r="J583" s="2017"/>
      <c r="K583" s="2017"/>
      <c r="L583" s="2017"/>
      <c r="M583" s="2017"/>
      <c r="N583" s="2017"/>
      <c r="O583" s="2017"/>
      <c r="P583" s="2017"/>
      <c r="Q583" s="2017"/>
      <c r="R583" s="2017"/>
      <c r="S583" s="14"/>
      <c r="T583" s="35"/>
      <c r="U583" s="12" t="s">
        <v>18</v>
      </c>
      <c r="AA583" s="2017" t="s">
        <v>2600</v>
      </c>
      <c r="AB583" s="2017"/>
      <c r="AC583" s="2017"/>
      <c r="AD583" s="2017"/>
      <c r="AE583" s="2017"/>
      <c r="AF583" s="2017"/>
      <c r="AG583" s="2017"/>
      <c r="AH583" s="2017"/>
      <c r="AI583" s="2017"/>
      <c r="AJ583" s="2017"/>
      <c r="AK583" s="201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1380</v>
      </c>
      <c r="C584" s="716"/>
      <c r="D584" s="716"/>
      <c r="E584" s="716"/>
      <c r="F584" s="716"/>
      <c r="G584" s="716"/>
      <c r="H584" s="14"/>
      <c r="I584" s="14"/>
      <c r="J584" s="14"/>
      <c r="K584" s="14"/>
      <c r="L584" s="14"/>
      <c r="M584" s="2028"/>
      <c r="N584" s="2028"/>
      <c r="O584" s="2028"/>
      <c r="P584" s="2028"/>
      <c r="Q584" s="2028"/>
      <c r="R584" s="2028"/>
      <c r="S584" s="14"/>
      <c r="T584" s="35"/>
      <c r="U584" s="506" t="s">
        <v>1380</v>
      </c>
      <c r="V584" s="716"/>
      <c r="W584" s="716"/>
      <c r="X584" s="716"/>
      <c r="Y584" s="716"/>
      <c r="Z584" s="716"/>
      <c r="AA584" s="14"/>
      <c r="AB584" s="14"/>
      <c r="AC584" s="14"/>
      <c r="AD584" s="14"/>
      <c r="AE584" s="14"/>
      <c r="AF584" s="2028"/>
      <c r="AG584" s="2028"/>
      <c r="AH584" s="2028"/>
      <c r="AI584" s="2028"/>
      <c r="AJ584" s="2028"/>
      <c r="AK584" s="2028"/>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5" t="s">
        <v>576</v>
      </c>
      <c r="O585" s="1995"/>
      <c r="T585" s="35"/>
      <c r="U585" s="12" t="s">
        <v>20</v>
      </c>
      <c r="AG585" s="1995" t="s">
        <v>576</v>
      </c>
      <c r="AH585" s="199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1985" t="str">
        <f>C566</f>
        <v>San Mateo County Loan</v>
      </c>
      <c r="H587" s="1985"/>
      <c r="I587" s="1985"/>
      <c r="J587" s="1985"/>
      <c r="K587" s="1985"/>
      <c r="L587" s="1985"/>
      <c r="M587" s="1985"/>
      <c r="N587" s="1985"/>
      <c r="O587" s="1985"/>
      <c r="P587" s="1985"/>
      <c r="Q587" s="1985"/>
      <c r="R587" s="1985"/>
      <c r="T587" s="87" t="s">
        <v>614</v>
      </c>
      <c r="U587" s="12" t="s">
        <v>494</v>
      </c>
      <c r="Z587" s="1985" t="str">
        <f>C567</f>
        <v>San Mateo County Loan - HHC</v>
      </c>
      <c r="AA587" s="1985"/>
      <c r="AB587" s="1985"/>
      <c r="AC587" s="1985"/>
      <c r="AD587" s="1985"/>
      <c r="AE587" s="1985"/>
      <c r="AF587" s="1985"/>
      <c r="AG587" s="1985"/>
      <c r="AH587" s="1985"/>
      <c r="AI587" s="1985"/>
      <c r="AJ587" s="1985"/>
      <c r="AK587" s="1985"/>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17" t="s">
        <v>2667</v>
      </c>
      <c r="H588" s="2017"/>
      <c r="I588" s="2017"/>
      <c r="J588" s="2017"/>
      <c r="K588" s="2017"/>
      <c r="L588" s="2017"/>
      <c r="M588" s="2017"/>
      <c r="N588" s="2017"/>
      <c r="O588" s="2017"/>
      <c r="P588" s="2017"/>
      <c r="Q588" s="2017"/>
      <c r="R588" s="2017"/>
      <c r="T588" s="35"/>
      <c r="U588" s="12" t="s">
        <v>90</v>
      </c>
      <c r="Z588" s="2017" t="str">
        <f>G588</f>
        <v>264 Harbor Blvd, Building A</v>
      </c>
      <c r="AA588" s="2017"/>
      <c r="AB588" s="2017"/>
      <c r="AC588" s="2017"/>
      <c r="AD588" s="2017"/>
      <c r="AE588" s="2017"/>
      <c r="AF588" s="2017"/>
      <c r="AG588" s="2017"/>
      <c r="AH588" s="2017"/>
      <c r="AI588" s="2017"/>
      <c r="AJ588" s="2017"/>
      <c r="AK588" s="201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1997" t="s">
        <v>2526</v>
      </c>
      <c r="H589" s="1997"/>
      <c r="I589" s="1997"/>
      <c r="J589" s="1997"/>
      <c r="K589" s="1997"/>
      <c r="L589" s="1997"/>
      <c r="M589" s="1997"/>
      <c r="N589" s="1997"/>
      <c r="O589" s="1997"/>
      <c r="P589" s="1997"/>
      <c r="Q589" s="1997"/>
      <c r="R589" s="1997"/>
      <c r="T589" s="35"/>
      <c r="U589" s="12" t="s">
        <v>613</v>
      </c>
      <c r="Z589" s="1997" t="str">
        <f>G589</f>
        <v>Belmont</v>
      </c>
      <c r="AA589" s="1997"/>
      <c r="AB589" s="1997"/>
      <c r="AC589" s="1997"/>
      <c r="AD589" s="1997"/>
      <c r="AE589" s="1997"/>
      <c r="AF589" s="1997"/>
      <c r="AG589" s="1997"/>
      <c r="AH589" s="1997"/>
      <c r="AI589" s="1997"/>
      <c r="AJ589" s="1997"/>
      <c r="AK589" s="199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7" t="s">
        <v>2668</v>
      </c>
      <c r="H590" s="1997"/>
      <c r="I590" s="1997"/>
      <c r="J590" s="1997"/>
      <c r="K590" s="1997"/>
      <c r="L590" s="1997"/>
      <c r="M590" s="1997"/>
      <c r="N590" s="1997"/>
      <c r="O590" s="1997"/>
      <c r="P590" s="1997"/>
      <c r="Q590" s="1997"/>
      <c r="R590" s="1997"/>
      <c r="T590" s="35"/>
      <c r="U590" s="12" t="s">
        <v>17</v>
      </c>
      <c r="Z590" s="1997" t="str">
        <f>G590</f>
        <v>Bryan Briggs</v>
      </c>
      <c r="AA590" s="1997"/>
      <c r="AB590" s="1997"/>
      <c r="AC590" s="1997"/>
      <c r="AD590" s="1997"/>
      <c r="AE590" s="1997"/>
      <c r="AF590" s="1997"/>
      <c r="AG590" s="1997"/>
      <c r="AH590" s="1997"/>
      <c r="AI590" s="1997"/>
      <c r="AJ590" s="1997"/>
      <c r="AK590" s="199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6" t="s">
        <v>2669</v>
      </c>
      <c r="H591" s="2039"/>
      <c r="I591" s="2039"/>
      <c r="J591" s="2039"/>
      <c r="K591" s="2039"/>
      <c r="L591" s="2039"/>
      <c r="O591" s="137" t="s">
        <v>212</v>
      </c>
      <c r="P591" s="1996"/>
      <c r="Q591" s="1996"/>
      <c r="R591" s="1996"/>
      <c r="T591" s="35"/>
      <c r="U591" s="12" t="s">
        <v>325</v>
      </c>
      <c r="Z591" s="2039" t="str">
        <f>G591</f>
        <v>650-802-3335</v>
      </c>
      <c r="AA591" s="2039"/>
      <c r="AB591" s="2039"/>
      <c r="AC591" s="2039"/>
      <c r="AD591" s="2039"/>
      <c r="AE591" s="2039"/>
      <c r="AH591" s="137" t="s">
        <v>212</v>
      </c>
      <c r="AI591" s="1996"/>
      <c r="AJ591" s="1996"/>
      <c r="AK591" s="199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17" t="s">
        <v>2670</v>
      </c>
      <c r="I592" s="2017"/>
      <c r="J592" s="2017"/>
      <c r="K592" s="2017"/>
      <c r="L592" s="2017"/>
      <c r="M592" s="2017"/>
      <c r="N592" s="2017"/>
      <c r="O592" s="2017"/>
      <c r="P592" s="2017"/>
      <c r="Q592" s="2017"/>
      <c r="R592" s="2017"/>
      <c r="T592" s="35"/>
      <c r="U592" s="12" t="s">
        <v>18</v>
      </c>
      <c r="AA592" s="2017" t="s">
        <v>2670</v>
      </c>
      <c r="AB592" s="2017"/>
      <c r="AC592" s="2017"/>
      <c r="AD592" s="2017"/>
      <c r="AE592" s="2017"/>
      <c r="AF592" s="2017"/>
      <c r="AG592" s="2017"/>
      <c r="AH592" s="2017"/>
      <c r="AI592" s="2017"/>
      <c r="AJ592" s="2017"/>
      <c r="AK592" s="201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5" t="s">
        <v>576</v>
      </c>
      <c r="O593" s="1995"/>
      <c r="T593" s="35"/>
      <c r="U593" s="12" t="s">
        <v>20</v>
      </c>
      <c r="AG593" s="1995" t="s">
        <v>576</v>
      </c>
      <c r="AH593" s="199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1985" t="str">
        <f>C568</f>
        <v>LP Equity</v>
      </c>
      <c r="H595" s="1985"/>
      <c r="I595" s="1985"/>
      <c r="J595" s="1985"/>
      <c r="K595" s="1985"/>
      <c r="L595" s="1985"/>
      <c r="M595" s="1985"/>
      <c r="N595" s="1985"/>
      <c r="O595" s="1985"/>
      <c r="P595" s="1985"/>
      <c r="Q595" s="1985"/>
      <c r="R595" s="1985"/>
      <c r="T595" s="87" t="s">
        <v>617</v>
      </c>
      <c r="U595" s="12" t="s">
        <v>494</v>
      </c>
      <c r="Z595" s="1985" t="str">
        <f>C569</f>
        <v>GP Equity</v>
      </c>
      <c r="AA595" s="1985"/>
      <c r="AB595" s="1985"/>
      <c r="AC595" s="1985"/>
      <c r="AD595" s="1985"/>
      <c r="AE595" s="1985"/>
      <c r="AF595" s="1985"/>
      <c r="AG595" s="1985"/>
      <c r="AH595" s="1985"/>
      <c r="AI595" s="1985"/>
      <c r="AJ595" s="1985"/>
      <c r="AK595" s="1985"/>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17" t="s">
        <v>2671</v>
      </c>
      <c r="H596" s="2017"/>
      <c r="I596" s="2017"/>
      <c r="J596" s="2017"/>
      <c r="K596" s="2017"/>
      <c r="L596" s="2017"/>
      <c r="M596" s="2017"/>
      <c r="N596" s="2017"/>
      <c r="O596" s="2017"/>
      <c r="P596" s="2017"/>
      <c r="Q596" s="2017"/>
      <c r="R596" s="2017"/>
      <c r="T596" s="35"/>
      <c r="U596" s="12" t="s">
        <v>90</v>
      </c>
      <c r="Z596" s="2017" t="str">
        <f>H287</f>
        <v>1256 Market Street</v>
      </c>
      <c r="AA596" s="2017"/>
      <c r="AB596" s="2017"/>
      <c r="AC596" s="2017"/>
      <c r="AD596" s="2017"/>
      <c r="AE596" s="2017"/>
      <c r="AF596" s="2017"/>
      <c r="AG596" s="2017"/>
      <c r="AH596" s="2017"/>
      <c r="AI596" s="2017"/>
      <c r="AJ596" s="2017"/>
      <c r="AK596" s="201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17"/>
      <c r="H597" s="2017"/>
      <c r="I597" s="2017"/>
      <c r="J597" s="2017"/>
      <c r="K597" s="2017"/>
      <c r="L597" s="2017"/>
      <c r="M597" s="2017"/>
      <c r="N597" s="2017"/>
      <c r="O597" s="2017"/>
      <c r="P597" s="2017"/>
      <c r="Q597" s="2017"/>
      <c r="R597" s="2017"/>
      <c r="T597" s="35"/>
      <c r="U597" s="12" t="s">
        <v>613</v>
      </c>
      <c r="Z597" s="1997" t="str">
        <f>H288</f>
        <v>San Francisco, CA 94102</v>
      </c>
      <c r="AA597" s="1997"/>
      <c r="AB597" s="1997"/>
      <c r="AC597" s="1997"/>
      <c r="AD597" s="1997"/>
      <c r="AE597" s="1997"/>
      <c r="AF597" s="1997"/>
      <c r="AG597" s="1997"/>
      <c r="AH597" s="1997"/>
      <c r="AI597" s="1997"/>
      <c r="AJ597" s="1997"/>
      <c r="AK597" s="1997"/>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17"/>
      <c r="H598" s="2017"/>
      <c r="I598" s="2017"/>
      <c r="J598" s="2017"/>
      <c r="K598" s="2017"/>
      <c r="L598" s="2017"/>
      <c r="M598" s="2017"/>
      <c r="N598" s="2017"/>
      <c r="O598" s="2017"/>
      <c r="P598" s="2017"/>
      <c r="Q598" s="2017"/>
      <c r="R598" s="2017"/>
      <c r="T598" s="35"/>
      <c r="U598" s="12" t="s">
        <v>17</v>
      </c>
      <c r="Z598" s="1997" t="s">
        <v>2672</v>
      </c>
      <c r="AA598" s="1997"/>
      <c r="AB598" s="1997"/>
      <c r="AC598" s="1997"/>
      <c r="AD598" s="1997"/>
      <c r="AE598" s="1997"/>
      <c r="AF598" s="1997"/>
      <c r="AG598" s="1997"/>
      <c r="AH598" s="1997"/>
      <c r="AI598" s="1997"/>
      <c r="AJ598" s="1997"/>
      <c r="AK598" s="1997"/>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39"/>
      <c r="H599" s="2039"/>
      <c r="I599" s="2039"/>
      <c r="J599" s="2039"/>
      <c r="K599" s="2039"/>
      <c r="L599" s="2039"/>
      <c r="O599" s="137" t="s">
        <v>212</v>
      </c>
      <c r="P599" s="1996"/>
      <c r="Q599" s="1996"/>
      <c r="R599" s="1996"/>
      <c r="T599" s="35"/>
      <c r="U599" s="12" t="s">
        <v>325</v>
      </c>
      <c r="Z599" s="2266" t="s">
        <v>2673</v>
      </c>
      <c r="AA599" s="2039"/>
      <c r="AB599" s="2039"/>
      <c r="AC599" s="2039"/>
      <c r="AD599" s="2039"/>
      <c r="AE599" s="2039"/>
      <c r="AH599" s="137" t="s">
        <v>212</v>
      </c>
      <c r="AI599" s="1996"/>
      <c r="AJ599" s="1996"/>
      <c r="AK599" s="199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17" t="str">
        <f>G595</f>
        <v>LP Equity</v>
      </c>
      <c r="I600" s="2017"/>
      <c r="J600" s="2017"/>
      <c r="K600" s="2017"/>
      <c r="L600" s="2017"/>
      <c r="M600" s="2017"/>
      <c r="N600" s="2017"/>
      <c r="O600" s="2017"/>
      <c r="P600" s="2017"/>
      <c r="Q600" s="2017"/>
      <c r="R600" s="2017"/>
      <c r="T600" s="35"/>
      <c r="U600" s="12" t="s">
        <v>18</v>
      </c>
      <c r="AA600" s="2017" t="str">
        <f>Z595</f>
        <v>GP Equity</v>
      </c>
      <c r="AB600" s="2017"/>
      <c r="AC600" s="2017"/>
      <c r="AD600" s="2017"/>
      <c r="AE600" s="2017"/>
      <c r="AF600" s="2017"/>
      <c r="AG600" s="2017"/>
      <c r="AH600" s="2017"/>
      <c r="AI600" s="2017"/>
      <c r="AJ600" s="2017"/>
      <c r="AK600" s="201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1995" t="s">
        <v>576</v>
      </c>
      <c r="O601" s="1995"/>
      <c r="T601" s="35"/>
      <c r="U601" s="12" t="s">
        <v>20</v>
      </c>
      <c r="AG601" s="1995" t="s">
        <v>576</v>
      </c>
      <c r="AH601" s="1995"/>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485</v>
      </c>
      <c r="B603" s="12" t="s">
        <v>494</v>
      </c>
      <c r="G603" s="1985" t="str">
        <f>C570</f>
        <v>Deferred Soft Loan Accrued Interest</v>
      </c>
      <c r="H603" s="1985"/>
      <c r="I603" s="1985"/>
      <c r="J603" s="1985"/>
      <c r="K603" s="1985"/>
      <c r="L603" s="1985"/>
      <c r="M603" s="1985"/>
      <c r="N603" s="1985"/>
      <c r="O603" s="1985"/>
      <c r="P603" s="1985"/>
      <c r="Q603" s="1985"/>
      <c r="R603" s="1985"/>
      <c r="T603" s="87" t="s">
        <v>486</v>
      </c>
      <c r="U603" s="12" t="s">
        <v>494</v>
      </c>
      <c r="Z603" s="1985">
        <f>C571</f>
        <v>0</v>
      </c>
      <c r="AA603" s="1985"/>
      <c r="AB603" s="1985"/>
      <c r="AC603" s="1985"/>
      <c r="AD603" s="1985"/>
      <c r="AE603" s="1985"/>
      <c r="AF603" s="1985"/>
      <c r="AG603" s="1985"/>
      <c r="AH603" s="1985"/>
      <c r="AI603" s="1985"/>
      <c r="AJ603" s="1985"/>
      <c r="AK603" s="1985"/>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17" t="str">
        <f>G588</f>
        <v>264 Harbor Blvd, Building A</v>
      </c>
      <c r="H604" s="2017"/>
      <c r="I604" s="2017"/>
      <c r="J604" s="2017"/>
      <c r="K604" s="2017"/>
      <c r="L604" s="2017"/>
      <c r="M604" s="2017"/>
      <c r="N604" s="2017"/>
      <c r="O604" s="2017"/>
      <c r="P604" s="2017"/>
      <c r="Q604" s="2017"/>
      <c r="R604" s="2017"/>
      <c r="T604" s="35"/>
      <c r="U604" s="12" t="s">
        <v>90</v>
      </c>
      <c r="Z604" s="2017"/>
      <c r="AA604" s="2017"/>
      <c r="AB604" s="2017"/>
      <c r="AC604" s="2017"/>
      <c r="AD604" s="2017"/>
      <c r="AE604" s="2017"/>
      <c r="AF604" s="2017"/>
      <c r="AG604" s="2017"/>
      <c r="AH604" s="2017"/>
      <c r="AI604" s="2017"/>
      <c r="AJ604" s="2017"/>
      <c r="AK604" s="201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17" t="str">
        <f>G589</f>
        <v>Belmont</v>
      </c>
      <c r="H605" s="2017"/>
      <c r="I605" s="2017"/>
      <c r="J605" s="2017"/>
      <c r="K605" s="2017"/>
      <c r="L605" s="2017"/>
      <c r="M605" s="2017"/>
      <c r="N605" s="2017"/>
      <c r="O605" s="2017"/>
      <c r="P605" s="2017"/>
      <c r="Q605" s="2017"/>
      <c r="R605" s="2017"/>
      <c r="T605" s="35"/>
      <c r="U605" s="12" t="s">
        <v>613</v>
      </c>
      <c r="Z605" s="1997"/>
      <c r="AA605" s="1997"/>
      <c r="AB605" s="1997"/>
      <c r="AC605" s="1997"/>
      <c r="AD605" s="1997"/>
      <c r="AE605" s="1997"/>
      <c r="AF605" s="1997"/>
      <c r="AG605" s="1997"/>
      <c r="AH605" s="1997"/>
      <c r="AI605" s="1997"/>
      <c r="AJ605" s="1997"/>
      <c r="AK605" s="1997"/>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17" t="str">
        <f>G590</f>
        <v>Bryan Briggs</v>
      </c>
      <c r="H606" s="2017"/>
      <c r="I606" s="2017"/>
      <c r="J606" s="2017"/>
      <c r="K606" s="2017"/>
      <c r="L606" s="2017"/>
      <c r="M606" s="2017"/>
      <c r="N606" s="2017"/>
      <c r="O606" s="2017"/>
      <c r="P606" s="2017"/>
      <c r="Q606" s="2017"/>
      <c r="R606" s="2017"/>
      <c r="T606" s="35"/>
      <c r="U606" s="12" t="s">
        <v>17</v>
      </c>
      <c r="Z606" s="1997"/>
      <c r="AA606" s="1997"/>
      <c r="AB606" s="1997"/>
      <c r="AC606" s="1997"/>
      <c r="AD606" s="1997"/>
      <c r="AE606" s="1997"/>
      <c r="AF606" s="1997"/>
      <c r="AG606" s="1997"/>
      <c r="AH606" s="1997"/>
      <c r="AI606" s="1997"/>
      <c r="AJ606" s="1997"/>
      <c r="AK606" s="1997"/>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39" t="str">
        <f>G591</f>
        <v>650-802-3335</v>
      </c>
      <c r="H607" s="2039"/>
      <c r="I607" s="2039"/>
      <c r="J607" s="2039"/>
      <c r="K607" s="2039"/>
      <c r="L607" s="2039"/>
      <c r="M607" s="12"/>
      <c r="N607" s="12"/>
      <c r="O607" s="137" t="s">
        <v>212</v>
      </c>
      <c r="P607" s="1996"/>
      <c r="Q607" s="1996"/>
      <c r="R607" s="1996"/>
      <c r="S607" s="12"/>
      <c r="T607" s="35"/>
      <c r="U607" s="12" t="s">
        <v>325</v>
      </c>
      <c r="V607" s="12"/>
      <c r="W607" s="12"/>
      <c r="X607" s="12"/>
      <c r="Y607" s="12"/>
      <c r="Z607" s="2039"/>
      <c r="AA607" s="2039"/>
      <c r="AB607" s="2039"/>
      <c r="AC607" s="2039"/>
      <c r="AD607" s="2039"/>
      <c r="AE607" s="2039"/>
      <c r="AF607" s="12"/>
      <c r="AG607" s="12"/>
      <c r="AH607" s="137" t="s">
        <v>212</v>
      </c>
      <c r="AI607" s="1996"/>
      <c r="AJ607" s="1996"/>
      <c r="AK607" s="199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17" t="s">
        <v>2678</v>
      </c>
      <c r="I608" s="2017"/>
      <c r="J608" s="2017"/>
      <c r="K608" s="2017"/>
      <c r="L608" s="2017"/>
      <c r="M608" s="2017"/>
      <c r="N608" s="2017"/>
      <c r="O608" s="2017"/>
      <c r="P608" s="2017"/>
      <c r="Q608" s="2017"/>
      <c r="R608" s="2017"/>
      <c r="S608" s="12"/>
      <c r="T608" s="35"/>
      <c r="U608" s="12" t="s">
        <v>18</v>
      </c>
      <c r="V608" s="12"/>
      <c r="W608" s="12"/>
      <c r="X608" s="12"/>
      <c r="Y608" s="12"/>
      <c r="Z608" s="12"/>
      <c r="AA608" s="2017"/>
      <c r="AB608" s="2017"/>
      <c r="AC608" s="2017"/>
      <c r="AD608" s="2017"/>
      <c r="AE608" s="2017"/>
      <c r="AF608" s="2017"/>
      <c r="AG608" s="2017"/>
      <c r="AH608" s="2017"/>
      <c r="AI608" s="2017"/>
      <c r="AJ608" s="2017"/>
      <c r="AK608" s="201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1995" t="s">
        <v>576</v>
      </c>
      <c r="O609" s="1995"/>
      <c r="P609" s="12"/>
      <c r="Q609" s="12"/>
      <c r="R609" s="12"/>
      <c r="S609" s="12"/>
      <c r="T609" s="35"/>
      <c r="U609" s="12" t="s">
        <v>20</v>
      </c>
      <c r="V609" s="12"/>
      <c r="W609" s="12"/>
      <c r="X609" s="12"/>
      <c r="Y609" s="12"/>
      <c r="Z609" s="12"/>
      <c r="AA609" s="12"/>
      <c r="AB609" s="12"/>
      <c r="AC609" s="12"/>
      <c r="AD609" s="12"/>
      <c r="AE609" s="12"/>
      <c r="AF609" s="12"/>
      <c r="AG609" s="1995" t="s">
        <v>704</v>
      </c>
      <c r="AH609" s="199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505</v>
      </c>
      <c r="BF609" s="186"/>
      <c r="BG609" s="1981"/>
      <c r="BH609" s="1983"/>
      <c r="BI609" s="185" t="s">
        <v>506</v>
      </c>
      <c r="BJ609" s="186"/>
      <c r="BK609" s="1981"/>
      <c r="BL609" s="1983"/>
      <c r="BM609" s="58"/>
      <c r="BN609" s="2117" t="s">
        <v>666</v>
      </c>
      <c r="BO609" s="2118"/>
      <c r="BP609" s="2118"/>
      <c r="BQ609" s="2118"/>
      <c r="BR609" s="2119"/>
      <c r="BS609" s="2054" t="s">
        <v>334</v>
      </c>
      <c r="BT609" s="2054"/>
      <c r="BU609" s="2054"/>
      <c r="BV609" s="2054"/>
      <c r="BW609" s="2054"/>
      <c r="BX609" s="2054" t="s">
        <v>168</v>
      </c>
      <c r="BY609" s="2054"/>
      <c r="BZ609" s="2054"/>
      <c r="CA609" s="2054"/>
      <c r="CB609" s="2054"/>
      <c r="CC609" s="2054" t="s">
        <v>169</v>
      </c>
      <c r="CD609" s="2054"/>
      <c r="CE609" s="2054"/>
      <c r="CF609" s="2054"/>
      <c r="CG609" s="2054"/>
      <c r="CH609" s="2054" t="s">
        <v>491</v>
      </c>
      <c r="CI609" s="2054"/>
      <c r="CJ609" s="2054"/>
      <c r="CK609" s="2054"/>
      <c r="CL609" s="2054"/>
      <c r="CM609" s="2054" t="s">
        <v>31</v>
      </c>
      <c r="CN609" s="2054"/>
      <c r="CO609" s="2054"/>
      <c r="CP609" s="2054"/>
      <c r="CQ609" s="2054"/>
      <c r="CR609" s="1703"/>
      <c r="CS609" s="2054" t="s">
        <v>666</v>
      </c>
      <c r="CT609" s="2054"/>
      <c r="CU609" s="2054"/>
      <c r="CV609" s="2054"/>
      <c r="CW609" s="2054"/>
      <c r="CX609" s="2054" t="s">
        <v>334</v>
      </c>
      <c r="CY609" s="2054"/>
      <c r="CZ609" s="2054"/>
      <c r="DA609" s="2054"/>
      <c r="DB609" s="2054"/>
      <c r="DC609" s="2054" t="s">
        <v>168</v>
      </c>
      <c r="DD609" s="2054"/>
      <c r="DE609" s="2054"/>
      <c r="DF609" s="2054"/>
      <c r="DG609" s="2054"/>
      <c r="DH609" s="2054" t="s">
        <v>169</v>
      </c>
      <c r="DI609" s="2054"/>
      <c r="DJ609" s="2054"/>
      <c r="DK609" s="2054"/>
      <c r="DL609" s="2054"/>
      <c r="DM609" s="2054" t="s">
        <v>491</v>
      </c>
      <c r="DN609" s="2054"/>
      <c r="DO609" s="2054"/>
      <c r="DP609" s="2054"/>
      <c r="DQ609" s="2054"/>
      <c r="DR609" s="2054" t="s">
        <v>31</v>
      </c>
      <c r="DS609" s="2054"/>
      <c r="DT609" s="2054"/>
      <c r="DU609" s="2054"/>
      <c r="DV609" s="2054"/>
      <c r="DX609" s="2054" t="s">
        <v>666</v>
      </c>
      <c r="DY609" s="2054"/>
      <c r="DZ609" s="2054"/>
      <c r="EA609" s="2054"/>
      <c r="EB609" s="2054"/>
      <c r="EC609" s="2054" t="s">
        <v>334</v>
      </c>
      <c r="ED609" s="2054"/>
      <c r="EE609" s="2054"/>
      <c r="EF609" s="2054"/>
      <c r="EG609" s="2054"/>
      <c r="EH609" s="2054" t="s">
        <v>168</v>
      </c>
      <c r="EI609" s="2054"/>
      <c r="EJ609" s="2054"/>
      <c r="EK609" s="2054"/>
      <c r="EL609" s="2054"/>
      <c r="EM609" s="2054" t="s">
        <v>169</v>
      </c>
      <c r="EN609" s="2054"/>
      <c r="EO609" s="2054"/>
      <c r="EP609" s="2054"/>
      <c r="EQ609" s="2054"/>
      <c r="ER609" s="2054" t="s">
        <v>491</v>
      </c>
      <c r="ES609" s="2054"/>
      <c r="ET609" s="2054"/>
      <c r="EU609" s="2054"/>
      <c r="EV609" s="2054"/>
      <c r="EW609" s="2054" t="s">
        <v>31</v>
      </c>
      <c r="EX609" s="2054"/>
      <c r="EY609" s="2054"/>
      <c r="EZ609" s="2054"/>
      <c r="FA609" s="2054"/>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99">
        <f t="shared" ref="BE610:BE634" si="0">IF(AND(AH728&lt;=0.5,AH728&gt;=0.36),1,0)</f>
        <v>0</v>
      </c>
      <c r="BF610" s="2001"/>
      <c r="BG610" s="1981">
        <f t="shared" ref="BG610:BG634" si="1">IF(BE610=1,G728,0)</f>
        <v>0</v>
      </c>
      <c r="BH610" s="1983"/>
      <c r="BI610" s="1999">
        <f t="shared" ref="BI610:BI634" si="2">IF(AND(AH728&lt;=0.35,AH728&gt;0),1,0)</f>
        <v>1</v>
      </c>
      <c r="BJ610" s="2001"/>
      <c r="BK610" s="1981">
        <f t="shared" ref="BK610:BK634" si="3">IF(BI610=1,G728,0)</f>
        <v>8</v>
      </c>
      <c r="BL610" s="1983"/>
      <c r="BM610" s="58"/>
      <c r="BN610" s="1974">
        <f t="shared" ref="BN610:BN634" si="4">IF(B728="SRO/Studio",G728,0)</f>
        <v>0</v>
      </c>
      <c r="BO610" s="1975"/>
      <c r="BP610" s="1975"/>
      <c r="BQ610" s="1975"/>
      <c r="BR610" s="1976"/>
      <c r="BS610" s="1980">
        <f t="shared" ref="BS610:BS634" si="5">IF(B728="1 Bedroom",G728,0)</f>
        <v>8</v>
      </c>
      <c r="BT610" s="1980"/>
      <c r="BU610" s="1980"/>
      <c r="BV610" s="1980"/>
      <c r="BW610" s="1980"/>
      <c r="BX610" s="1980">
        <f t="shared" ref="BX610:BX634" si="6">IF(B728="2 Bedrooms",G728,0)</f>
        <v>0</v>
      </c>
      <c r="BY610" s="1980"/>
      <c r="BZ610" s="1980"/>
      <c r="CA610" s="1980"/>
      <c r="CB610" s="1980"/>
      <c r="CC610" s="1980">
        <f t="shared" ref="CC610:CC634" si="7">IF(B728="3 Bedrooms",G728,0)</f>
        <v>0</v>
      </c>
      <c r="CD610" s="1980"/>
      <c r="CE610" s="1980"/>
      <c r="CF610" s="1980"/>
      <c r="CG610" s="1980"/>
      <c r="CH610" s="1980">
        <f t="shared" ref="CH610:CH634" si="8">IF(B728="4 Bedrooms",G728,0)</f>
        <v>0</v>
      </c>
      <c r="CI610" s="1980"/>
      <c r="CJ610" s="1980"/>
      <c r="CK610" s="1980"/>
      <c r="CL610" s="1980"/>
      <c r="CM610" s="1980">
        <f t="shared" ref="CM610:CM634" si="9">IF(B728="5 Bedrooms",G728,0)</f>
        <v>0</v>
      </c>
      <c r="CN610" s="1980"/>
      <c r="CO610" s="1980"/>
      <c r="CP610" s="1980"/>
      <c r="CQ610" s="1980"/>
      <c r="CR610" s="265"/>
      <c r="CS610" s="1998">
        <f t="shared" ref="CS610:CS634" si="10">IF(AND(B728="SRO/Studio",AH728&lt;=0.3),G728,0)</f>
        <v>0</v>
      </c>
      <c r="CT610" s="1998"/>
      <c r="CU610" s="1998"/>
      <c r="CV610" s="1998"/>
      <c r="CW610" s="1998"/>
      <c r="CX610" s="1998">
        <f t="shared" ref="CX610:CX634" si="11">IF(AND(B728="1 Bedroom",AH728&lt;=0.3),G728,0)</f>
        <v>8</v>
      </c>
      <c r="CY610" s="1998"/>
      <c r="CZ610" s="1998"/>
      <c r="DA610" s="1998"/>
      <c r="DB610" s="1998"/>
      <c r="DC610" s="1998">
        <f t="shared" ref="DC610:DC634" si="12">IF(AND(B728="2 Bedrooms",AH728&lt;=0.3),G728,0)</f>
        <v>0</v>
      </c>
      <c r="DD610" s="1998"/>
      <c r="DE610" s="1998"/>
      <c r="DF610" s="1998"/>
      <c r="DG610" s="1998"/>
      <c r="DH610" s="1998">
        <f t="shared" ref="DH610:DH634" si="13">IF(AND(B728="3 Bedrooms",AH728&lt;=0.3),G728,0)</f>
        <v>0</v>
      </c>
      <c r="DI610" s="1998"/>
      <c r="DJ610" s="1998"/>
      <c r="DK610" s="1998"/>
      <c r="DL610" s="1998"/>
      <c r="DM610" s="1998">
        <f t="shared" ref="DM610:DM634" si="14">IF(AND(B728="4 Bedrooms",AH728&lt;=0.3),G728,0)</f>
        <v>0</v>
      </c>
      <c r="DN610" s="1998"/>
      <c r="DO610" s="1998"/>
      <c r="DP610" s="1998"/>
      <c r="DQ610" s="1998"/>
      <c r="DR610" s="1998">
        <f t="shared" ref="DR610:DR634" si="15">IF(AND(B728="5 Bedrooms",AH728&lt;=0.3),G728,0)</f>
        <v>0</v>
      </c>
      <c r="DS610" s="1998"/>
      <c r="DT610" s="1998"/>
      <c r="DU610" s="1998"/>
      <c r="DV610" s="1998"/>
      <c r="DX610" s="1999" t="str">
        <f t="shared" ref="DX610:DX634" si="16">IF(BN610&gt;0,O728," ")</f>
        <v xml:space="preserve"> </v>
      </c>
      <c r="DY610" s="2000"/>
      <c r="DZ610" s="2000"/>
      <c r="EA610" s="2000"/>
      <c r="EB610" s="2001"/>
      <c r="EC610" s="1999">
        <f t="shared" ref="EC610:EC634" si="17">IF(BS610&gt;0,O728," ")</f>
        <v>439</v>
      </c>
      <c r="ED610" s="2000"/>
      <c r="EE610" s="2000"/>
      <c r="EF610" s="2000"/>
      <c r="EG610" s="2001"/>
      <c r="EH610" s="1999" t="str">
        <f t="shared" ref="EH610:EH634" si="18">IF(BX610&gt;0,O728," ")</f>
        <v xml:space="preserve"> </v>
      </c>
      <c r="EI610" s="2000"/>
      <c r="EJ610" s="2000"/>
      <c r="EK610" s="2000"/>
      <c r="EL610" s="2001"/>
      <c r="EM610" s="1999" t="str">
        <f t="shared" ref="EM610:EM634" si="19">IF(CC610&gt;0,O728," ")</f>
        <v xml:space="preserve"> </v>
      </c>
      <c r="EN610" s="2000"/>
      <c r="EO610" s="2000"/>
      <c r="EP610" s="2000"/>
      <c r="EQ610" s="2001"/>
      <c r="ER610" s="1999" t="str">
        <f t="shared" ref="ER610:ER634" si="20">IF(CH610&gt;0,O728," ")</f>
        <v xml:space="preserve"> </v>
      </c>
      <c r="ES610" s="2000"/>
      <c r="ET610" s="2000"/>
      <c r="EU610" s="2000"/>
      <c r="EV610" s="2001"/>
      <c r="EW610" s="1999" t="str">
        <f t="shared" ref="EW610:EW634" si="21">IF(CM610&gt;0,O728," ")</f>
        <v xml:space="preserve"> </v>
      </c>
      <c r="EX610" s="2000"/>
      <c r="EY610" s="2000"/>
      <c r="EZ610" s="2000"/>
      <c r="FA610" s="2001"/>
    </row>
    <row r="611" spans="1:157" s="7" customFormat="1" ht="12.5">
      <c r="A611" s="87" t="s">
        <v>492</v>
      </c>
      <c r="B611" s="12" t="s">
        <v>494</v>
      </c>
      <c r="C611" s="12"/>
      <c r="D611" s="12"/>
      <c r="E611" s="12"/>
      <c r="F611" s="12"/>
      <c r="G611" s="1985">
        <f>C572</f>
        <v>0</v>
      </c>
      <c r="H611" s="1985"/>
      <c r="I611" s="1985"/>
      <c r="J611" s="1985"/>
      <c r="K611" s="1985"/>
      <c r="L611" s="1985"/>
      <c r="M611" s="1985"/>
      <c r="N611" s="1985"/>
      <c r="O611" s="1985"/>
      <c r="P611" s="1985"/>
      <c r="Q611" s="1985"/>
      <c r="R611" s="1985"/>
      <c r="S611" s="12"/>
      <c r="T611" s="87" t="s">
        <v>679</v>
      </c>
      <c r="U611" s="12" t="s">
        <v>494</v>
      </c>
      <c r="V611" s="12"/>
      <c r="W611" s="12"/>
      <c r="X611" s="12"/>
      <c r="Y611" s="12"/>
      <c r="Z611" s="1985">
        <f>C573</f>
        <v>0</v>
      </c>
      <c r="AA611" s="1985"/>
      <c r="AB611" s="1985"/>
      <c r="AC611" s="1985"/>
      <c r="AD611" s="1985"/>
      <c r="AE611" s="1985"/>
      <c r="AF611" s="1985"/>
      <c r="AG611" s="1985"/>
      <c r="AH611" s="1985"/>
      <c r="AI611" s="1985"/>
      <c r="AJ611" s="1985"/>
      <c r="AK611" s="1985"/>
      <c r="AL611" s="12"/>
      <c r="AM611" s="39"/>
      <c r="AN611" s="39"/>
      <c r="AO611" s="39"/>
      <c r="AP611" s="39"/>
      <c r="AQ611" s="39"/>
      <c r="AR611" s="39"/>
      <c r="AS611" s="39"/>
      <c r="AT611" s="39"/>
      <c r="AU611" s="39"/>
      <c r="AV611" s="39"/>
      <c r="AW611" s="39"/>
      <c r="AX611" s="39"/>
      <c r="AY611" s="39"/>
      <c r="BA611" s="7" t="s">
        <v>168</v>
      </c>
      <c r="BB611" s="58"/>
      <c r="BC611" s="58"/>
      <c r="BD611" s="58"/>
      <c r="BE611" s="1999">
        <f t="shared" si="0"/>
        <v>0</v>
      </c>
      <c r="BF611" s="2001"/>
      <c r="BG611" s="1981">
        <f t="shared" si="1"/>
        <v>0</v>
      </c>
      <c r="BH611" s="1983"/>
      <c r="BI611" s="1999">
        <f t="shared" si="2"/>
        <v>1</v>
      </c>
      <c r="BJ611" s="2001"/>
      <c r="BK611" s="1981">
        <f t="shared" si="3"/>
        <v>12</v>
      </c>
      <c r="BL611" s="1983"/>
      <c r="BM611" s="58"/>
      <c r="BN611" s="1974">
        <f t="shared" si="4"/>
        <v>0</v>
      </c>
      <c r="BO611" s="1975"/>
      <c r="BP611" s="1975"/>
      <c r="BQ611" s="1975"/>
      <c r="BR611" s="1976"/>
      <c r="BS611" s="1980">
        <f t="shared" si="5"/>
        <v>12</v>
      </c>
      <c r="BT611" s="1980"/>
      <c r="BU611" s="1980"/>
      <c r="BV611" s="1980"/>
      <c r="BW611" s="1980"/>
      <c r="BX611" s="1980">
        <f t="shared" si="6"/>
        <v>0</v>
      </c>
      <c r="BY611" s="1980"/>
      <c r="BZ611" s="1980"/>
      <c r="CA611" s="1980"/>
      <c r="CB611" s="1980"/>
      <c r="CC611" s="1980">
        <f t="shared" si="7"/>
        <v>0</v>
      </c>
      <c r="CD611" s="1980"/>
      <c r="CE611" s="1980"/>
      <c r="CF611" s="1980"/>
      <c r="CG611" s="1980"/>
      <c r="CH611" s="1980">
        <f t="shared" si="8"/>
        <v>0</v>
      </c>
      <c r="CI611" s="1980"/>
      <c r="CJ611" s="1980"/>
      <c r="CK611" s="1980"/>
      <c r="CL611" s="1980"/>
      <c r="CM611" s="1980">
        <f t="shared" si="9"/>
        <v>0</v>
      </c>
      <c r="CN611" s="1980"/>
      <c r="CO611" s="1980"/>
      <c r="CP611" s="1980"/>
      <c r="CQ611" s="1980"/>
      <c r="CR611" s="265"/>
      <c r="CS611" s="1998">
        <f t="shared" si="10"/>
        <v>0</v>
      </c>
      <c r="CT611" s="1998"/>
      <c r="CU611" s="1998"/>
      <c r="CV611" s="1998"/>
      <c r="CW611" s="1998"/>
      <c r="CX611" s="1998">
        <f t="shared" si="11"/>
        <v>12</v>
      </c>
      <c r="CY611" s="1998"/>
      <c r="CZ611" s="1998"/>
      <c r="DA611" s="1998"/>
      <c r="DB611" s="1998"/>
      <c r="DC611" s="1998">
        <f t="shared" si="12"/>
        <v>0</v>
      </c>
      <c r="DD611" s="1998"/>
      <c r="DE611" s="1998"/>
      <c r="DF611" s="1998"/>
      <c r="DG611" s="1998"/>
      <c r="DH611" s="1998">
        <f t="shared" si="13"/>
        <v>0</v>
      </c>
      <c r="DI611" s="1998"/>
      <c r="DJ611" s="1998"/>
      <c r="DK611" s="1998"/>
      <c r="DL611" s="1998"/>
      <c r="DM611" s="1998">
        <f t="shared" si="14"/>
        <v>0</v>
      </c>
      <c r="DN611" s="1998"/>
      <c r="DO611" s="1998"/>
      <c r="DP611" s="1998"/>
      <c r="DQ611" s="1998"/>
      <c r="DR611" s="1998">
        <f t="shared" si="15"/>
        <v>0</v>
      </c>
      <c r="DS611" s="1998"/>
      <c r="DT611" s="1998"/>
      <c r="DU611" s="1998"/>
      <c r="DV611" s="1998"/>
      <c r="DX611" s="1999" t="str">
        <f t="shared" si="16"/>
        <v xml:space="preserve"> </v>
      </c>
      <c r="DY611" s="2000"/>
      <c r="DZ611" s="2000"/>
      <c r="EA611" s="2000"/>
      <c r="EB611" s="2001"/>
      <c r="EC611" s="1999">
        <f t="shared" si="17"/>
        <v>611</v>
      </c>
      <c r="ED611" s="2000"/>
      <c r="EE611" s="2000"/>
      <c r="EF611" s="2000"/>
      <c r="EG611" s="2001"/>
      <c r="EH611" s="1999" t="str">
        <f t="shared" si="18"/>
        <v xml:space="preserve"> </v>
      </c>
      <c r="EI611" s="2000"/>
      <c r="EJ611" s="2000"/>
      <c r="EK611" s="2000"/>
      <c r="EL611" s="2001"/>
      <c r="EM611" s="1999" t="str">
        <f t="shared" si="19"/>
        <v xml:space="preserve"> </v>
      </c>
      <c r="EN611" s="2000"/>
      <c r="EO611" s="2000"/>
      <c r="EP611" s="2000"/>
      <c r="EQ611" s="2001"/>
      <c r="ER611" s="1999" t="str">
        <f t="shared" si="20"/>
        <v xml:space="preserve"> </v>
      </c>
      <c r="ES611" s="2000"/>
      <c r="ET611" s="2000"/>
      <c r="EU611" s="2000"/>
      <c r="EV611" s="2001"/>
      <c r="EW611" s="1999" t="str">
        <f t="shared" si="21"/>
        <v xml:space="preserve"> </v>
      </c>
      <c r="EX611" s="2000"/>
      <c r="EY611" s="2000"/>
      <c r="EZ611" s="2000"/>
      <c r="FA611" s="2001"/>
    </row>
    <row r="612" spans="1:157" ht="12.5">
      <c r="A612" s="35"/>
      <c r="B612" s="12" t="s">
        <v>90</v>
      </c>
      <c r="G612" s="2017"/>
      <c r="H612" s="2017"/>
      <c r="I612" s="2017"/>
      <c r="J612" s="2017"/>
      <c r="K612" s="2017"/>
      <c r="L612" s="2017"/>
      <c r="M612" s="2017"/>
      <c r="N612" s="2017"/>
      <c r="O612" s="2017"/>
      <c r="P612" s="2017"/>
      <c r="Q612" s="2017"/>
      <c r="R612" s="2017"/>
      <c r="T612" s="35"/>
      <c r="U612" s="12" t="s">
        <v>90</v>
      </c>
      <c r="Z612" s="2017"/>
      <c r="AA612" s="2017"/>
      <c r="AB612" s="2017"/>
      <c r="AC612" s="2017"/>
      <c r="AD612" s="2017"/>
      <c r="AE612" s="2017"/>
      <c r="AF612" s="2017"/>
      <c r="AG612" s="2017"/>
      <c r="AH612" s="2017"/>
      <c r="AI612" s="2017"/>
      <c r="AJ612" s="2017"/>
      <c r="AK612" s="2017"/>
      <c r="BA612" s="7" t="s">
        <v>169</v>
      </c>
      <c r="BB612" s="58"/>
      <c r="BC612" s="58"/>
      <c r="BD612" s="58"/>
      <c r="BE612" s="1999">
        <f t="shared" si="0"/>
        <v>1</v>
      </c>
      <c r="BF612" s="2001"/>
      <c r="BG612" s="1981">
        <f t="shared" si="1"/>
        <v>11</v>
      </c>
      <c r="BH612" s="1983"/>
      <c r="BI612" s="1999">
        <f t="shared" si="2"/>
        <v>0</v>
      </c>
      <c r="BJ612" s="2001"/>
      <c r="BK612" s="1981">
        <f t="shared" si="3"/>
        <v>0</v>
      </c>
      <c r="BL612" s="1983"/>
      <c r="BM612" s="58"/>
      <c r="BN612" s="1974">
        <f t="shared" si="4"/>
        <v>0</v>
      </c>
      <c r="BO612" s="1975"/>
      <c r="BP612" s="1975"/>
      <c r="BQ612" s="1975"/>
      <c r="BR612" s="1976"/>
      <c r="BS612" s="1980">
        <f t="shared" si="5"/>
        <v>11</v>
      </c>
      <c r="BT612" s="1980"/>
      <c r="BU612" s="1980"/>
      <c r="BV612" s="1980"/>
      <c r="BW612" s="1980"/>
      <c r="BX612" s="1980">
        <f t="shared" si="6"/>
        <v>0</v>
      </c>
      <c r="BY612" s="1980"/>
      <c r="BZ612" s="1980"/>
      <c r="CA612" s="1980"/>
      <c r="CB612" s="1980"/>
      <c r="CC612" s="1980">
        <f t="shared" si="7"/>
        <v>0</v>
      </c>
      <c r="CD612" s="1980"/>
      <c r="CE612" s="1980"/>
      <c r="CF612" s="1980"/>
      <c r="CG612" s="1980"/>
      <c r="CH612" s="1980">
        <f t="shared" si="8"/>
        <v>0</v>
      </c>
      <c r="CI612" s="1980"/>
      <c r="CJ612" s="1980"/>
      <c r="CK612" s="1980"/>
      <c r="CL612" s="1980"/>
      <c r="CM612" s="1980">
        <f t="shared" si="9"/>
        <v>0</v>
      </c>
      <c r="CN612" s="1980"/>
      <c r="CO612" s="1980"/>
      <c r="CP612" s="1980"/>
      <c r="CQ612" s="1980"/>
      <c r="CR612" s="265"/>
      <c r="CS612" s="1998">
        <f t="shared" si="10"/>
        <v>0</v>
      </c>
      <c r="CT612" s="1998"/>
      <c r="CU612" s="1998"/>
      <c r="CV612" s="1998"/>
      <c r="CW612" s="1998"/>
      <c r="CX612" s="1998">
        <f t="shared" si="11"/>
        <v>0</v>
      </c>
      <c r="CY612" s="1998"/>
      <c r="CZ612" s="1998"/>
      <c r="DA612" s="1998"/>
      <c r="DB612" s="1998"/>
      <c r="DC612" s="1998">
        <f t="shared" si="12"/>
        <v>0</v>
      </c>
      <c r="DD612" s="1998"/>
      <c r="DE612" s="1998"/>
      <c r="DF612" s="1998"/>
      <c r="DG612" s="1998"/>
      <c r="DH612" s="1998">
        <f t="shared" si="13"/>
        <v>0</v>
      </c>
      <c r="DI612" s="1998"/>
      <c r="DJ612" s="1998"/>
      <c r="DK612" s="1998"/>
      <c r="DL612" s="1998"/>
      <c r="DM612" s="1998">
        <f t="shared" si="14"/>
        <v>0</v>
      </c>
      <c r="DN612" s="1998"/>
      <c r="DO612" s="1998"/>
      <c r="DP612" s="1998"/>
      <c r="DQ612" s="1998"/>
      <c r="DR612" s="1998">
        <f t="shared" si="15"/>
        <v>0</v>
      </c>
      <c r="DS612" s="1998"/>
      <c r="DT612" s="1998"/>
      <c r="DU612" s="1998"/>
      <c r="DV612" s="1998"/>
      <c r="DX612" s="1999" t="str">
        <f t="shared" si="16"/>
        <v xml:space="preserve"> </v>
      </c>
      <c r="DY612" s="2000"/>
      <c r="DZ612" s="2000"/>
      <c r="EA612" s="2000"/>
      <c r="EB612" s="2001"/>
      <c r="EC612" s="1999">
        <f t="shared" si="17"/>
        <v>1639</v>
      </c>
      <c r="ED612" s="2000"/>
      <c r="EE612" s="2000"/>
      <c r="EF612" s="2000"/>
      <c r="EG612" s="2001"/>
      <c r="EH612" s="1999" t="str">
        <f t="shared" si="18"/>
        <v xml:space="preserve"> </v>
      </c>
      <c r="EI612" s="2000"/>
      <c r="EJ612" s="2000"/>
      <c r="EK612" s="2000"/>
      <c r="EL612" s="2001"/>
      <c r="EM612" s="1999" t="str">
        <f t="shared" si="19"/>
        <v xml:space="preserve"> </v>
      </c>
      <c r="EN612" s="2000"/>
      <c r="EO612" s="2000"/>
      <c r="EP612" s="2000"/>
      <c r="EQ612" s="2001"/>
      <c r="ER612" s="1999" t="str">
        <f t="shared" si="20"/>
        <v xml:space="preserve"> </v>
      </c>
      <c r="ES612" s="2000"/>
      <c r="ET612" s="2000"/>
      <c r="EU612" s="2000"/>
      <c r="EV612" s="2001"/>
      <c r="EW612" s="1999" t="str">
        <f t="shared" si="21"/>
        <v xml:space="preserve"> </v>
      </c>
      <c r="EX612" s="2000"/>
      <c r="EY612" s="2000"/>
      <c r="EZ612" s="2000"/>
      <c r="FA612" s="2001"/>
    </row>
    <row r="613" spans="1:157" ht="12.5">
      <c r="A613" s="35"/>
      <c r="B613" s="12" t="s">
        <v>613</v>
      </c>
      <c r="G613" s="2017"/>
      <c r="H613" s="2017"/>
      <c r="I613" s="2017"/>
      <c r="J613" s="2017"/>
      <c r="K613" s="2017"/>
      <c r="L613" s="2017"/>
      <c r="M613" s="2017"/>
      <c r="N613" s="2017"/>
      <c r="O613" s="2017"/>
      <c r="P613" s="2017"/>
      <c r="Q613" s="2017"/>
      <c r="R613" s="2017"/>
      <c r="T613" s="35"/>
      <c r="U613" s="12" t="s">
        <v>613</v>
      </c>
      <c r="Z613" s="1997"/>
      <c r="AA613" s="1997"/>
      <c r="AB613" s="1997"/>
      <c r="AC613" s="1997"/>
      <c r="AD613" s="1997"/>
      <c r="AE613" s="1997"/>
      <c r="AF613" s="1997"/>
      <c r="AG613" s="1997"/>
      <c r="AH613" s="1997"/>
      <c r="AI613" s="1997"/>
      <c r="AJ613" s="1997"/>
      <c r="AK613" s="1997"/>
      <c r="BA613" s="7" t="s">
        <v>170</v>
      </c>
      <c r="BB613" s="58"/>
      <c r="BC613" s="58"/>
      <c r="BD613" s="58"/>
      <c r="BE613" s="1999">
        <f t="shared" si="0"/>
        <v>0</v>
      </c>
      <c r="BF613" s="2001"/>
      <c r="BG613" s="1981">
        <f t="shared" si="1"/>
        <v>0</v>
      </c>
      <c r="BH613" s="1983"/>
      <c r="BI613" s="1999">
        <f t="shared" si="2"/>
        <v>0</v>
      </c>
      <c r="BJ613" s="2001"/>
      <c r="BK613" s="1981">
        <f t="shared" si="3"/>
        <v>0</v>
      </c>
      <c r="BL613" s="1983"/>
      <c r="BM613" s="58"/>
      <c r="BN613" s="1974">
        <f t="shared" si="4"/>
        <v>0</v>
      </c>
      <c r="BO613" s="1975"/>
      <c r="BP613" s="1975"/>
      <c r="BQ613" s="1975"/>
      <c r="BR613" s="1976"/>
      <c r="BS613" s="1980">
        <f t="shared" si="5"/>
        <v>11</v>
      </c>
      <c r="BT613" s="1980"/>
      <c r="BU613" s="1980"/>
      <c r="BV613" s="1980"/>
      <c r="BW613" s="1980"/>
      <c r="BX613" s="1980">
        <f t="shared" si="6"/>
        <v>0</v>
      </c>
      <c r="BY613" s="1980"/>
      <c r="BZ613" s="1980"/>
      <c r="CA613" s="1980"/>
      <c r="CB613" s="1980"/>
      <c r="CC613" s="1980">
        <f t="shared" si="7"/>
        <v>0</v>
      </c>
      <c r="CD613" s="1980"/>
      <c r="CE613" s="1980"/>
      <c r="CF613" s="1980"/>
      <c r="CG613" s="1980"/>
      <c r="CH613" s="1980">
        <f t="shared" si="8"/>
        <v>0</v>
      </c>
      <c r="CI613" s="1980"/>
      <c r="CJ613" s="1980"/>
      <c r="CK613" s="1980"/>
      <c r="CL613" s="1980"/>
      <c r="CM613" s="1980">
        <f t="shared" si="9"/>
        <v>0</v>
      </c>
      <c r="CN613" s="1980"/>
      <c r="CO613" s="1980"/>
      <c r="CP613" s="1980"/>
      <c r="CQ613" s="1980"/>
      <c r="CR613" s="265"/>
      <c r="CS613" s="1998">
        <f t="shared" si="10"/>
        <v>0</v>
      </c>
      <c r="CT613" s="1998"/>
      <c r="CU613" s="1998"/>
      <c r="CV613" s="1998"/>
      <c r="CW613" s="1998"/>
      <c r="CX613" s="1998">
        <f t="shared" si="11"/>
        <v>0</v>
      </c>
      <c r="CY613" s="1998"/>
      <c r="CZ613" s="1998"/>
      <c r="DA613" s="1998"/>
      <c r="DB613" s="1998"/>
      <c r="DC613" s="1998">
        <f t="shared" si="12"/>
        <v>0</v>
      </c>
      <c r="DD613" s="1998"/>
      <c r="DE613" s="1998"/>
      <c r="DF613" s="1998"/>
      <c r="DG613" s="1998"/>
      <c r="DH613" s="1998">
        <f t="shared" si="13"/>
        <v>0</v>
      </c>
      <c r="DI613" s="1998"/>
      <c r="DJ613" s="1998"/>
      <c r="DK613" s="1998"/>
      <c r="DL613" s="1998"/>
      <c r="DM613" s="1998">
        <f t="shared" si="14"/>
        <v>0</v>
      </c>
      <c r="DN613" s="1998"/>
      <c r="DO613" s="1998"/>
      <c r="DP613" s="1998"/>
      <c r="DQ613" s="1998"/>
      <c r="DR613" s="1998">
        <f t="shared" si="15"/>
        <v>0</v>
      </c>
      <c r="DS613" s="1998"/>
      <c r="DT613" s="1998"/>
      <c r="DU613" s="1998"/>
      <c r="DV613" s="1998"/>
      <c r="DX613" s="1999" t="str">
        <f t="shared" si="16"/>
        <v xml:space="preserve"> </v>
      </c>
      <c r="DY613" s="2000"/>
      <c r="DZ613" s="2000"/>
      <c r="EA613" s="2000"/>
      <c r="EB613" s="2001"/>
      <c r="EC613" s="1999">
        <f t="shared" si="17"/>
        <v>1981</v>
      </c>
      <c r="ED613" s="2000"/>
      <c r="EE613" s="2000"/>
      <c r="EF613" s="2000"/>
      <c r="EG613" s="2001"/>
      <c r="EH613" s="1999" t="str">
        <f t="shared" si="18"/>
        <v xml:space="preserve"> </v>
      </c>
      <c r="EI613" s="2000"/>
      <c r="EJ613" s="2000"/>
      <c r="EK613" s="2000"/>
      <c r="EL613" s="2001"/>
      <c r="EM613" s="1999" t="str">
        <f t="shared" si="19"/>
        <v xml:space="preserve"> </v>
      </c>
      <c r="EN613" s="2000"/>
      <c r="EO613" s="2000"/>
      <c r="EP613" s="2000"/>
      <c r="EQ613" s="2001"/>
      <c r="ER613" s="1999" t="str">
        <f t="shared" si="20"/>
        <v xml:space="preserve"> </v>
      </c>
      <c r="ES613" s="2000"/>
      <c r="ET613" s="2000"/>
      <c r="EU613" s="2000"/>
      <c r="EV613" s="2001"/>
      <c r="EW613" s="1999" t="str">
        <f t="shared" si="21"/>
        <v xml:space="preserve"> </v>
      </c>
      <c r="EX613" s="2000"/>
      <c r="EY613" s="2000"/>
      <c r="EZ613" s="2000"/>
      <c r="FA613" s="2001"/>
    </row>
    <row r="614" spans="1:157" ht="12.5">
      <c r="A614" s="35"/>
      <c r="B614" s="12" t="s">
        <v>17</v>
      </c>
      <c r="G614" s="2017"/>
      <c r="H614" s="2017"/>
      <c r="I614" s="2017"/>
      <c r="J614" s="2017"/>
      <c r="K614" s="2017"/>
      <c r="L614" s="2017"/>
      <c r="M614" s="2017"/>
      <c r="N614" s="2017"/>
      <c r="O614" s="2017"/>
      <c r="P614" s="2017"/>
      <c r="Q614" s="2017"/>
      <c r="R614" s="2017"/>
      <c r="T614" s="35"/>
      <c r="U614" s="12" t="s">
        <v>17</v>
      </c>
      <c r="Z614" s="1997"/>
      <c r="AA614" s="1997"/>
      <c r="AB614" s="1997"/>
      <c r="AC614" s="1997"/>
      <c r="AD614" s="1997"/>
      <c r="AE614" s="1997"/>
      <c r="AF614" s="1997"/>
      <c r="AG614" s="1997"/>
      <c r="AH614" s="1997"/>
      <c r="AI614" s="1997"/>
      <c r="AJ614" s="1997"/>
      <c r="AK614" s="1997"/>
      <c r="BA614" s="7" t="s">
        <v>31</v>
      </c>
      <c r="BB614" s="58"/>
      <c r="BC614" s="58"/>
      <c r="BD614" s="58"/>
      <c r="BE614" s="1999">
        <f t="shared" si="0"/>
        <v>0</v>
      </c>
      <c r="BF614" s="2001"/>
      <c r="BG614" s="1981">
        <f t="shared" si="1"/>
        <v>0</v>
      </c>
      <c r="BH614" s="1983"/>
      <c r="BI614" s="1999">
        <f t="shared" si="2"/>
        <v>0</v>
      </c>
      <c r="BJ614" s="2001"/>
      <c r="BK614" s="1981">
        <f t="shared" si="3"/>
        <v>0</v>
      </c>
      <c r="BL614" s="1983"/>
      <c r="BM614" s="58"/>
      <c r="BN614" s="1974">
        <f t="shared" si="4"/>
        <v>0</v>
      </c>
      <c r="BO614" s="1975"/>
      <c r="BP614" s="1975"/>
      <c r="BQ614" s="1975"/>
      <c r="BR614" s="1976"/>
      <c r="BS614" s="1980">
        <f t="shared" si="5"/>
        <v>6</v>
      </c>
      <c r="BT614" s="1980"/>
      <c r="BU614" s="1980"/>
      <c r="BV614" s="1980"/>
      <c r="BW614" s="1980"/>
      <c r="BX614" s="1980">
        <f t="shared" si="6"/>
        <v>0</v>
      </c>
      <c r="BY614" s="1980"/>
      <c r="BZ614" s="1980"/>
      <c r="CA614" s="1980"/>
      <c r="CB614" s="1980"/>
      <c r="CC614" s="1980">
        <f t="shared" si="7"/>
        <v>0</v>
      </c>
      <c r="CD614" s="1980"/>
      <c r="CE614" s="1980"/>
      <c r="CF614" s="1980"/>
      <c r="CG614" s="1980"/>
      <c r="CH614" s="1980">
        <f t="shared" si="8"/>
        <v>0</v>
      </c>
      <c r="CI614" s="1980"/>
      <c r="CJ614" s="1980"/>
      <c r="CK614" s="1980"/>
      <c r="CL614" s="1980"/>
      <c r="CM614" s="1980">
        <f t="shared" si="9"/>
        <v>0</v>
      </c>
      <c r="CN614" s="1980"/>
      <c r="CO614" s="1980"/>
      <c r="CP614" s="1980"/>
      <c r="CQ614" s="1980"/>
      <c r="CR614" s="265"/>
      <c r="CS614" s="1998">
        <f t="shared" si="10"/>
        <v>0</v>
      </c>
      <c r="CT614" s="1998"/>
      <c r="CU614" s="1998"/>
      <c r="CV614" s="1998"/>
      <c r="CW614" s="1998"/>
      <c r="CX614" s="1998">
        <f t="shared" si="11"/>
        <v>0</v>
      </c>
      <c r="CY614" s="1998"/>
      <c r="CZ614" s="1998"/>
      <c r="DA614" s="1998"/>
      <c r="DB614" s="1998"/>
      <c r="DC614" s="1998">
        <f t="shared" si="12"/>
        <v>0</v>
      </c>
      <c r="DD614" s="1998"/>
      <c r="DE614" s="1998"/>
      <c r="DF614" s="1998"/>
      <c r="DG614" s="1998"/>
      <c r="DH614" s="1998">
        <f t="shared" si="13"/>
        <v>0</v>
      </c>
      <c r="DI614" s="1998"/>
      <c r="DJ614" s="1998"/>
      <c r="DK614" s="1998"/>
      <c r="DL614" s="1998"/>
      <c r="DM614" s="1998">
        <f t="shared" si="14"/>
        <v>0</v>
      </c>
      <c r="DN614" s="1998"/>
      <c r="DO614" s="1998"/>
      <c r="DP614" s="1998"/>
      <c r="DQ614" s="1998"/>
      <c r="DR614" s="1998">
        <f t="shared" si="15"/>
        <v>0</v>
      </c>
      <c r="DS614" s="1998"/>
      <c r="DT614" s="1998"/>
      <c r="DU614" s="1998"/>
      <c r="DV614" s="1998"/>
      <c r="DX614" s="1999" t="str">
        <f t="shared" si="16"/>
        <v xml:space="preserve"> </v>
      </c>
      <c r="DY614" s="2000"/>
      <c r="DZ614" s="2000"/>
      <c r="EA614" s="2000"/>
      <c r="EB614" s="2001"/>
      <c r="EC614" s="1999">
        <f t="shared" si="17"/>
        <v>2667</v>
      </c>
      <c r="ED614" s="2000"/>
      <c r="EE614" s="2000"/>
      <c r="EF614" s="2000"/>
      <c r="EG614" s="2001"/>
      <c r="EH614" s="1999" t="str">
        <f t="shared" si="18"/>
        <v xml:space="preserve"> </v>
      </c>
      <c r="EI614" s="2000"/>
      <c r="EJ614" s="2000"/>
      <c r="EK614" s="2000"/>
      <c r="EL614" s="2001"/>
      <c r="EM614" s="1999" t="str">
        <f t="shared" si="19"/>
        <v xml:space="preserve"> </v>
      </c>
      <c r="EN614" s="2000"/>
      <c r="EO614" s="2000"/>
      <c r="EP614" s="2000"/>
      <c r="EQ614" s="2001"/>
      <c r="ER614" s="1999" t="str">
        <f t="shared" si="20"/>
        <v xml:space="preserve"> </v>
      </c>
      <c r="ES614" s="2000"/>
      <c r="ET614" s="2000"/>
      <c r="EU614" s="2000"/>
      <c r="EV614" s="2001"/>
      <c r="EW614" s="1999" t="str">
        <f t="shared" si="21"/>
        <v xml:space="preserve"> </v>
      </c>
      <c r="EX614" s="2000"/>
      <c r="EY614" s="2000"/>
      <c r="EZ614" s="2000"/>
      <c r="FA614" s="2001"/>
    </row>
    <row r="615" spans="1:157" ht="12.5">
      <c r="A615" s="35"/>
      <c r="B615" s="12" t="s">
        <v>325</v>
      </c>
      <c r="G615" s="2039"/>
      <c r="H615" s="2039"/>
      <c r="I615" s="2039"/>
      <c r="J615" s="2039"/>
      <c r="K615" s="2039"/>
      <c r="L615" s="2039"/>
      <c r="O615" s="137" t="s">
        <v>212</v>
      </c>
      <c r="P615" s="1996"/>
      <c r="Q615" s="1996"/>
      <c r="R615" s="1996"/>
      <c r="T615" s="35"/>
      <c r="U615" s="12" t="s">
        <v>325</v>
      </c>
      <c r="Z615" s="2039"/>
      <c r="AA615" s="2039"/>
      <c r="AB615" s="2039"/>
      <c r="AC615" s="2039"/>
      <c r="AD615" s="2039"/>
      <c r="AE615" s="2039"/>
      <c r="AH615" s="137" t="s">
        <v>212</v>
      </c>
      <c r="AI615" s="1996"/>
      <c r="AJ615" s="1996"/>
      <c r="AK615" s="1996"/>
      <c r="AZ615" s="58"/>
      <c r="BA615" s="58"/>
      <c r="BB615" s="58"/>
      <c r="BC615" s="58"/>
      <c r="BD615" s="58"/>
      <c r="BE615" s="1999">
        <f t="shared" si="0"/>
        <v>0</v>
      </c>
      <c r="BF615" s="2001"/>
      <c r="BG615" s="1981">
        <f t="shared" si="1"/>
        <v>0</v>
      </c>
      <c r="BH615" s="1983"/>
      <c r="BI615" s="1999">
        <f t="shared" si="2"/>
        <v>1</v>
      </c>
      <c r="BJ615" s="2001"/>
      <c r="BK615" s="1981">
        <f t="shared" si="3"/>
        <v>22</v>
      </c>
      <c r="BL615" s="1983"/>
      <c r="BM615" s="58"/>
      <c r="BN615" s="1974">
        <f t="shared" si="4"/>
        <v>0</v>
      </c>
      <c r="BO615" s="1975"/>
      <c r="BP615" s="1975"/>
      <c r="BQ615" s="1975"/>
      <c r="BR615" s="1976"/>
      <c r="BS615" s="1980">
        <f t="shared" si="5"/>
        <v>0</v>
      </c>
      <c r="BT615" s="1980"/>
      <c r="BU615" s="1980"/>
      <c r="BV615" s="1980"/>
      <c r="BW615" s="1980"/>
      <c r="BX615" s="1980">
        <f t="shared" si="6"/>
        <v>22</v>
      </c>
      <c r="BY615" s="1980"/>
      <c r="BZ615" s="1980"/>
      <c r="CA615" s="1980"/>
      <c r="CB615" s="1980"/>
      <c r="CC615" s="1980">
        <f t="shared" si="7"/>
        <v>0</v>
      </c>
      <c r="CD615" s="1980"/>
      <c r="CE615" s="1980"/>
      <c r="CF615" s="1980"/>
      <c r="CG615" s="1980"/>
      <c r="CH615" s="1980">
        <f t="shared" si="8"/>
        <v>0</v>
      </c>
      <c r="CI615" s="1980"/>
      <c r="CJ615" s="1980"/>
      <c r="CK615" s="1980"/>
      <c r="CL615" s="1980"/>
      <c r="CM615" s="1980">
        <f t="shared" si="9"/>
        <v>0</v>
      </c>
      <c r="CN615" s="1980"/>
      <c r="CO615" s="1980"/>
      <c r="CP615" s="1980"/>
      <c r="CQ615" s="1980"/>
      <c r="CR615" s="265"/>
      <c r="CS615" s="1998">
        <f t="shared" si="10"/>
        <v>0</v>
      </c>
      <c r="CT615" s="1998"/>
      <c r="CU615" s="1998"/>
      <c r="CV615" s="1998"/>
      <c r="CW615" s="1998"/>
      <c r="CX615" s="1998">
        <f t="shared" si="11"/>
        <v>0</v>
      </c>
      <c r="CY615" s="1998"/>
      <c r="CZ615" s="1998"/>
      <c r="DA615" s="1998"/>
      <c r="DB615" s="1998"/>
      <c r="DC615" s="1998">
        <f t="shared" si="12"/>
        <v>22</v>
      </c>
      <c r="DD615" s="1998"/>
      <c r="DE615" s="1998"/>
      <c r="DF615" s="1998"/>
      <c r="DG615" s="1998"/>
      <c r="DH615" s="1998">
        <f t="shared" si="13"/>
        <v>0</v>
      </c>
      <c r="DI615" s="1998"/>
      <c r="DJ615" s="1998"/>
      <c r="DK615" s="1998"/>
      <c r="DL615" s="1998"/>
      <c r="DM615" s="1998">
        <f t="shared" si="14"/>
        <v>0</v>
      </c>
      <c r="DN615" s="1998"/>
      <c r="DO615" s="1998"/>
      <c r="DP615" s="1998"/>
      <c r="DQ615" s="1998"/>
      <c r="DR615" s="1998">
        <f t="shared" si="15"/>
        <v>0</v>
      </c>
      <c r="DS615" s="1998"/>
      <c r="DT615" s="1998"/>
      <c r="DU615" s="1998"/>
      <c r="DV615" s="1998"/>
      <c r="DX615" s="1999" t="str">
        <f t="shared" si="16"/>
        <v xml:space="preserve"> </v>
      </c>
      <c r="DY615" s="2000"/>
      <c r="DZ615" s="2000"/>
      <c r="EA615" s="2000"/>
      <c r="EB615" s="2001"/>
      <c r="EC615" s="1999" t="str">
        <f t="shared" si="17"/>
        <v xml:space="preserve"> </v>
      </c>
      <c r="ED615" s="2000"/>
      <c r="EE615" s="2000"/>
      <c r="EF615" s="2000"/>
      <c r="EG615" s="2001"/>
      <c r="EH615" s="1999">
        <f t="shared" si="18"/>
        <v>1133</v>
      </c>
      <c r="EI615" s="2000"/>
      <c r="EJ615" s="2000"/>
      <c r="EK615" s="2000"/>
      <c r="EL615" s="2001"/>
      <c r="EM615" s="1999" t="str">
        <f t="shared" si="19"/>
        <v xml:space="preserve"> </v>
      </c>
      <c r="EN615" s="2000"/>
      <c r="EO615" s="2000"/>
      <c r="EP615" s="2000"/>
      <c r="EQ615" s="2001"/>
      <c r="ER615" s="1999" t="str">
        <f t="shared" si="20"/>
        <v xml:space="preserve"> </v>
      </c>
      <c r="ES615" s="2000"/>
      <c r="ET615" s="2000"/>
      <c r="EU615" s="2000"/>
      <c r="EV615" s="2001"/>
      <c r="EW615" s="1999" t="str">
        <f t="shared" si="21"/>
        <v xml:space="preserve"> </v>
      </c>
      <c r="EX615" s="2000"/>
      <c r="EY615" s="2000"/>
      <c r="EZ615" s="2000"/>
      <c r="FA615" s="2001"/>
    </row>
    <row r="616" spans="1:157" ht="12.5">
      <c r="A616" s="35"/>
      <c r="B616" s="12" t="s">
        <v>18</v>
      </c>
      <c r="H616" s="2017"/>
      <c r="I616" s="2017"/>
      <c r="J616" s="2017"/>
      <c r="K616" s="2017"/>
      <c r="L616" s="2017"/>
      <c r="M616" s="2017"/>
      <c r="N616" s="2017"/>
      <c r="O616" s="2017"/>
      <c r="P616" s="2017"/>
      <c r="Q616" s="2017"/>
      <c r="R616" s="2017"/>
      <c r="T616" s="35"/>
      <c r="U616" s="12" t="s">
        <v>18</v>
      </c>
      <c r="AA616" s="2017"/>
      <c r="AB616" s="2017"/>
      <c r="AC616" s="2017"/>
      <c r="AD616" s="2017"/>
      <c r="AE616" s="2017"/>
      <c r="AF616" s="2017"/>
      <c r="AG616" s="2017"/>
      <c r="AH616" s="2017"/>
      <c r="AI616" s="2017"/>
      <c r="AJ616" s="2017"/>
      <c r="AK616" s="2017"/>
      <c r="AZ616" s="58"/>
      <c r="BA616" s="58"/>
      <c r="BB616" s="58"/>
      <c r="BC616" s="58"/>
      <c r="BD616" s="58"/>
      <c r="BE616" s="1999">
        <f t="shared" si="0"/>
        <v>1</v>
      </c>
      <c r="BF616" s="2001"/>
      <c r="BG616" s="1981">
        <f t="shared" si="1"/>
        <v>28</v>
      </c>
      <c r="BH616" s="1983"/>
      <c r="BI616" s="1999">
        <f t="shared" si="2"/>
        <v>0</v>
      </c>
      <c r="BJ616" s="2001"/>
      <c r="BK616" s="1981">
        <f t="shared" si="3"/>
        <v>0</v>
      </c>
      <c r="BL616" s="1983"/>
      <c r="BM616" s="58"/>
      <c r="BN616" s="1974">
        <f t="shared" si="4"/>
        <v>0</v>
      </c>
      <c r="BO616" s="1975"/>
      <c r="BP616" s="1975"/>
      <c r="BQ616" s="1975"/>
      <c r="BR616" s="1976"/>
      <c r="BS616" s="1980">
        <f t="shared" si="5"/>
        <v>0</v>
      </c>
      <c r="BT616" s="1980"/>
      <c r="BU616" s="1980"/>
      <c r="BV616" s="1980"/>
      <c r="BW616" s="1980"/>
      <c r="BX616" s="1980">
        <f t="shared" si="6"/>
        <v>28</v>
      </c>
      <c r="BY616" s="1980"/>
      <c r="BZ616" s="1980"/>
      <c r="CA616" s="1980"/>
      <c r="CB616" s="1980"/>
      <c r="CC616" s="1980">
        <f t="shared" si="7"/>
        <v>0</v>
      </c>
      <c r="CD616" s="1980"/>
      <c r="CE616" s="1980"/>
      <c r="CF616" s="1980"/>
      <c r="CG616" s="1980"/>
      <c r="CH616" s="1980">
        <f t="shared" si="8"/>
        <v>0</v>
      </c>
      <c r="CI616" s="1980"/>
      <c r="CJ616" s="1980"/>
      <c r="CK616" s="1980"/>
      <c r="CL616" s="1980"/>
      <c r="CM616" s="1980">
        <f t="shared" si="9"/>
        <v>0</v>
      </c>
      <c r="CN616" s="1980"/>
      <c r="CO616" s="1980"/>
      <c r="CP616" s="1980"/>
      <c r="CQ616" s="1980"/>
      <c r="CR616" s="265"/>
      <c r="CS616" s="1998">
        <f t="shared" si="10"/>
        <v>0</v>
      </c>
      <c r="CT616" s="1998"/>
      <c r="CU616" s="1998"/>
      <c r="CV616" s="1998"/>
      <c r="CW616" s="1998"/>
      <c r="CX616" s="1998">
        <f t="shared" si="11"/>
        <v>0</v>
      </c>
      <c r="CY616" s="1998"/>
      <c r="CZ616" s="1998"/>
      <c r="DA616" s="1998"/>
      <c r="DB616" s="1998"/>
      <c r="DC616" s="1998">
        <f t="shared" si="12"/>
        <v>0</v>
      </c>
      <c r="DD616" s="1998"/>
      <c r="DE616" s="1998"/>
      <c r="DF616" s="1998"/>
      <c r="DG616" s="1998"/>
      <c r="DH616" s="1998">
        <f t="shared" si="13"/>
        <v>0</v>
      </c>
      <c r="DI616" s="1998"/>
      <c r="DJ616" s="1998"/>
      <c r="DK616" s="1998"/>
      <c r="DL616" s="1998"/>
      <c r="DM616" s="1998">
        <f t="shared" si="14"/>
        <v>0</v>
      </c>
      <c r="DN616" s="1998"/>
      <c r="DO616" s="1998"/>
      <c r="DP616" s="1998"/>
      <c r="DQ616" s="1998"/>
      <c r="DR616" s="1998">
        <f t="shared" si="15"/>
        <v>0</v>
      </c>
      <c r="DS616" s="1998"/>
      <c r="DT616" s="1998"/>
      <c r="DU616" s="1998"/>
      <c r="DV616" s="1998"/>
      <c r="DX616" s="1999" t="str">
        <f t="shared" si="16"/>
        <v xml:space="preserve"> </v>
      </c>
      <c r="DY616" s="2000"/>
      <c r="DZ616" s="2000"/>
      <c r="EA616" s="2000"/>
      <c r="EB616" s="2001"/>
      <c r="EC616" s="1999" t="str">
        <f t="shared" si="17"/>
        <v xml:space="preserve"> </v>
      </c>
      <c r="ED616" s="2000"/>
      <c r="EE616" s="2000"/>
      <c r="EF616" s="2000"/>
      <c r="EG616" s="2001"/>
      <c r="EH616" s="1999">
        <f t="shared" si="18"/>
        <v>1956</v>
      </c>
      <c r="EI616" s="2000"/>
      <c r="EJ616" s="2000"/>
      <c r="EK616" s="2000"/>
      <c r="EL616" s="2001"/>
      <c r="EM616" s="1999" t="str">
        <f t="shared" si="19"/>
        <v xml:space="preserve"> </v>
      </c>
      <c r="EN616" s="2000"/>
      <c r="EO616" s="2000"/>
      <c r="EP616" s="2000"/>
      <c r="EQ616" s="2001"/>
      <c r="ER616" s="1999" t="str">
        <f t="shared" si="20"/>
        <v xml:space="preserve"> </v>
      </c>
      <c r="ES616" s="2000"/>
      <c r="ET616" s="2000"/>
      <c r="EU616" s="2000"/>
      <c r="EV616" s="2001"/>
      <c r="EW616" s="1999" t="str">
        <f t="shared" si="21"/>
        <v xml:space="preserve"> </v>
      </c>
      <c r="EX616" s="2000"/>
      <c r="EY616" s="2000"/>
      <c r="EZ616" s="2000"/>
      <c r="FA616" s="2001"/>
    </row>
    <row r="617" spans="1:157" ht="12.5">
      <c r="A617" s="35"/>
      <c r="B617" s="12" t="s">
        <v>20</v>
      </c>
      <c r="N617" s="1995" t="s">
        <v>704</v>
      </c>
      <c r="O617" s="1995"/>
      <c r="T617" s="35"/>
      <c r="U617" s="12" t="s">
        <v>20</v>
      </c>
      <c r="AG617" s="1995" t="s">
        <v>704</v>
      </c>
      <c r="AH617" s="1995"/>
      <c r="AZ617" s="58"/>
      <c r="BA617" s="58"/>
      <c r="BB617" s="58"/>
      <c r="BC617" s="58"/>
      <c r="BD617" s="58"/>
      <c r="BE617" s="1999">
        <f t="shared" si="0"/>
        <v>0</v>
      </c>
      <c r="BF617" s="2001"/>
      <c r="BG617" s="1981">
        <f t="shared" si="1"/>
        <v>0</v>
      </c>
      <c r="BH617" s="1983"/>
      <c r="BI617" s="1999">
        <f t="shared" si="2"/>
        <v>0</v>
      </c>
      <c r="BJ617" s="2001"/>
      <c r="BK617" s="1981">
        <f t="shared" si="3"/>
        <v>0</v>
      </c>
      <c r="BL617" s="1983"/>
      <c r="BM617" s="58"/>
      <c r="BN617" s="1974">
        <f t="shared" si="4"/>
        <v>0</v>
      </c>
      <c r="BO617" s="1975"/>
      <c r="BP617" s="1975"/>
      <c r="BQ617" s="1975"/>
      <c r="BR617" s="1976"/>
      <c r="BS617" s="1980">
        <f t="shared" si="5"/>
        <v>0</v>
      </c>
      <c r="BT617" s="1980"/>
      <c r="BU617" s="1980"/>
      <c r="BV617" s="1980"/>
      <c r="BW617" s="1980"/>
      <c r="BX617" s="1980">
        <f t="shared" si="6"/>
        <v>19</v>
      </c>
      <c r="BY617" s="1980"/>
      <c r="BZ617" s="1980"/>
      <c r="CA617" s="1980"/>
      <c r="CB617" s="1980"/>
      <c r="CC617" s="1980">
        <f t="shared" si="7"/>
        <v>0</v>
      </c>
      <c r="CD617" s="1980"/>
      <c r="CE617" s="1980"/>
      <c r="CF617" s="1980"/>
      <c r="CG617" s="1980"/>
      <c r="CH617" s="1980">
        <f t="shared" si="8"/>
        <v>0</v>
      </c>
      <c r="CI617" s="1980"/>
      <c r="CJ617" s="1980"/>
      <c r="CK617" s="1980"/>
      <c r="CL617" s="1980"/>
      <c r="CM617" s="1980">
        <f t="shared" si="9"/>
        <v>0</v>
      </c>
      <c r="CN617" s="1980"/>
      <c r="CO617" s="1980"/>
      <c r="CP617" s="1980"/>
      <c r="CQ617" s="1980"/>
      <c r="CR617" s="265"/>
      <c r="CS617" s="1998">
        <f t="shared" si="10"/>
        <v>0</v>
      </c>
      <c r="CT617" s="1998"/>
      <c r="CU617" s="1998"/>
      <c r="CV617" s="1998"/>
      <c r="CW617" s="1998"/>
      <c r="CX617" s="1998">
        <f t="shared" si="11"/>
        <v>0</v>
      </c>
      <c r="CY617" s="1998"/>
      <c r="CZ617" s="1998"/>
      <c r="DA617" s="1998"/>
      <c r="DB617" s="1998"/>
      <c r="DC617" s="1998">
        <f t="shared" si="12"/>
        <v>0</v>
      </c>
      <c r="DD617" s="1998"/>
      <c r="DE617" s="1998"/>
      <c r="DF617" s="1998"/>
      <c r="DG617" s="1998"/>
      <c r="DH617" s="1998">
        <f t="shared" si="13"/>
        <v>0</v>
      </c>
      <c r="DI617" s="1998"/>
      <c r="DJ617" s="1998"/>
      <c r="DK617" s="1998"/>
      <c r="DL617" s="1998"/>
      <c r="DM617" s="1998">
        <f t="shared" si="14"/>
        <v>0</v>
      </c>
      <c r="DN617" s="1998"/>
      <c r="DO617" s="1998"/>
      <c r="DP617" s="1998"/>
      <c r="DQ617" s="1998"/>
      <c r="DR617" s="1998">
        <f t="shared" si="15"/>
        <v>0</v>
      </c>
      <c r="DS617" s="1998"/>
      <c r="DT617" s="1998"/>
      <c r="DU617" s="1998"/>
      <c r="DV617" s="1998"/>
      <c r="DX617" s="1999" t="str">
        <f t="shared" si="16"/>
        <v xml:space="preserve"> </v>
      </c>
      <c r="DY617" s="2000"/>
      <c r="DZ617" s="2000"/>
      <c r="EA617" s="2000"/>
      <c r="EB617" s="2001"/>
      <c r="EC617" s="1999" t="str">
        <f t="shared" si="17"/>
        <v xml:space="preserve"> </v>
      </c>
      <c r="ED617" s="2000"/>
      <c r="EE617" s="2000"/>
      <c r="EF617" s="2000"/>
      <c r="EG617" s="2001"/>
      <c r="EH617" s="1999">
        <f t="shared" si="18"/>
        <v>2367</v>
      </c>
      <c r="EI617" s="2000"/>
      <c r="EJ617" s="2000"/>
      <c r="EK617" s="2000"/>
      <c r="EL617" s="2001"/>
      <c r="EM617" s="1999" t="str">
        <f t="shared" si="19"/>
        <v xml:space="preserve"> </v>
      </c>
      <c r="EN617" s="2000"/>
      <c r="EO617" s="2000"/>
      <c r="EP617" s="2000"/>
      <c r="EQ617" s="2001"/>
      <c r="ER617" s="1999" t="str">
        <f t="shared" si="20"/>
        <v xml:space="preserve"> </v>
      </c>
      <c r="ES617" s="2000"/>
      <c r="ET617" s="2000"/>
      <c r="EU617" s="2000"/>
      <c r="EV617" s="2001"/>
      <c r="EW617" s="1999" t="str">
        <f t="shared" si="21"/>
        <v xml:space="preserve"> </v>
      </c>
      <c r="EX617" s="2000"/>
      <c r="EY617" s="2000"/>
      <c r="EZ617" s="2000"/>
      <c r="FA617" s="2001"/>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99">
        <f t="shared" si="0"/>
        <v>0</v>
      </c>
      <c r="BF618" s="2001"/>
      <c r="BG618" s="1981">
        <f t="shared" si="1"/>
        <v>0</v>
      </c>
      <c r="BH618" s="1983"/>
      <c r="BI618" s="1999">
        <f t="shared" si="2"/>
        <v>0</v>
      </c>
      <c r="BJ618" s="2001"/>
      <c r="BK618" s="1981">
        <f t="shared" si="3"/>
        <v>0</v>
      </c>
      <c r="BL618" s="1983"/>
      <c r="BM618" s="58"/>
      <c r="BN618" s="1974">
        <f t="shared" si="4"/>
        <v>0</v>
      </c>
      <c r="BO618" s="1975"/>
      <c r="BP618" s="1975"/>
      <c r="BQ618" s="1975"/>
      <c r="BR618" s="1976"/>
      <c r="BS618" s="1980">
        <f t="shared" si="5"/>
        <v>0</v>
      </c>
      <c r="BT618" s="1980"/>
      <c r="BU618" s="1980"/>
      <c r="BV618" s="1980"/>
      <c r="BW618" s="1980"/>
      <c r="BX618" s="1980">
        <f t="shared" si="6"/>
        <v>10</v>
      </c>
      <c r="BY618" s="1980"/>
      <c r="BZ618" s="1980"/>
      <c r="CA618" s="1980"/>
      <c r="CB618" s="1980"/>
      <c r="CC618" s="1980">
        <f t="shared" si="7"/>
        <v>0</v>
      </c>
      <c r="CD618" s="1980"/>
      <c r="CE618" s="1980"/>
      <c r="CF618" s="1980"/>
      <c r="CG618" s="1980"/>
      <c r="CH618" s="1980">
        <f t="shared" si="8"/>
        <v>0</v>
      </c>
      <c r="CI618" s="1980"/>
      <c r="CJ618" s="1980"/>
      <c r="CK618" s="1980"/>
      <c r="CL618" s="1980"/>
      <c r="CM618" s="1980">
        <f t="shared" si="9"/>
        <v>0</v>
      </c>
      <c r="CN618" s="1980"/>
      <c r="CO618" s="1980"/>
      <c r="CP618" s="1980"/>
      <c r="CQ618" s="1980"/>
      <c r="CR618" s="265"/>
      <c r="CS618" s="1998">
        <f t="shared" si="10"/>
        <v>0</v>
      </c>
      <c r="CT618" s="1998"/>
      <c r="CU618" s="1998"/>
      <c r="CV618" s="1998"/>
      <c r="CW618" s="1998"/>
      <c r="CX618" s="1998">
        <f t="shared" si="11"/>
        <v>0</v>
      </c>
      <c r="CY618" s="1998"/>
      <c r="CZ618" s="1998"/>
      <c r="DA618" s="1998"/>
      <c r="DB618" s="1998"/>
      <c r="DC618" s="1998">
        <f t="shared" si="12"/>
        <v>0</v>
      </c>
      <c r="DD618" s="1998"/>
      <c r="DE618" s="1998"/>
      <c r="DF618" s="1998"/>
      <c r="DG618" s="1998"/>
      <c r="DH618" s="1998">
        <f t="shared" si="13"/>
        <v>0</v>
      </c>
      <c r="DI618" s="1998"/>
      <c r="DJ618" s="1998"/>
      <c r="DK618" s="1998"/>
      <c r="DL618" s="1998"/>
      <c r="DM618" s="1998">
        <f t="shared" si="14"/>
        <v>0</v>
      </c>
      <c r="DN618" s="1998"/>
      <c r="DO618" s="1998"/>
      <c r="DP618" s="1998"/>
      <c r="DQ618" s="1998"/>
      <c r="DR618" s="1998">
        <f t="shared" si="15"/>
        <v>0</v>
      </c>
      <c r="DS618" s="1998"/>
      <c r="DT618" s="1998"/>
      <c r="DU618" s="1998"/>
      <c r="DV618" s="1998"/>
      <c r="DX618" s="1999" t="str">
        <f t="shared" si="16"/>
        <v xml:space="preserve"> </v>
      </c>
      <c r="DY618" s="2000"/>
      <c r="DZ618" s="2000"/>
      <c r="EA618" s="2000"/>
      <c r="EB618" s="2001"/>
      <c r="EC618" s="1999" t="str">
        <f t="shared" si="17"/>
        <v xml:space="preserve"> </v>
      </c>
      <c r="ED618" s="2000"/>
      <c r="EE618" s="2000"/>
      <c r="EF618" s="2000"/>
      <c r="EG618" s="2001"/>
      <c r="EH618" s="1999">
        <f t="shared" si="18"/>
        <v>3190</v>
      </c>
      <c r="EI618" s="2000"/>
      <c r="EJ618" s="2000"/>
      <c r="EK618" s="2000"/>
      <c r="EL618" s="2001"/>
      <c r="EM618" s="1999" t="str">
        <f t="shared" si="19"/>
        <v xml:space="preserve"> </v>
      </c>
      <c r="EN618" s="2000"/>
      <c r="EO618" s="2000"/>
      <c r="EP618" s="2000"/>
      <c r="EQ618" s="2001"/>
      <c r="ER618" s="1999" t="str">
        <f t="shared" si="20"/>
        <v xml:space="preserve"> </v>
      </c>
      <c r="ES618" s="2000"/>
      <c r="ET618" s="2000"/>
      <c r="EU618" s="2000"/>
      <c r="EV618" s="2001"/>
      <c r="EW618" s="1999" t="str">
        <f t="shared" si="21"/>
        <v xml:space="preserve"> </v>
      </c>
      <c r="EX618" s="2000"/>
      <c r="EY618" s="2000"/>
      <c r="EZ618" s="2000"/>
      <c r="FA618" s="2001"/>
    </row>
    <row r="619" spans="1:157" s="7" customFormat="1" ht="12.5">
      <c r="A619" s="87" t="s">
        <v>372</v>
      </c>
      <c r="B619" s="12" t="s">
        <v>494</v>
      </c>
      <c r="C619" s="12"/>
      <c r="D619" s="12"/>
      <c r="E619" s="12"/>
      <c r="F619" s="12"/>
      <c r="G619" s="1985">
        <f>C574</f>
        <v>0</v>
      </c>
      <c r="H619" s="1985"/>
      <c r="I619" s="1985"/>
      <c r="J619" s="1985"/>
      <c r="K619" s="1985"/>
      <c r="L619" s="1985"/>
      <c r="M619" s="1985"/>
      <c r="N619" s="1985"/>
      <c r="O619" s="1985"/>
      <c r="P619" s="1985"/>
      <c r="Q619" s="1985"/>
      <c r="R619" s="1985"/>
      <c r="S619" s="12"/>
      <c r="T619" s="87" t="s">
        <v>373</v>
      </c>
      <c r="U619" s="12" t="s">
        <v>494</v>
      </c>
      <c r="V619" s="12"/>
      <c r="W619" s="12"/>
      <c r="X619" s="12"/>
      <c r="Y619" s="12"/>
      <c r="Z619" s="1985">
        <f>C575</f>
        <v>0</v>
      </c>
      <c r="AA619" s="1985"/>
      <c r="AB619" s="1985"/>
      <c r="AC619" s="1985"/>
      <c r="AD619" s="1985"/>
      <c r="AE619" s="1985"/>
      <c r="AF619" s="1985"/>
      <c r="AG619" s="1985"/>
      <c r="AH619" s="1985"/>
      <c r="AI619" s="1985"/>
      <c r="AJ619" s="1985"/>
      <c r="AK619" s="1985"/>
      <c r="AL619" s="12"/>
      <c r="AM619" s="39"/>
      <c r="AN619" s="39"/>
      <c r="AO619" s="39"/>
      <c r="AP619" s="39"/>
      <c r="AQ619" s="39"/>
      <c r="AR619" s="39"/>
      <c r="AS619" s="39"/>
      <c r="AT619" s="39"/>
      <c r="AU619" s="39"/>
      <c r="AV619" s="39"/>
      <c r="AW619" s="39"/>
      <c r="AX619" s="39"/>
      <c r="AY619" s="39"/>
      <c r="AZ619" s="58"/>
      <c r="BA619" s="58"/>
      <c r="BB619" s="58"/>
      <c r="BC619" s="58"/>
      <c r="BD619" s="58"/>
      <c r="BE619" s="1999">
        <f t="shared" si="0"/>
        <v>0</v>
      </c>
      <c r="BF619" s="2001"/>
      <c r="BG619" s="1981">
        <f t="shared" si="1"/>
        <v>0</v>
      </c>
      <c r="BH619" s="1983"/>
      <c r="BI619" s="1999">
        <f t="shared" si="2"/>
        <v>1</v>
      </c>
      <c r="BJ619" s="2001"/>
      <c r="BK619" s="1981">
        <f t="shared" si="3"/>
        <v>14</v>
      </c>
      <c r="BL619" s="1983"/>
      <c r="BM619" s="58"/>
      <c r="BN619" s="1974">
        <f t="shared" si="4"/>
        <v>0</v>
      </c>
      <c r="BO619" s="1975"/>
      <c r="BP619" s="1975"/>
      <c r="BQ619" s="1975"/>
      <c r="BR619" s="1976"/>
      <c r="BS619" s="1980">
        <f t="shared" si="5"/>
        <v>0</v>
      </c>
      <c r="BT619" s="1980"/>
      <c r="BU619" s="1980"/>
      <c r="BV619" s="1980"/>
      <c r="BW619" s="1980"/>
      <c r="BX619" s="1980">
        <f t="shared" si="6"/>
        <v>0</v>
      </c>
      <c r="BY619" s="1980"/>
      <c r="BZ619" s="1980"/>
      <c r="CA619" s="1980"/>
      <c r="CB619" s="1980"/>
      <c r="CC619" s="1980">
        <f t="shared" si="7"/>
        <v>14</v>
      </c>
      <c r="CD619" s="1980"/>
      <c r="CE619" s="1980"/>
      <c r="CF619" s="1980"/>
      <c r="CG619" s="1980"/>
      <c r="CH619" s="1980">
        <f t="shared" si="8"/>
        <v>0</v>
      </c>
      <c r="CI619" s="1980"/>
      <c r="CJ619" s="1980"/>
      <c r="CK619" s="1980"/>
      <c r="CL619" s="1980"/>
      <c r="CM619" s="1980">
        <f t="shared" si="9"/>
        <v>0</v>
      </c>
      <c r="CN619" s="1980"/>
      <c r="CO619" s="1980"/>
      <c r="CP619" s="1980"/>
      <c r="CQ619" s="1980"/>
      <c r="CR619" s="265"/>
      <c r="CS619" s="1998">
        <f t="shared" si="10"/>
        <v>0</v>
      </c>
      <c r="CT619" s="1998"/>
      <c r="CU619" s="1998"/>
      <c r="CV619" s="1998"/>
      <c r="CW619" s="1998"/>
      <c r="CX619" s="1998">
        <f t="shared" si="11"/>
        <v>0</v>
      </c>
      <c r="CY619" s="1998"/>
      <c r="CZ619" s="1998"/>
      <c r="DA619" s="1998"/>
      <c r="DB619" s="1998"/>
      <c r="DC619" s="1998">
        <f t="shared" si="12"/>
        <v>0</v>
      </c>
      <c r="DD619" s="1998"/>
      <c r="DE619" s="1998"/>
      <c r="DF619" s="1998"/>
      <c r="DG619" s="1998"/>
      <c r="DH619" s="1998">
        <f t="shared" si="13"/>
        <v>14</v>
      </c>
      <c r="DI619" s="1998"/>
      <c r="DJ619" s="1998"/>
      <c r="DK619" s="1998"/>
      <c r="DL619" s="1998"/>
      <c r="DM619" s="1998">
        <f t="shared" si="14"/>
        <v>0</v>
      </c>
      <c r="DN619" s="1998"/>
      <c r="DO619" s="1998"/>
      <c r="DP619" s="1998"/>
      <c r="DQ619" s="1998"/>
      <c r="DR619" s="1998">
        <f t="shared" si="15"/>
        <v>0</v>
      </c>
      <c r="DS619" s="1998"/>
      <c r="DT619" s="1998"/>
      <c r="DU619" s="1998"/>
      <c r="DV619" s="1998"/>
      <c r="DX619" s="1999" t="str">
        <f t="shared" si="16"/>
        <v xml:space="preserve"> </v>
      </c>
      <c r="DY619" s="2000"/>
      <c r="DZ619" s="2000"/>
      <c r="EA619" s="2000"/>
      <c r="EB619" s="2001"/>
      <c r="EC619" s="1999" t="str">
        <f t="shared" si="17"/>
        <v xml:space="preserve"> </v>
      </c>
      <c r="ED619" s="2000"/>
      <c r="EE619" s="2000"/>
      <c r="EF619" s="2000"/>
      <c r="EG619" s="2001"/>
      <c r="EH619" s="1999" t="str">
        <f t="shared" si="18"/>
        <v xml:space="preserve"> </v>
      </c>
      <c r="EI619" s="2000"/>
      <c r="EJ619" s="2000"/>
      <c r="EK619" s="2000"/>
      <c r="EL619" s="2001"/>
      <c r="EM619" s="1999">
        <f t="shared" si="19"/>
        <v>1295</v>
      </c>
      <c r="EN619" s="2000"/>
      <c r="EO619" s="2000"/>
      <c r="EP619" s="2000"/>
      <c r="EQ619" s="2001"/>
      <c r="ER619" s="1999" t="str">
        <f t="shared" si="20"/>
        <v xml:space="preserve"> </v>
      </c>
      <c r="ES619" s="2000"/>
      <c r="ET619" s="2000"/>
      <c r="EU619" s="2000"/>
      <c r="EV619" s="2001"/>
      <c r="EW619" s="1999" t="str">
        <f t="shared" si="21"/>
        <v xml:space="preserve"> </v>
      </c>
      <c r="EX619" s="2000"/>
      <c r="EY619" s="2000"/>
      <c r="EZ619" s="2000"/>
      <c r="FA619" s="2001"/>
    </row>
    <row r="620" spans="1:157" s="7" customFormat="1" ht="12.5">
      <c r="A620" s="12"/>
      <c r="B620" s="12" t="s">
        <v>90</v>
      </c>
      <c r="C620" s="12"/>
      <c r="D620" s="12"/>
      <c r="E620" s="12"/>
      <c r="F620" s="12"/>
      <c r="G620" s="2017"/>
      <c r="H620" s="2017"/>
      <c r="I620" s="2017"/>
      <c r="J620" s="2017"/>
      <c r="K620" s="2017"/>
      <c r="L620" s="2017"/>
      <c r="M620" s="2017"/>
      <c r="N620" s="2017"/>
      <c r="O620" s="2017"/>
      <c r="P620" s="2017"/>
      <c r="Q620" s="2017"/>
      <c r="R620" s="2017"/>
      <c r="S620" s="12"/>
      <c r="T620" s="12"/>
      <c r="U620" s="12" t="s">
        <v>90</v>
      </c>
      <c r="V620" s="12"/>
      <c r="W620" s="12"/>
      <c r="X620" s="12"/>
      <c r="Y620" s="12"/>
      <c r="Z620" s="2017"/>
      <c r="AA620" s="2017"/>
      <c r="AB620" s="2017"/>
      <c r="AC620" s="2017"/>
      <c r="AD620" s="2017"/>
      <c r="AE620" s="2017"/>
      <c r="AF620" s="2017"/>
      <c r="AG620" s="2017"/>
      <c r="AH620" s="2017"/>
      <c r="AI620" s="2017"/>
      <c r="AJ620" s="2017"/>
      <c r="AK620" s="2017"/>
      <c r="AL620" s="12"/>
      <c r="AM620" s="39"/>
      <c r="AN620" s="39"/>
      <c r="AO620" s="39"/>
      <c r="AP620" s="39"/>
      <c r="AQ620" s="39"/>
      <c r="AR620" s="39"/>
      <c r="AS620" s="39"/>
      <c r="AT620" s="39"/>
      <c r="AU620" s="39"/>
      <c r="AV620" s="39"/>
      <c r="AW620" s="39"/>
      <c r="AX620" s="39"/>
      <c r="AY620" s="39"/>
      <c r="AZ620" s="58"/>
      <c r="BA620" s="58"/>
      <c r="BB620" s="58"/>
      <c r="BC620" s="58"/>
      <c r="BD620" s="58"/>
      <c r="BE620" s="1999">
        <f t="shared" si="0"/>
        <v>1</v>
      </c>
      <c r="BF620" s="2001"/>
      <c r="BG620" s="1981">
        <f t="shared" si="1"/>
        <v>14</v>
      </c>
      <c r="BH620" s="1983"/>
      <c r="BI620" s="1999">
        <f t="shared" si="2"/>
        <v>0</v>
      </c>
      <c r="BJ620" s="2001"/>
      <c r="BK620" s="1981">
        <f t="shared" si="3"/>
        <v>0</v>
      </c>
      <c r="BL620" s="1983"/>
      <c r="BM620" s="58"/>
      <c r="BN620" s="1974">
        <f t="shared" si="4"/>
        <v>0</v>
      </c>
      <c r="BO620" s="1975"/>
      <c r="BP620" s="1975"/>
      <c r="BQ620" s="1975"/>
      <c r="BR620" s="1976"/>
      <c r="BS620" s="1980">
        <f t="shared" si="5"/>
        <v>0</v>
      </c>
      <c r="BT620" s="1980"/>
      <c r="BU620" s="1980"/>
      <c r="BV620" s="1980"/>
      <c r="BW620" s="1980"/>
      <c r="BX620" s="1980">
        <f t="shared" si="6"/>
        <v>0</v>
      </c>
      <c r="BY620" s="1980"/>
      <c r="BZ620" s="1980"/>
      <c r="CA620" s="1980"/>
      <c r="CB620" s="1980"/>
      <c r="CC620" s="1980">
        <f t="shared" si="7"/>
        <v>14</v>
      </c>
      <c r="CD620" s="1980"/>
      <c r="CE620" s="1980"/>
      <c r="CF620" s="1980"/>
      <c r="CG620" s="1980"/>
      <c r="CH620" s="1980">
        <f t="shared" si="8"/>
        <v>0</v>
      </c>
      <c r="CI620" s="1980"/>
      <c r="CJ620" s="1980"/>
      <c r="CK620" s="1980"/>
      <c r="CL620" s="1980"/>
      <c r="CM620" s="1980">
        <f t="shared" si="9"/>
        <v>0</v>
      </c>
      <c r="CN620" s="1980"/>
      <c r="CO620" s="1980"/>
      <c r="CP620" s="1980"/>
      <c r="CQ620" s="1980"/>
      <c r="CR620" s="265"/>
      <c r="CS620" s="1998">
        <f t="shared" si="10"/>
        <v>0</v>
      </c>
      <c r="CT620" s="1998"/>
      <c r="CU620" s="1998"/>
      <c r="CV620" s="1998"/>
      <c r="CW620" s="1998"/>
      <c r="CX620" s="1998">
        <f t="shared" si="11"/>
        <v>0</v>
      </c>
      <c r="CY620" s="1998"/>
      <c r="CZ620" s="1998"/>
      <c r="DA620" s="1998"/>
      <c r="DB620" s="1998"/>
      <c r="DC620" s="1998">
        <f t="shared" si="12"/>
        <v>0</v>
      </c>
      <c r="DD620" s="1998"/>
      <c r="DE620" s="1998"/>
      <c r="DF620" s="1998"/>
      <c r="DG620" s="1998"/>
      <c r="DH620" s="1998">
        <f t="shared" si="13"/>
        <v>0</v>
      </c>
      <c r="DI620" s="1998"/>
      <c r="DJ620" s="1998"/>
      <c r="DK620" s="1998"/>
      <c r="DL620" s="1998"/>
      <c r="DM620" s="1998">
        <f t="shared" si="14"/>
        <v>0</v>
      </c>
      <c r="DN620" s="1998"/>
      <c r="DO620" s="1998"/>
      <c r="DP620" s="1998"/>
      <c r="DQ620" s="1998"/>
      <c r="DR620" s="1998">
        <f t="shared" si="15"/>
        <v>0</v>
      </c>
      <c r="DS620" s="1998"/>
      <c r="DT620" s="1998"/>
      <c r="DU620" s="1998"/>
      <c r="DV620" s="1998"/>
      <c r="DX620" s="1999" t="str">
        <f t="shared" si="16"/>
        <v xml:space="preserve"> </v>
      </c>
      <c r="DY620" s="2000"/>
      <c r="DZ620" s="2000"/>
      <c r="EA620" s="2000"/>
      <c r="EB620" s="2001"/>
      <c r="EC620" s="1999" t="str">
        <f t="shared" si="17"/>
        <v xml:space="preserve"> </v>
      </c>
      <c r="ED620" s="2000"/>
      <c r="EE620" s="2000"/>
      <c r="EF620" s="2000"/>
      <c r="EG620" s="2001"/>
      <c r="EH620" s="1999" t="str">
        <f t="shared" si="18"/>
        <v xml:space="preserve"> </v>
      </c>
      <c r="EI620" s="2000"/>
      <c r="EJ620" s="2000"/>
      <c r="EK620" s="2000"/>
      <c r="EL620" s="2001"/>
      <c r="EM620" s="1999">
        <f t="shared" si="19"/>
        <v>2245</v>
      </c>
      <c r="EN620" s="2000"/>
      <c r="EO620" s="2000"/>
      <c r="EP620" s="2000"/>
      <c r="EQ620" s="2001"/>
      <c r="ER620" s="1999" t="str">
        <f t="shared" si="20"/>
        <v xml:space="preserve"> </v>
      </c>
      <c r="ES620" s="2000"/>
      <c r="ET620" s="2000"/>
      <c r="EU620" s="2000"/>
      <c r="EV620" s="2001"/>
      <c r="EW620" s="1999" t="str">
        <f t="shared" si="21"/>
        <v xml:space="preserve"> </v>
      </c>
      <c r="EX620" s="2000"/>
      <c r="EY620" s="2000"/>
      <c r="EZ620" s="2000"/>
      <c r="FA620" s="2001"/>
    </row>
    <row r="621" spans="1:157" ht="12.5">
      <c r="B621" s="12" t="s">
        <v>613</v>
      </c>
      <c r="G621" s="2017"/>
      <c r="H621" s="2017"/>
      <c r="I621" s="2017"/>
      <c r="J621" s="2017"/>
      <c r="K621" s="2017"/>
      <c r="L621" s="2017"/>
      <c r="M621" s="2017"/>
      <c r="N621" s="2017"/>
      <c r="O621" s="2017"/>
      <c r="P621" s="2017"/>
      <c r="Q621" s="2017"/>
      <c r="R621" s="2017"/>
      <c r="U621" s="12" t="s">
        <v>613</v>
      </c>
      <c r="Z621" s="1997"/>
      <c r="AA621" s="1997"/>
      <c r="AB621" s="1997"/>
      <c r="AC621" s="1997"/>
      <c r="AD621" s="1997"/>
      <c r="AE621" s="1997"/>
      <c r="AF621" s="1997"/>
      <c r="AG621" s="1997"/>
      <c r="AH621" s="1997"/>
      <c r="AI621" s="1997"/>
      <c r="AJ621" s="1997"/>
      <c r="AK621" s="1997"/>
      <c r="AZ621" s="58"/>
      <c r="BA621" s="58"/>
      <c r="BB621" s="58"/>
      <c r="BC621" s="58"/>
      <c r="BD621" s="58"/>
      <c r="BE621" s="1999">
        <f t="shared" si="0"/>
        <v>0</v>
      </c>
      <c r="BF621" s="2001"/>
      <c r="BG621" s="1981">
        <f t="shared" si="1"/>
        <v>0</v>
      </c>
      <c r="BH621" s="1983"/>
      <c r="BI621" s="1999">
        <f t="shared" si="2"/>
        <v>0</v>
      </c>
      <c r="BJ621" s="2001"/>
      <c r="BK621" s="1981">
        <f t="shared" si="3"/>
        <v>0</v>
      </c>
      <c r="BL621" s="1983"/>
      <c r="BM621" s="58"/>
      <c r="BN621" s="1974">
        <f t="shared" si="4"/>
        <v>0</v>
      </c>
      <c r="BO621" s="1975"/>
      <c r="BP621" s="1975"/>
      <c r="BQ621" s="1975"/>
      <c r="BR621" s="1976"/>
      <c r="BS621" s="1980">
        <f t="shared" si="5"/>
        <v>0</v>
      </c>
      <c r="BT621" s="1980"/>
      <c r="BU621" s="1980"/>
      <c r="BV621" s="1980"/>
      <c r="BW621" s="1980"/>
      <c r="BX621" s="1980">
        <f t="shared" si="6"/>
        <v>0</v>
      </c>
      <c r="BY621" s="1980"/>
      <c r="BZ621" s="1980"/>
      <c r="CA621" s="1980"/>
      <c r="CB621" s="1980"/>
      <c r="CC621" s="1980">
        <f t="shared" si="7"/>
        <v>16</v>
      </c>
      <c r="CD621" s="1980"/>
      <c r="CE621" s="1980"/>
      <c r="CF621" s="1980"/>
      <c r="CG621" s="1980"/>
      <c r="CH621" s="1980">
        <f t="shared" si="8"/>
        <v>0</v>
      </c>
      <c r="CI621" s="1980"/>
      <c r="CJ621" s="1980"/>
      <c r="CK621" s="1980"/>
      <c r="CL621" s="1980"/>
      <c r="CM621" s="1980">
        <f t="shared" si="9"/>
        <v>0</v>
      </c>
      <c r="CN621" s="1980"/>
      <c r="CO621" s="1980"/>
      <c r="CP621" s="1980"/>
      <c r="CQ621" s="1980"/>
      <c r="CR621" s="265"/>
      <c r="CS621" s="1998">
        <f t="shared" si="10"/>
        <v>0</v>
      </c>
      <c r="CT621" s="1998"/>
      <c r="CU621" s="1998"/>
      <c r="CV621" s="1998"/>
      <c r="CW621" s="1998"/>
      <c r="CX621" s="1998">
        <f t="shared" si="11"/>
        <v>0</v>
      </c>
      <c r="CY621" s="1998"/>
      <c r="CZ621" s="1998"/>
      <c r="DA621" s="1998"/>
      <c r="DB621" s="1998"/>
      <c r="DC621" s="1998">
        <f t="shared" si="12"/>
        <v>0</v>
      </c>
      <c r="DD621" s="1998"/>
      <c r="DE621" s="1998"/>
      <c r="DF621" s="1998"/>
      <c r="DG621" s="1998"/>
      <c r="DH621" s="1998">
        <f t="shared" si="13"/>
        <v>0</v>
      </c>
      <c r="DI621" s="1998"/>
      <c r="DJ621" s="1998"/>
      <c r="DK621" s="1998"/>
      <c r="DL621" s="1998"/>
      <c r="DM621" s="1998">
        <f t="shared" si="14"/>
        <v>0</v>
      </c>
      <c r="DN621" s="1998"/>
      <c r="DO621" s="1998"/>
      <c r="DP621" s="1998"/>
      <c r="DQ621" s="1998"/>
      <c r="DR621" s="1998">
        <f t="shared" si="15"/>
        <v>0</v>
      </c>
      <c r="DS621" s="1998"/>
      <c r="DT621" s="1998"/>
      <c r="DU621" s="1998"/>
      <c r="DV621" s="1998"/>
      <c r="DX621" s="1999" t="str">
        <f t="shared" si="16"/>
        <v xml:space="preserve"> </v>
      </c>
      <c r="DY621" s="2000"/>
      <c r="DZ621" s="2000"/>
      <c r="EA621" s="2000"/>
      <c r="EB621" s="2001"/>
      <c r="EC621" s="1999" t="str">
        <f t="shared" si="17"/>
        <v xml:space="preserve"> </v>
      </c>
      <c r="ED621" s="2000"/>
      <c r="EE621" s="2000"/>
      <c r="EF621" s="2000"/>
      <c r="EG621" s="2001"/>
      <c r="EH621" s="1999" t="str">
        <f t="shared" si="18"/>
        <v xml:space="preserve"> </v>
      </c>
      <c r="EI621" s="2000"/>
      <c r="EJ621" s="2000"/>
      <c r="EK621" s="2000"/>
      <c r="EL621" s="2001"/>
      <c r="EM621" s="1999">
        <f t="shared" si="19"/>
        <v>2720</v>
      </c>
      <c r="EN621" s="2000"/>
      <c r="EO621" s="2000"/>
      <c r="EP621" s="2000"/>
      <c r="EQ621" s="2001"/>
      <c r="ER621" s="1999" t="str">
        <f t="shared" si="20"/>
        <v xml:space="preserve"> </v>
      </c>
      <c r="ES621" s="2000"/>
      <c r="ET621" s="2000"/>
      <c r="EU621" s="2000"/>
      <c r="EV621" s="2001"/>
      <c r="EW621" s="1999" t="str">
        <f t="shared" si="21"/>
        <v xml:space="preserve"> </v>
      </c>
      <c r="EX621" s="2000"/>
      <c r="EY621" s="2000"/>
      <c r="EZ621" s="2000"/>
      <c r="FA621" s="2001"/>
    </row>
    <row r="622" spans="1:157" ht="12.5">
      <c r="B622" s="12" t="s">
        <v>17</v>
      </c>
      <c r="G622" s="2017"/>
      <c r="H622" s="2017"/>
      <c r="I622" s="2017"/>
      <c r="J622" s="2017"/>
      <c r="K622" s="2017"/>
      <c r="L622" s="2017"/>
      <c r="M622" s="2017"/>
      <c r="N622" s="2017"/>
      <c r="O622" s="2017"/>
      <c r="P622" s="2017"/>
      <c r="Q622" s="2017"/>
      <c r="R622" s="2017"/>
      <c r="U622" s="12" t="s">
        <v>17</v>
      </c>
      <c r="Z622" s="1997"/>
      <c r="AA622" s="1997"/>
      <c r="AB622" s="1997"/>
      <c r="AC622" s="1997"/>
      <c r="AD622" s="1997"/>
      <c r="AE622" s="1997"/>
      <c r="AF622" s="1997"/>
      <c r="AG622" s="1997"/>
      <c r="AH622" s="1997"/>
      <c r="AI622" s="1997"/>
      <c r="AJ622" s="1997"/>
      <c r="AK622" s="1997"/>
      <c r="AZ622" s="58"/>
      <c r="BA622" s="58"/>
      <c r="BB622" s="58"/>
      <c r="BC622" s="58"/>
      <c r="BD622" s="58"/>
      <c r="BE622" s="1999">
        <f t="shared" si="0"/>
        <v>0</v>
      </c>
      <c r="BF622" s="2001"/>
      <c r="BG622" s="1981">
        <f t="shared" si="1"/>
        <v>0</v>
      </c>
      <c r="BH622" s="1983"/>
      <c r="BI622" s="1999">
        <f t="shared" si="2"/>
        <v>0</v>
      </c>
      <c r="BJ622" s="2001"/>
      <c r="BK622" s="1981">
        <f t="shared" si="3"/>
        <v>0</v>
      </c>
      <c r="BL622" s="1983"/>
      <c r="BM622" s="58"/>
      <c r="BN622" s="1974">
        <f t="shared" si="4"/>
        <v>0</v>
      </c>
      <c r="BO622" s="1975"/>
      <c r="BP622" s="1975"/>
      <c r="BQ622" s="1975"/>
      <c r="BR622" s="1976"/>
      <c r="BS622" s="1980">
        <f t="shared" si="5"/>
        <v>0</v>
      </c>
      <c r="BT622" s="1980"/>
      <c r="BU622" s="1980"/>
      <c r="BV622" s="1980"/>
      <c r="BW622" s="1980"/>
      <c r="BX622" s="1980">
        <f t="shared" si="6"/>
        <v>0</v>
      </c>
      <c r="BY622" s="1980"/>
      <c r="BZ622" s="1980"/>
      <c r="CA622" s="1980"/>
      <c r="CB622" s="1980"/>
      <c r="CC622" s="1980">
        <f t="shared" si="7"/>
        <v>6</v>
      </c>
      <c r="CD622" s="1980"/>
      <c r="CE622" s="1980"/>
      <c r="CF622" s="1980"/>
      <c r="CG622" s="1980"/>
      <c r="CH622" s="1980">
        <f t="shared" si="8"/>
        <v>0</v>
      </c>
      <c r="CI622" s="1980"/>
      <c r="CJ622" s="1980"/>
      <c r="CK622" s="1980"/>
      <c r="CL622" s="1980"/>
      <c r="CM622" s="1980">
        <f t="shared" si="9"/>
        <v>0</v>
      </c>
      <c r="CN622" s="1980"/>
      <c r="CO622" s="1980"/>
      <c r="CP622" s="1980"/>
      <c r="CQ622" s="1980"/>
      <c r="CR622" s="265"/>
      <c r="CS622" s="1998">
        <f t="shared" si="10"/>
        <v>0</v>
      </c>
      <c r="CT622" s="1998"/>
      <c r="CU622" s="1998"/>
      <c r="CV622" s="1998"/>
      <c r="CW622" s="1998"/>
      <c r="CX622" s="1998">
        <f t="shared" si="11"/>
        <v>0</v>
      </c>
      <c r="CY622" s="1998"/>
      <c r="CZ622" s="1998"/>
      <c r="DA622" s="1998"/>
      <c r="DB622" s="1998"/>
      <c r="DC622" s="1998">
        <f t="shared" si="12"/>
        <v>0</v>
      </c>
      <c r="DD622" s="1998"/>
      <c r="DE622" s="1998"/>
      <c r="DF622" s="1998"/>
      <c r="DG622" s="1998"/>
      <c r="DH622" s="1998">
        <f t="shared" si="13"/>
        <v>0</v>
      </c>
      <c r="DI622" s="1998"/>
      <c r="DJ622" s="1998"/>
      <c r="DK622" s="1998"/>
      <c r="DL622" s="1998"/>
      <c r="DM622" s="1998">
        <f t="shared" si="14"/>
        <v>0</v>
      </c>
      <c r="DN622" s="1998"/>
      <c r="DO622" s="1998"/>
      <c r="DP622" s="1998"/>
      <c r="DQ622" s="1998"/>
      <c r="DR622" s="1998">
        <f t="shared" si="15"/>
        <v>0</v>
      </c>
      <c r="DS622" s="1998"/>
      <c r="DT622" s="1998"/>
      <c r="DU622" s="1998"/>
      <c r="DV622" s="1998"/>
      <c r="DX622" s="1999" t="str">
        <f t="shared" si="16"/>
        <v xml:space="preserve"> </v>
      </c>
      <c r="DY622" s="2000"/>
      <c r="DZ622" s="2000"/>
      <c r="EA622" s="2000"/>
      <c r="EB622" s="2001"/>
      <c r="EC622" s="1999" t="str">
        <f t="shared" si="17"/>
        <v xml:space="preserve"> </v>
      </c>
      <c r="ED622" s="2000"/>
      <c r="EE622" s="2000"/>
      <c r="EF622" s="2000"/>
      <c r="EG622" s="2001"/>
      <c r="EH622" s="1999" t="str">
        <f t="shared" si="18"/>
        <v xml:space="preserve"> </v>
      </c>
      <c r="EI622" s="2000"/>
      <c r="EJ622" s="2000"/>
      <c r="EK622" s="2000"/>
      <c r="EL622" s="2001"/>
      <c r="EM622" s="1999">
        <f t="shared" si="19"/>
        <v>3475</v>
      </c>
      <c r="EN622" s="2000"/>
      <c r="EO622" s="2000"/>
      <c r="EP622" s="2000"/>
      <c r="EQ622" s="2001"/>
      <c r="ER622" s="1999" t="str">
        <f t="shared" si="20"/>
        <v xml:space="preserve"> </v>
      </c>
      <c r="ES622" s="2000"/>
      <c r="ET622" s="2000"/>
      <c r="EU622" s="2000"/>
      <c r="EV622" s="2001"/>
      <c r="EW622" s="1999" t="str">
        <f t="shared" si="21"/>
        <v xml:space="preserve"> </v>
      </c>
      <c r="EX622" s="2000"/>
      <c r="EY622" s="2000"/>
      <c r="EZ622" s="2000"/>
      <c r="FA622" s="2001"/>
    </row>
    <row r="623" spans="1:157" ht="12.5">
      <c r="B623" s="12" t="s">
        <v>325</v>
      </c>
      <c r="G623" s="2039"/>
      <c r="H623" s="2039"/>
      <c r="I623" s="2039"/>
      <c r="J623" s="2039"/>
      <c r="K623" s="2039"/>
      <c r="L623" s="2039"/>
      <c r="O623" s="137" t="s">
        <v>212</v>
      </c>
      <c r="P623" s="1996"/>
      <c r="Q623" s="1996"/>
      <c r="R623" s="1996"/>
      <c r="U623" s="12" t="s">
        <v>325</v>
      </c>
      <c r="Z623" s="2039"/>
      <c r="AA623" s="2039"/>
      <c r="AB623" s="2039"/>
      <c r="AC623" s="2039"/>
      <c r="AD623" s="2039"/>
      <c r="AE623" s="2039"/>
      <c r="AH623" s="137" t="s">
        <v>212</v>
      </c>
      <c r="AI623" s="1996"/>
      <c r="AJ623" s="1996"/>
      <c r="AK623" s="1996"/>
      <c r="AZ623" s="58"/>
      <c r="BA623" s="58"/>
      <c r="BB623" s="58"/>
      <c r="BC623" s="58"/>
      <c r="BD623" s="58"/>
      <c r="BE623" s="1999">
        <f t="shared" si="0"/>
        <v>0</v>
      </c>
      <c r="BF623" s="2001"/>
      <c r="BG623" s="1981">
        <f t="shared" si="1"/>
        <v>0</v>
      </c>
      <c r="BH623" s="1983"/>
      <c r="BI623" s="1999">
        <f t="shared" si="2"/>
        <v>0</v>
      </c>
      <c r="BJ623" s="2001"/>
      <c r="BK623" s="1981">
        <f t="shared" si="3"/>
        <v>0</v>
      </c>
      <c r="BL623" s="1983"/>
      <c r="BM623" s="58"/>
      <c r="BN623" s="1974">
        <f t="shared" si="4"/>
        <v>0</v>
      </c>
      <c r="BO623" s="1975"/>
      <c r="BP623" s="1975"/>
      <c r="BQ623" s="1975"/>
      <c r="BR623" s="1976"/>
      <c r="BS623" s="1980">
        <f t="shared" si="5"/>
        <v>0</v>
      </c>
      <c r="BT623" s="1980"/>
      <c r="BU623" s="1980"/>
      <c r="BV623" s="1980"/>
      <c r="BW623" s="1980"/>
      <c r="BX623" s="1980">
        <f t="shared" si="6"/>
        <v>0</v>
      </c>
      <c r="BY623" s="1980"/>
      <c r="BZ623" s="1980"/>
      <c r="CA623" s="1980"/>
      <c r="CB623" s="1980"/>
      <c r="CC623" s="1980">
        <f t="shared" si="7"/>
        <v>0</v>
      </c>
      <c r="CD623" s="1980"/>
      <c r="CE623" s="1980"/>
      <c r="CF623" s="1980"/>
      <c r="CG623" s="1980"/>
      <c r="CH623" s="1980">
        <f t="shared" si="8"/>
        <v>0</v>
      </c>
      <c r="CI623" s="1980"/>
      <c r="CJ623" s="1980"/>
      <c r="CK623" s="1980"/>
      <c r="CL623" s="1980"/>
      <c r="CM623" s="1980">
        <f t="shared" si="9"/>
        <v>0</v>
      </c>
      <c r="CN623" s="1980"/>
      <c r="CO623" s="1980"/>
      <c r="CP623" s="1980"/>
      <c r="CQ623" s="1980"/>
      <c r="CR623" s="265"/>
      <c r="CS623" s="1998">
        <f t="shared" si="10"/>
        <v>0</v>
      </c>
      <c r="CT623" s="1998"/>
      <c r="CU623" s="1998"/>
      <c r="CV623" s="1998"/>
      <c r="CW623" s="1998"/>
      <c r="CX623" s="1998">
        <f t="shared" si="11"/>
        <v>0</v>
      </c>
      <c r="CY623" s="1998"/>
      <c r="CZ623" s="1998"/>
      <c r="DA623" s="1998"/>
      <c r="DB623" s="1998"/>
      <c r="DC623" s="1998">
        <f t="shared" si="12"/>
        <v>0</v>
      </c>
      <c r="DD623" s="1998"/>
      <c r="DE623" s="1998"/>
      <c r="DF623" s="1998"/>
      <c r="DG623" s="1998"/>
      <c r="DH623" s="1998">
        <f t="shared" si="13"/>
        <v>0</v>
      </c>
      <c r="DI623" s="1998"/>
      <c r="DJ623" s="1998"/>
      <c r="DK623" s="1998"/>
      <c r="DL623" s="1998"/>
      <c r="DM623" s="1998">
        <f t="shared" si="14"/>
        <v>0</v>
      </c>
      <c r="DN623" s="1998"/>
      <c r="DO623" s="1998"/>
      <c r="DP623" s="1998"/>
      <c r="DQ623" s="1998"/>
      <c r="DR623" s="1998">
        <f t="shared" si="15"/>
        <v>0</v>
      </c>
      <c r="DS623" s="1998"/>
      <c r="DT623" s="1998"/>
      <c r="DU623" s="1998"/>
      <c r="DV623" s="1998"/>
      <c r="DX623" s="1999" t="str">
        <f t="shared" si="16"/>
        <v xml:space="preserve"> </v>
      </c>
      <c r="DY623" s="2000"/>
      <c r="DZ623" s="2000"/>
      <c r="EA623" s="2000"/>
      <c r="EB623" s="2001"/>
      <c r="EC623" s="1999" t="str">
        <f t="shared" si="17"/>
        <v xml:space="preserve"> </v>
      </c>
      <c r="ED623" s="2000"/>
      <c r="EE623" s="2000"/>
      <c r="EF623" s="2000"/>
      <c r="EG623" s="2001"/>
      <c r="EH623" s="1999" t="str">
        <f t="shared" si="18"/>
        <v xml:space="preserve"> </v>
      </c>
      <c r="EI623" s="2000"/>
      <c r="EJ623" s="2000"/>
      <c r="EK623" s="2000"/>
      <c r="EL623" s="2001"/>
      <c r="EM623" s="1999" t="str">
        <f t="shared" si="19"/>
        <v xml:space="preserve"> </v>
      </c>
      <c r="EN623" s="2000"/>
      <c r="EO623" s="2000"/>
      <c r="EP623" s="2000"/>
      <c r="EQ623" s="2001"/>
      <c r="ER623" s="1999" t="str">
        <f t="shared" si="20"/>
        <v xml:space="preserve"> </v>
      </c>
      <c r="ES623" s="2000"/>
      <c r="ET623" s="2000"/>
      <c r="EU623" s="2000"/>
      <c r="EV623" s="2001"/>
      <c r="EW623" s="1999" t="str">
        <f t="shared" si="21"/>
        <v xml:space="preserve"> </v>
      </c>
      <c r="EX623" s="2000"/>
      <c r="EY623" s="2000"/>
      <c r="EZ623" s="2000"/>
      <c r="FA623" s="2001"/>
    </row>
    <row r="624" spans="1:157" ht="12.5">
      <c r="B624" s="12" t="s">
        <v>18</v>
      </c>
      <c r="H624" s="2017"/>
      <c r="I624" s="2017"/>
      <c r="J624" s="2017"/>
      <c r="K624" s="2017"/>
      <c r="L624" s="2017"/>
      <c r="M624" s="2017"/>
      <c r="N624" s="2017"/>
      <c r="O624" s="2017"/>
      <c r="P624" s="2017"/>
      <c r="Q624" s="2017"/>
      <c r="R624" s="2017"/>
      <c r="U624" s="12" t="s">
        <v>18</v>
      </c>
      <c r="AA624" s="2017"/>
      <c r="AB624" s="2017"/>
      <c r="AC624" s="2017"/>
      <c r="AD624" s="2017"/>
      <c r="AE624" s="2017"/>
      <c r="AF624" s="2017"/>
      <c r="AG624" s="2017"/>
      <c r="AH624" s="2017"/>
      <c r="AI624" s="2017"/>
      <c r="AJ624" s="2017"/>
      <c r="AK624" s="2017"/>
      <c r="AZ624" s="58"/>
      <c r="BA624" s="58"/>
      <c r="BB624" s="58"/>
      <c r="BC624" s="58"/>
      <c r="BD624" s="58"/>
      <c r="BE624" s="1999">
        <f t="shared" si="0"/>
        <v>0</v>
      </c>
      <c r="BF624" s="2001"/>
      <c r="BG624" s="1981">
        <f t="shared" si="1"/>
        <v>0</v>
      </c>
      <c r="BH624" s="1983"/>
      <c r="BI624" s="1999">
        <f t="shared" si="2"/>
        <v>0</v>
      </c>
      <c r="BJ624" s="2001"/>
      <c r="BK624" s="1981">
        <f t="shared" si="3"/>
        <v>0</v>
      </c>
      <c r="BL624" s="1983"/>
      <c r="BM624" s="58"/>
      <c r="BN624" s="1974">
        <f t="shared" si="4"/>
        <v>0</v>
      </c>
      <c r="BO624" s="1975"/>
      <c r="BP624" s="1975"/>
      <c r="BQ624" s="1975"/>
      <c r="BR624" s="1976"/>
      <c r="BS624" s="1980">
        <f t="shared" si="5"/>
        <v>0</v>
      </c>
      <c r="BT624" s="1980"/>
      <c r="BU624" s="1980"/>
      <c r="BV624" s="1980"/>
      <c r="BW624" s="1980"/>
      <c r="BX624" s="1980">
        <f t="shared" si="6"/>
        <v>0</v>
      </c>
      <c r="BY624" s="1980"/>
      <c r="BZ624" s="1980"/>
      <c r="CA624" s="1980"/>
      <c r="CB624" s="1980"/>
      <c r="CC624" s="1980">
        <f t="shared" si="7"/>
        <v>0</v>
      </c>
      <c r="CD624" s="1980"/>
      <c r="CE624" s="1980"/>
      <c r="CF624" s="1980"/>
      <c r="CG624" s="1980"/>
      <c r="CH624" s="1980">
        <f t="shared" si="8"/>
        <v>0</v>
      </c>
      <c r="CI624" s="1980"/>
      <c r="CJ624" s="1980"/>
      <c r="CK624" s="1980"/>
      <c r="CL624" s="1980"/>
      <c r="CM624" s="1980">
        <f t="shared" si="9"/>
        <v>0</v>
      </c>
      <c r="CN624" s="1980"/>
      <c r="CO624" s="1980"/>
      <c r="CP624" s="1980"/>
      <c r="CQ624" s="1980"/>
      <c r="CR624" s="265"/>
      <c r="CS624" s="1998">
        <f t="shared" si="10"/>
        <v>0</v>
      </c>
      <c r="CT624" s="1998"/>
      <c r="CU624" s="1998"/>
      <c r="CV624" s="1998"/>
      <c r="CW624" s="1998"/>
      <c r="CX624" s="1998">
        <f t="shared" si="11"/>
        <v>0</v>
      </c>
      <c r="CY624" s="1998"/>
      <c r="CZ624" s="1998"/>
      <c r="DA624" s="1998"/>
      <c r="DB624" s="1998"/>
      <c r="DC624" s="1998">
        <f t="shared" si="12"/>
        <v>0</v>
      </c>
      <c r="DD624" s="1998"/>
      <c r="DE624" s="1998"/>
      <c r="DF624" s="1998"/>
      <c r="DG624" s="1998"/>
      <c r="DH624" s="1998">
        <f t="shared" si="13"/>
        <v>0</v>
      </c>
      <c r="DI624" s="1998"/>
      <c r="DJ624" s="1998"/>
      <c r="DK624" s="1998"/>
      <c r="DL624" s="1998"/>
      <c r="DM624" s="1998">
        <f t="shared" si="14"/>
        <v>0</v>
      </c>
      <c r="DN624" s="1998"/>
      <c r="DO624" s="1998"/>
      <c r="DP624" s="1998"/>
      <c r="DQ624" s="1998"/>
      <c r="DR624" s="1998">
        <f t="shared" si="15"/>
        <v>0</v>
      </c>
      <c r="DS624" s="1998"/>
      <c r="DT624" s="1998"/>
      <c r="DU624" s="1998"/>
      <c r="DV624" s="1998"/>
      <c r="DX624" s="1999" t="str">
        <f t="shared" si="16"/>
        <v xml:space="preserve"> </v>
      </c>
      <c r="DY624" s="2000"/>
      <c r="DZ624" s="2000"/>
      <c r="EA624" s="2000"/>
      <c r="EB624" s="2001"/>
      <c r="EC624" s="1999" t="str">
        <f t="shared" si="17"/>
        <v xml:space="preserve"> </v>
      </c>
      <c r="ED624" s="2000"/>
      <c r="EE624" s="2000"/>
      <c r="EF624" s="2000"/>
      <c r="EG624" s="2001"/>
      <c r="EH624" s="1999" t="str">
        <f t="shared" si="18"/>
        <v xml:space="preserve"> </v>
      </c>
      <c r="EI624" s="2000"/>
      <c r="EJ624" s="2000"/>
      <c r="EK624" s="2000"/>
      <c r="EL624" s="2001"/>
      <c r="EM624" s="1999" t="str">
        <f t="shared" si="19"/>
        <v xml:space="preserve"> </v>
      </c>
      <c r="EN624" s="2000"/>
      <c r="EO624" s="2000"/>
      <c r="EP624" s="2000"/>
      <c r="EQ624" s="2001"/>
      <c r="ER624" s="1999" t="str">
        <f t="shared" si="20"/>
        <v xml:space="preserve"> </v>
      </c>
      <c r="ES624" s="2000"/>
      <c r="ET624" s="2000"/>
      <c r="EU624" s="2000"/>
      <c r="EV624" s="2001"/>
      <c r="EW624" s="1999" t="str">
        <f t="shared" si="21"/>
        <v xml:space="preserve"> </v>
      </c>
      <c r="EX624" s="2000"/>
      <c r="EY624" s="2000"/>
      <c r="EZ624" s="2000"/>
      <c r="FA624" s="2001"/>
    </row>
    <row r="625" spans="1:157" ht="12.5">
      <c r="B625" s="12" t="s">
        <v>20</v>
      </c>
      <c r="N625" s="1995" t="s">
        <v>704</v>
      </c>
      <c r="O625" s="1995"/>
      <c r="U625" s="12" t="s">
        <v>20</v>
      </c>
      <c r="AG625" s="1995" t="s">
        <v>704</v>
      </c>
      <c r="AH625" s="1995"/>
      <c r="AZ625" s="58"/>
      <c r="BA625" s="58"/>
      <c r="BB625" s="58"/>
      <c r="BC625" s="58"/>
      <c r="BD625" s="58"/>
      <c r="BE625" s="1999">
        <f t="shared" si="0"/>
        <v>0</v>
      </c>
      <c r="BF625" s="2001"/>
      <c r="BG625" s="1981">
        <f t="shared" si="1"/>
        <v>0</v>
      </c>
      <c r="BH625" s="1983"/>
      <c r="BI625" s="1999">
        <f t="shared" si="2"/>
        <v>0</v>
      </c>
      <c r="BJ625" s="2001"/>
      <c r="BK625" s="1981">
        <f t="shared" si="3"/>
        <v>0</v>
      </c>
      <c r="BL625" s="1983"/>
      <c r="BM625" s="58"/>
      <c r="BN625" s="1974">
        <f t="shared" si="4"/>
        <v>0</v>
      </c>
      <c r="BO625" s="1975"/>
      <c r="BP625" s="1975"/>
      <c r="BQ625" s="1975"/>
      <c r="BR625" s="1976"/>
      <c r="BS625" s="1980">
        <f t="shared" si="5"/>
        <v>0</v>
      </c>
      <c r="BT625" s="1980"/>
      <c r="BU625" s="1980"/>
      <c r="BV625" s="1980"/>
      <c r="BW625" s="1980"/>
      <c r="BX625" s="1980">
        <f t="shared" si="6"/>
        <v>0</v>
      </c>
      <c r="BY625" s="1980"/>
      <c r="BZ625" s="1980"/>
      <c r="CA625" s="1980"/>
      <c r="CB625" s="1980"/>
      <c r="CC625" s="1980">
        <f t="shared" si="7"/>
        <v>0</v>
      </c>
      <c r="CD625" s="1980"/>
      <c r="CE625" s="1980"/>
      <c r="CF625" s="1980"/>
      <c r="CG625" s="1980"/>
      <c r="CH625" s="1980">
        <f t="shared" si="8"/>
        <v>0</v>
      </c>
      <c r="CI625" s="1980"/>
      <c r="CJ625" s="1980"/>
      <c r="CK625" s="1980"/>
      <c r="CL625" s="1980"/>
      <c r="CM625" s="1980">
        <f t="shared" si="9"/>
        <v>0</v>
      </c>
      <c r="CN625" s="1980"/>
      <c r="CO625" s="1980"/>
      <c r="CP625" s="1980"/>
      <c r="CQ625" s="1980"/>
      <c r="CR625" s="265"/>
      <c r="CS625" s="1998">
        <f t="shared" si="10"/>
        <v>0</v>
      </c>
      <c r="CT625" s="1998"/>
      <c r="CU625" s="1998"/>
      <c r="CV625" s="1998"/>
      <c r="CW625" s="1998"/>
      <c r="CX625" s="1998">
        <f t="shared" si="11"/>
        <v>0</v>
      </c>
      <c r="CY625" s="1998"/>
      <c r="CZ625" s="1998"/>
      <c r="DA625" s="1998"/>
      <c r="DB625" s="1998"/>
      <c r="DC625" s="1998">
        <f t="shared" si="12"/>
        <v>0</v>
      </c>
      <c r="DD625" s="1998"/>
      <c r="DE625" s="1998"/>
      <c r="DF625" s="1998"/>
      <c r="DG625" s="1998"/>
      <c r="DH625" s="1998">
        <f t="shared" si="13"/>
        <v>0</v>
      </c>
      <c r="DI625" s="1998"/>
      <c r="DJ625" s="1998"/>
      <c r="DK625" s="1998"/>
      <c r="DL625" s="1998"/>
      <c r="DM625" s="1998">
        <f t="shared" si="14"/>
        <v>0</v>
      </c>
      <c r="DN625" s="1998"/>
      <c r="DO625" s="1998"/>
      <c r="DP625" s="1998"/>
      <c r="DQ625" s="1998"/>
      <c r="DR625" s="1998">
        <f t="shared" si="15"/>
        <v>0</v>
      </c>
      <c r="DS625" s="1998"/>
      <c r="DT625" s="1998"/>
      <c r="DU625" s="1998"/>
      <c r="DV625" s="1998"/>
      <c r="DX625" s="1999" t="str">
        <f t="shared" si="16"/>
        <v xml:space="preserve"> </v>
      </c>
      <c r="DY625" s="2000"/>
      <c r="DZ625" s="2000"/>
      <c r="EA625" s="2000"/>
      <c r="EB625" s="2001"/>
      <c r="EC625" s="1999" t="str">
        <f t="shared" si="17"/>
        <v xml:space="preserve"> </v>
      </c>
      <c r="ED625" s="2000"/>
      <c r="EE625" s="2000"/>
      <c r="EF625" s="2000"/>
      <c r="EG625" s="2001"/>
      <c r="EH625" s="1999" t="str">
        <f t="shared" si="18"/>
        <v xml:space="preserve"> </v>
      </c>
      <c r="EI625" s="2000"/>
      <c r="EJ625" s="2000"/>
      <c r="EK625" s="2000"/>
      <c r="EL625" s="2001"/>
      <c r="EM625" s="1999" t="str">
        <f t="shared" si="19"/>
        <v xml:space="preserve"> </v>
      </c>
      <c r="EN625" s="2000"/>
      <c r="EO625" s="2000"/>
      <c r="EP625" s="2000"/>
      <c r="EQ625" s="2001"/>
      <c r="ER625" s="1999" t="str">
        <f t="shared" si="20"/>
        <v xml:space="preserve"> </v>
      </c>
      <c r="ES625" s="2000"/>
      <c r="ET625" s="2000"/>
      <c r="EU625" s="2000"/>
      <c r="EV625" s="2001"/>
      <c r="EW625" s="1999" t="str">
        <f t="shared" si="21"/>
        <v xml:space="preserve"> </v>
      </c>
      <c r="EX625" s="2000"/>
      <c r="EY625" s="2000"/>
      <c r="EZ625" s="2000"/>
      <c r="FA625" s="2001"/>
    </row>
    <row r="626" spans="1:157" ht="12.5">
      <c r="AZ626" s="58"/>
      <c r="BA626" s="58"/>
      <c r="BB626" s="58"/>
      <c r="BC626" s="58"/>
      <c r="BD626" s="58"/>
      <c r="BE626" s="1999">
        <f t="shared" si="0"/>
        <v>0</v>
      </c>
      <c r="BF626" s="2001"/>
      <c r="BG626" s="1981">
        <f t="shared" si="1"/>
        <v>0</v>
      </c>
      <c r="BH626" s="1983"/>
      <c r="BI626" s="1999">
        <f t="shared" si="2"/>
        <v>0</v>
      </c>
      <c r="BJ626" s="2001"/>
      <c r="BK626" s="1981">
        <f t="shared" si="3"/>
        <v>0</v>
      </c>
      <c r="BL626" s="1983"/>
      <c r="BM626" s="58"/>
      <c r="BN626" s="1974">
        <f t="shared" si="4"/>
        <v>0</v>
      </c>
      <c r="BO626" s="1975"/>
      <c r="BP626" s="1975"/>
      <c r="BQ626" s="1975"/>
      <c r="BR626" s="1976"/>
      <c r="BS626" s="1980">
        <f t="shared" si="5"/>
        <v>0</v>
      </c>
      <c r="BT626" s="1980"/>
      <c r="BU626" s="1980"/>
      <c r="BV626" s="1980"/>
      <c r="BW626" s="1980"/>
      <c r="BX626" s="1980">
        <f t="shared" si="6"/>
        <v>0</v>
      </c>
      <c r="BY626" s="1980"/>
      <c r="BZ626" s="1980"/>
      <c r="CA626" s="1980"/>
      <c r="CB626" s="1980"/>
      <c r="CC626" s="1980">
        <f t="shared" si="7"/>
        <v>0</v>
      </c>
      <c r="CD626" s="1980"/>
      <c r="CE626" s="1980"/>
      <c r="CF626" s="1980"/>
      <c r="CG626" s="1980"/>
      <c r="CH626" s="1980">
        <f t="shared" si="8"/>
        <v>0</v>
      </c>
      <c r="CI626" s="1980"/>
      <c r="CJ626" s="1980"/>
      <c r="CK626" s="1980"/>
      <c r="CL626" s="1980"/>
      <c r="CM626" s="1980">
        <f t="shared" si="9"/>
        <v>0</v>
      </c>
      <c r="CN626" s="1980"/>
      <c r="CO626" s="1980"/>
      <c r="CP626" s="1980"/>
      <c r="CQ626" s="1980"/>
      <c r="CR626" s="265"/>
      <c r="CS626" s="1998">
        <f t="shared" si="10"/>
        <v>0</v>
      </c>
      <c r="CT626" s="1998"/>
      <c r="CU626" s="1998"/>
      <c r="CV626" s="1998"/>
      <c r="CW626" s="1998"/>
      <c r="CX626" s="1998">
        <f t="shared" si="11"/>
        <v>0</v>
      </c>
      <c r="CY626" s="1998"/>
      <c r="CZ626" s="1998"/>
      <c r="DA626" s="1998"/>
      <c r="DB626" s="1998"/>
      <c r="DC626" s="1998">
        <f t="shared" si="12"/>
        <v>0</v>
      </c>
      <c r="DD626" s="1998"/>
      <c r="DE626" s="1998"/>
      <c r="DF626" s="1998"/>
      <c r="DG626" s="1998"/>
      <c r="DH626" s="1998">
        <f t="shared" si="13"/>
        <v>0</v>
      </c>
      <c r="DI626" s="1998"/>
      <c r="DJ626" s="1998"/>
      <c r="DK626" s="1998"/>
      <c r="DL626" s="1998"/>
      <c r="DM626" s="1998">
        <f t="shared" si="14"/>
        <v>0</v>
      </c>
      <c r="DN626" s="1998"/>
      <c r="DO626" s="1998"/>
      <c r="DP626" s="1998"/>
      <c r="DQ626" s="1998"/>
      <c r="DR626" s="1998">
        <f t="shared" si="15"/>
        <v>0</v>
      </c>
      <c r="DS626" s="1998"/>
      <c r="DT626" s="1998"/>
      <c r="DU626" s="1998"/>
      <c r="DV626" s="1998"/>
      <c r="DX626" s="1999" t="str">
        <f t="shared" si="16"/>
        <v xml:space="preserve"> </v>
      </c>
      <c r="DY626" s="2000"/>
      <c r="DZ626" s="2000"/>
      <c r="EA626" s="2000"/>
      <c r="EB626" s="2001"/>
      <c r="EC626" s="1999" t="str">
        <f t="shared" si="17"/>
        <v xml:space="preserve"> </v>
      </c>
      <c r="ED626" s="2000"/>
      <c r="EE626" s="2000"/>
      <c r="EF626" s="2000"/>
      <c r="EG626" s="2001"/>
      <c r="EH626" s="1999" t="str">
        <f t="shared" si="18"/>
        <v xml:space="preserve"> </v>
      </c>
      <c r="EI626" s="2000"/>
      <c r="EJ626" s="2000"/>
      <c r="EK626" s="2000"/>
      <c r="EL626" s="2001"/>
      <c r="EM626" s="1999" t="str">
        <f t="shared" si="19"/>
        <v xml:space="preserve"> </v>
      </c>
      <c r="EN626" s="2000"/>
      <c r="EO626" s="2000"/>
      <c r="EP626" s="2000"/>
      <c r="EQ626" s="2001"/>
      <c r="ER626" s="1999" t="str">
        <f t="shared" si="20"/>
        <v xml:space="preserve"> </v>
      </c>
      <c r="ES626" s="2000"/>
      <c r="ET626" s="2000"/>
      <c r="EU626" s="2000"/>
      <c r="EV626" s="2001"/>
      <c r="EW626" s="1999" t="str">
        <f t="shared" si="21"/>
        <v xml:space="preserve"> </v>
      </c>
      <c r="EX626" s="2000"/>
      <c r="EY626" s="2000"/>
      <c r="EZ626" s="2000"/>
      <c r="FA626" s="2001"/>
    </row>
    <row r="627" spans="1:157" ht="12.75" customHeight="1">
      <c r="A627" s="1821" t="s">
        <v>575</v>
      </c>
      <c r="B627" s="1821"/>
      <c r="C627" s="1821"/>
      <c r="D627" s="1821"/>
      <c r="E627" s="1821"/>
      <c r="F627" s="1821"/>
      <c r="G627" s="1821"/>
      <c r="H627" s="1821"/>
      <c r="I627" s="1821"/>
      <c r="J627" s="1821"/>
      <c r="K627" s="1821"/>
      <c r="L627" s="1821"/>
      <c r="M627" s="1821"/>
      <c r="N627" s="1821"/>
      <c r="O627" s="1821"/>
      <c r="P627" s="1821"/>
      <c r="Q627" s="1821"/>
      <c r="R627" s="1821"/>
      <c r="S627" s="1821"/>
      <c r="T627" s="1821"/>
      <c r="U627" s="1821"/>
      <c r="V627" s="1821"/>
      <c r="W627" s="1821"/>
      <c r="X627" s="1821"/>
      <c r="Y627" s="1821"/>
      <c r="Z627" s="1821"/>
      <c r="AA627" s="1821"/>
      <c r="AB627" s="1821"/>
      <c r="AC627" s="1821"/>
      <c r="AD627" s="1821"/>
      <c r="AE627" s="1821"/>
      <c r="AF627" s="1821"/>
      <c r="AG627" s="1821"/>
      <c r="AH627" s="1821"/>
      <c r="AI627" s="1821"/>
      <c r="AJ627" s="1821"/>
      <c r="AK627" s="1821"/>
      <c r="AL627" s="1821"/>
      <c r="AM627" s="1821"/>
      <c r="AN627" s="1821"/>
      <c r="AO627" s="1821"/>
      <c r="AP627" s="1821"/>
      <c r="AQ627" s="1821"/>
      <c r="AR627" s="1821"/>
      <c r="AS627" s="1821"/>
      <c r="AT627" s="1475"/>
      <c r="AU627" s="1475"/>
      <c r="AV627" s="1475"/>
      <c r="AW627" s="1475"/>
      <c r="AX627" s="1475"/>
      <c r="AY627" s="1475"/>
      <c r="AZ627" s="58"/>
      <c r="BA627" s="58"/>
      <c r="BB627" s="58"/>
      <c r="BC627" s="58"/>
      <c r="BD627" s="58"/>
      <c r="BE627" s="1999">
        <f t="shared" si="0"/>
        <v>0</v>
      </c>
      <c r="BF627" s="2001"/>
      <c r="BG627" s="1981">
        <f t="shared" si="1"/>
        <v>0</v>
      </c>
      <c r="BH627" s="1983"/>
      <c r="BI627" s="1999">
        <f t="shared" si="2"/>
        <v>0</v>
      </c>
      <c r="BJ627" s="2001"/>
      <c r="BK627" s="1981">
        <f t="shared" si="3"/>
        <v>0</v>
      </c>
      <c r="BL627" s="1983"/>
      <c r="BM627" s="58"/>
      <c r="BN627" s="1974">
        <f t="shared" si="4"/>
        <v>0</v>
      </c>
      <c r="BO627" s="1975"/>
      <c r="BP627" s="1975"/>
      <c r="BQ627" s="1975"/>
      <c r="BR627" s="1976"/>
      <c r="BS627" s="1980">
        <f t="shared" si="5"/>
        <v>0</v>
      </c>
      <c r="BT627" s="1980"/>
      <c r="BU627" s="1980"/>
      <c r="BV627" s="1980"/>
      <c r="BW627" s="1980"/>
      <c r="BX627" s="1980">
        <f t="shared" si="6"/>
        <v>0</v>
      </c>
      <c r="BY627" s="1980"/>
      <c r="BZ627" s="1980"/>
      <c r="CA627" s="1980"/>
      <c r="CB627" s="1980"/>
      <c r="CC627" s="1980">
        <f t="shared" si="7"/>
        <v>0</v>
      </c>
      <c r="CD627" s="1980"/>
      <c r="CE627" s="1980"/>
      <c r="CF627" s="1980"/>
      <c r="CG627" s="1980"/>
      <c r="CH627" s="1980">
        <f t="shared" si="8"/>
        <v>0</v>
      </c>
      <c r="CI627" s="1980"/>
      <c r="CJ627" s="1980"/>
      <c r="CK627" s="1980"/>
      <c r="CL627" s="1980"/>
      <c r="CM627" s="1980">
        <f t="shared" si="9"/>
        <v>0</v>
      </c>
      <c r="CN627" s="1980"/>
      <c r="CO627" s="1980"/>
      <c r="CP627" s="1980"/>
      <c r="CQ627" s="1980"/>
      <c r="CR627" s="265"/>
      <c r="CS627" s="1998">
        <f t="shared" si="10"/>
        <v>0</v>
      </c>
      <c r="CT627" s="1998"/>
      <c r="CU627" s="1998"/>
      <c r="CV627" s="1998"/>
      <c r="CW627" s="1998"/>
      <c r="CX627" s="1998">
        <f t="shared" si="11"/>
        <v>0</v>
      </c>
      <c r="CY627" s="1998"/>
      <c r="CZ627" s="1998"/>
      <c r="DA627" s="1998"/>
      <c r="DB627" s="1998"/>
      <c r="DC627" s="1998">
        <f t="shared" si="12"/>
        <v>0</v>
      </c>
      <c r="DD627" s="1998"/>
      <c r="DE627" s="1998"/>
      <c r="DF627" s="1998"/>
      <c r="DG627" s="1998"/>
      <c r="DH627" s="1998">
        <f t="shared" si="13"/>
        <v>0</v>
      </c>
      <c r="DI627" s="1998"/>
      <c r="DJ627" s="1998"/>
      <c r="DK627" s="1998"/>
      <c r="DL627" s="1998"/>
      <c r="DM627" s="1998">
        <f t="shared" si="14"/>
        <v>0</v>
      </c>
      <c r="DN627" s="1998"/>
      <c r="DO627" s="1998"/>
      <c r="DP627" s="1998"/>
      <c r="DQ627" s="1998"/>
      <c r="DR627" s="1998">
        <f t="shared" si="15"/>
        <v>0</v>
      </c>
      <c r="DS627" s="1998"/>
      <c r="DT627" s="1998"/>
      <c r="DU627" s="1998"/>
      <c r="DV627" s="1998"/>
      <c r="DX627" s="1999" t="str">
        <f t="shared" si="16"/>
        <v xml:space="preserve"> </v>
      </c>
      <c r="DY627" s="2000"/>
      <c r="DZ627" s="2000"/>
      <c r="EA627" s="2000"/>
      <c r="EB627" s="2001"/>
      <c r="EC627" s="1999" t="str">
        <f t="shared" si="17"/>
        <v xml:space="preserve"> </v>
      </c>
      <c r="ED627" s="2000"/>
      <c r="EE627" s="2000"/>
      <c r="EF627" s="2000"/>
      <c r="EG627" s="2001"/>
      <c r="EH627" s="1999" t="str">
        <f t="shared" si="18"/>
        <v xml:space="preserve"> </v>
      </c>
      <c r="EI627" s="2000"/>
      <c r="EJ627" s="2000"/>
      <c r="EK627" s="2000"/>
      <c r="EL627" s="2001"/>
      <c r="EM627" s="1999" t="str">
        <f t="shared" si="19"/>
        <v xml:space="preserve"> </v>
      </c>
      <c r="EN627" s="2000"/>
      <c r="EO627" s="2000"/>
      <c r="EP627" s="2000"/>
      <c r="EQ627" s="2001"/>
      <c r="ER627" s="1999" t="str">
        <f t="shared" si="20"/>
        <v xml:space="preserve"> </v>
      </c>
      <c r="ES627" s="2000"/>
      <c r="ET627" s="2000"/>
      <c r="EU627" s="2000"/>
      <c r="EV627" s="2001"/>
      <c r="EW627" s="1999" t="str">
        <f t="shared" si="21"/>
        <v xml:space="preserve"> </v>
      </c>
      <c r="EX627" s="2000"/>
      <c r="EY627" s="2000"/>
      <c r="EZ627" s="2000"/>
      <c r="FA627" s="2001"/>
    </row>
    <row r="628" spans="1:157" ht="13">
      <c r="A628" s="1821"/>
      <c r="B628" s="1821"/>
      <c r="C628" s="1821"/>
      <c r="D628" s="1821"/>
      <c r="E628" s="1821"/>
      <c r="F628" s="1821"/>
      <c r="G628" s="1821"/>
      <c r="H628" s="1821"/>
      <c r="I628" s="1821"/>
      <c r="J628" s="1821"/>
      <c r="K628" s="1821"/>
      <c r="L628" s="1821"/>
      <c r="M628" s="1821"/>
      <c r="N628" s="1821"/>
      <c r="O628" s="1821"/>
      <c r="P628" s="1821"/>
      <c r="Q628" s="1821"/>
      <c r="R628" s="1821"/>
      <c r="S628" s="1821"/>
      <c r="T628" s="1821"/>
      <c r="U628" s="1821"/>
      <c r="V628" s="1821"/>
      <c r="W628" s="1821"/>
      <c r="X628" s="1821"/>
      <c r="Y628" s="1821"/>
      <c r="Z628" s="1821"/>
      <c r="AA628" s="1821"/>
      <c r="AB628" s="1821"/>
      <c r="AC628" s="1821"/>
      <c r="AD628" s="1821"/>
      <c r="AE628" s="1821"/>
      <c r="AF628" s="1821"/>
      <c r="AG628" s="1821"/>
      <c r="AH628" s="1821"/>
      <c r="AI628" s="1821"/>
      <c r="AJ628" s="1821"/>
      <c r="AK628" s="1821"/>
      <c r="AL628" s="1821"/>
      <c r="AM628" s="1821"/>
      <c r="AN628" s="1821"/>
      <c r="AO628" s="1821"/>
      <c r="AP628" s="1821"/>
      <c r="AQ628" s="1821"/>
      <c r="AR628" s="1821"/>
      <c r="AS628" s="1821"/>
      <c r="AT628" s="1475"/>
      <c r="AU628" s="1475"/>
      <c r="AV628" s="1475"/>
      <c r="AW628" s="1475"/>
      <c r="AX628" s="1475"/>
      <c r="AY628" s="1475"/>
      <c r="AZ628" s="58"/>
      <c r="BA628" s="58"/>
      <c r="BB628" s="58"/>
      <c r="BC628" s="58"/>
      <c r="BD628" s="58"/>
      <c r="BE628" s="1999">
        <f t="shared" si="0"/>
        <v>0</v>
      </c>
      <c r="BF628" s="2001"/>
      <c r="BG628" s="1981">
        <f t="shared" si="1"/>
        <v>0</v>
      </c>
      <c r="BH628" s="1983"/>
      <c r="BI628" s="1999">
        <f t="shared" si="2"/>
        <v>0</v>
      </c>
      <c r="BJ628" s="2001"/>
      <c r="BK628" s="1981">
        <f t="shared" si="3"/>
        <v>0</v>
      </c>
      <c r="BL628" s="1983"/>
      <c r="BM628" s="58"/>
      <c r="BN628" s="1974">
        <f t="shared" si="4"/>
        <v>0</v>
      </c>
      <c r="BO628" s="1975"/>
      <c r="BP628" s="1975"/>
      <c r="BQ628" s="1975"/>
      <c r="BR628" s="1976"/>
      <c r="BS628" s="1980">
        <f t="shared" si="5"/>
        <v>0</v>
      </c>
      <c r="BT628" s="1980"/>
      <c r="BU628" s="1980"/>
      <c r="BV628" s="1980"/>
      <c r="BW628" s="1980"/>
      <c r="BX628" s="1980">
        <f t="shared" si="6"/>
        <v>0</v>
      </c>
      <c r="BY628" s="1980"/>
      <c r="BZ628" s="1980"/>
      <c r="CA628" s="1980"/>
      <c r="CB628" s="1980"/>
      <c r="CC628" s="1980">
        <f t="shared" si="7"/>
        <v>0</v>
      </c>
      <c r="CD628" s="1980"/>
      <c r="CE628" s="1980"/>
      <c r="CF628" s="1980"/>
      <c r="CG628" s="1980"/>
      <c r="CH628" s="1980">
        <f t="shared" si="8"/>
        <v>0</v>
      </c>
      <c r="CI628" s="1980"/>
      <c r="CJ628" s="1980"/>
      <c r="CK628" s="1980"/>
      <c r="CL628" s="1980"/>
      <c r="CM628" s="1980">
        <f t="shared" si="9"/>
        <v>0</v>
      </c>
      <c r="CN628" s="1980"/>
      <c r="CO628" s="1980"/>
      <c r="CP628" s="1980"/>
      <c r="CQ628" s="1980"/>
      <c r="CR628" s="265"/>
      <c r="CS628" s="1998">
        <f t="shared" si="10"/>
        <v>0</v>
      </c>
      <c r="CT628" s="1998"/>
      <c r="CU628" s="1998"/>
      <c r="CV628" s="1998"/>
      <c r="CW628" s="1998"/>
      <c r="CX628" s="1998">
        <f t="shared" si="11"/>
        <v>0</v>
      </c>
      <c r="CY628" s="1998"/>
      <c r="CZ628" s="1998"/>
      <c r="DA628" s="1998"/>
      <c r="DB628" s="1998"/>
      <c r="DC628" s="1998">
        <f t="shared" si="12"/>
        <v>0</v>
      </c>
      <c r="DD628" s="1998"/>
      <c r="DE628" s="1998"/>
      <c r="DF628" s="1998"/>
      <c r="DG628" s="1998"/>
      <c r="DH628" s="1998">
        <f t="shared" si="13"/>
        <v>0</v>
      </c>
      <c r="DI628" s="1998"/>
      <c r="DJ628" s="1998"/>
      <c r="DK628" s="1998"/>
      <c r="DL628" s="1998"/>
      <c r="DM628" s="1998">
        <f t="shared" si="14"/>
        <v>0</v>
      </c>
      <c r="DN628" s="1998"/>
      <c r="DO628" s="1998"/>
      <c r="DP628" s="1998"/>
      <c r="DQ628" s="1998"/>
      <c r="DR628" s="1998">
        <f t="shared" si="15"/>
        <v>0</v>
      </c>
      <c r="DS628" s="1998"/>
      <c r="DT628" s="1998"/>
      <c r="DU628" s="1998"/>
      <c r="DV628" s="1998"/>
      <c r="DX628" s="1999" t="str">
        <f t="shared" si="16"/>
        <v xml:space="preserve"> </v>
      </c>
      <c r="DY628" s="2000"/>
      <c r="DZ628" s="2000"/>
      <c r="EA628" s="2000"/>
      <c r="EB628" s="2001"/>
      <c r="EC628" s="1999" t="str">
        <f t="shared" si="17"/>
        <v xml:space="preserve"> </v>
      </c>
      <c r="ED628" s="2000"/>
      <c r="EE628" s="2000"/>
      <c r="EF628" s="2000"/>
      <c r="EG628" s="2001"/>
      <c r="EH628" s="1999" t="str">
        <f t="shared" si="18"/>
        <v xml:space="preserve"> </v>
      </c>
      <c r="EI628" s="2000"/>
      <c r="EJ628" s="2000"/>
      <c r="EK628" s="2000"/>
      <c r="EL628" s="2001"/>
      <c r="EM628" s="1999" t="str">
        <f t="shared" si="19"/>
        <v xml:space="preserve"> </v>
      </c>
      <c r="EN628" s="2000"/>
      <c r="EO628" s="2000"/>
      <c r="EP628" s="2000"/>
      <c r="EQ628" s="2001"/>
      <c r="ER628" s="1999" t="str">
        <f t="shared" si="20"/>
        <v xml:space="preserve"> </v>
      </c>
      <c r="ES628" s="2000"/>
      <c r="ET628" s="2000"/>
      <c r="EU628" s="2000"/>
      <c r="EV628" s="2001"/>
      <c r="EW628" s="1999" t="str">
        <f t="shared" si="21"/>
        <v xml:space="preserve"> </v>
      </c>
      <c r="EX628" s="2000"/>
      <c r="EY628" s="2000"/>
      <c r="EZ628" s="2000"/>
      <c r="FA628" s="2001"/>
    </row>
    <row r="629" spans="1:157" ht="12.5">
      <c r="A629" s="25"/>
      <c r="B629" s="25"/>
      <c r="C629" s="25"/>
      <c r="D629" s="25"/>
      <c r="E629" s="25"/>
      <c r="F629" s="25"/>
      <c r="G629" s="3"/>
      <c r="H629" s="25"/>
      <c r="AZ629" s="58"/>
      <c r="BA629" s="58"/>
      <c r="BB629" s="58"/>
      <c r="BC629" s="58"/>
      <c r="BD629" s="58"/>
      <c r="BE629" s="1999">
        <f t="shared" si="0"/>
        <v>0</v>
      </c>
      <c r="BF629" s="2001"/>
      <c r="BG629" s="1981">
        <f t="shared" si="1"/>
        <v>0</v>
      </c>
      <c r="BH629" s="1983"/>
      <c r="BI629" s="1999">
        <f t="shared" si="2"/>
        <v>0</v>
      </c>
      <c r="BJ629" s="2001"/>
      <c r="BK629" s="1981">
        <f t="shared" si="3"/>
        <v>0</v>
      </c>
      <c r="BL629" s="1983"/>
      <c r="BM629" s="58"/>
      <c r="BN629" s="1974">
        <f t="shared" si="4"/>
        <v>0</v>
      </c>
      <c r="BO629" s="1975"/>
      <c r="BP629" s="1975"/>
      <c r="BQ629" s="1975"/>
      <c r="BR629" s="1976"/>
      <c r="BS629" s="1980">
        <f t="shared" si="5"/>
        <v>0</v>
      </c>
      <c r="BT629" s="1980"/>
      <c r="BU629" s="1980"/>
      <c r="BV629" s="1980"/>
      <c r="BW629" s="1980"/>
      <c r="BX629" s="1980">
        <f t="shared" si="6"/>
        <v>0</v>
      </c>
      <c r="BY629" s="1980"/>
      <c r="BZ629" s="1980"/>
      <c r="CA629" s="1980"/>
      <c r="CB629" s="1980"/>
      <c r="CC629" s="1980">
        <f t="shared" si="7"/>
        <v>0</v>
      </c>
      <c r="CD629" s="1980"/>
      <c r="CE629" s="1980"/>
      <c r="CF629" s="1980"/>
      <c r="CG629" s="1980"/>
      <c r="CH629" s="1980">
        <f t="shared" si="8"/>
        <v>0</v>
      </c>
      <c r="CI629" s="1980"/>
      <c r="CJ629" s="1980"/>
      <c r="CK629" s="1980"/>
      <c r="CL629" s="1980"/>
      <c r="CM629" s="1980">
        <f t="shared" si="9"/>
        <v>0</v>
      </c>
      <c r="CN629" s="1980"/>
      <c r="CO629" s="1980"/>
      <c r="CP629" s="1980"/>
      <c r="CQ629" s="1980"/>
      <c r="CR629" s="265"/>
      <c r="CS629" s="1998">
        <f t="shared" si="10"/>
        <v>0</v>
      </c>
      <c r="CT629" s="1998"/>
      <c r="CU629" s="1998"/>
      <c r="CV629" s="1998"/>
      <c r="CW629" s="1998"/>
      <c r="CX629" s="1998">
        <f t="shared" si="11"/>
        <v>0</v>
      </c>
      <c r="CY629" s="1998"/>
      <c r="CZ629" s="1998"/>
      <c r="DA629" s="1998"/>
      <c r="DB629" s="1998"/>
      <c r="DC629" s="1998">
        <f t="shared" si="12"/>
        <v>0</v>
      </c>
      <c r="DD629" s="1998"/>
      <c r="DE629" s="1998"/>
      <c r="DF629" s="1998"/>
      <c r="DG629" s="1998"/>
      <c r="DH629" s="1998">
        <f t="shared" si="13"/>
        <v>0</v>
      </c>
      <c r="DI629" s="1998"/>
      <c r="DJ629" s="1998"/>
      <c r="DK629" s="1998"/>
      <c r="DL629" s="1998"/>
      <c r="DM629" s="1998">
        <f t="shared" si="14"/>
        <v>0</v>
      </c>
      <c r="DN629" s="1998"/>
      <c r="DO629" s="1998"/>
      <c r="DP629" s="1998"/>
      <c r="DQ629" s="1998"/>
      <c r="DR629" s="1998">
        <f t="shared" si="15"/>
        <v>0</v>
      </c>
      <c r="DS629" s="1998"/>
      <c r="DT629" s="1998"/>
      <c r="DU629" s="1998"/>
      <c r="DV629" s="1998"/>
      <c r="DX629" s="1999" t="str">
        <f t="shared" si="16"/>
        <v xml:space="preserve"> </v>
      </c>
      <c r="DY629" s="2000"/>
      <c r="DZ629" s="2000"/>
      <c r="EA629" s="2000"/>
      <c r="EB629" s="2001"/>
      <c r="EC629" s="1999" t="str">
        <f t="shared" si="17"/>
        <v xml:space="preserve"> </v>
      </c>
      <c r="ED629" s="2000"/>
      <c r="EE629" s="2000"/>
      <c r="EF629" s="2000"/>
      <c r="EG629" s="2001"/>
      <c r="EH629" s="1999" t="str">
        <f t="shared" si="18"/>
        <v xml:space="preserve"> </v>
      </c>
      <c r="EI629" s="2000"/>
      <c r="EJ629" s="2000"/>
      <c r="EK629" s="2000"/>
      <c r="EL629" s="2001"/>
      <c r="EM629" s="1999" t="str">
        <f t="shared" si="19"/>
        <v xml:space="preserve"> </v>
      </c>
      <c r="EN629" s="2000"/>
      <c r="EO629" s="2000"/>
      <c r="EP629" s="2000"/>
      <c r="EQ629" s="2001"/>
      <c r="ER629" s="1999" t="str">
        <f t="shared" si="20"/>
        <v xml:space="preserve"> </v>
      </c>
      <c r="ES629" s="2000"/>
      <c r="ET629" s="2000"/>
      <c r="EU629" s="2000"/>
      <c r="EV629" s="2001"/>
      <c r="EW629" s="1999" t="str">
        <f t="shared" si="21"/>
        <v xml:space="preserve"> </v>
      </c>
      <c r="EX629" s="2000"/>
      <c r="EY629" s="2000"/>
      <c r="EZ629" s="2000"/>
      <c r="FA629" s="2001"/>
    </row>
    <row r="630" spans="1:157" ht="13">
      <c r="A630" s="50" t="s">
        <v>328</v>
      </c>
      <c r="B630" s="50"/>
      <c r="C630" s="50" t="s">
        <v>21</v>
      </c>
      <c r="AZ630" s="58"/>
      <c r="BA630" s="58"/>
      <c r="BB630" s="58"/>
      <c r="BC630" s="58"/>
      <c r="BD630" s="58"/>
      <c r="BE630" s="1999">
        <f t="shared" si="0"/>
        <v>0</v>
      </c>
      <c r="BF630" s="2001"/>
      <c r="BG630" s="1981">
        <f t="shared" si="1"/>
        <v>0</v>
      </c>
      <c r="BH630" s="1983"/>
      <c r="BI630" s="1999">
        <f t="shared" si="2"/>
        <v>0</v>
      </c>
      <c r="BJ630" s="2001"/>
      <c r="BK630" s="1981">
        <f t="shared" si="3"/>
        <v>0</v>
      </c>
      <c r="BL630" s="1983"/>
      <c r="BM630" s="58"/>
      <c r="BN630" s="1974">
        <f t="shared" si="4"/>
        <v>0</v>
      </c>
      <c r="BO630" s="1975"/>
      <c r="BP630" s="1975"/>
      <c r="BQ630" s="1975"/>
      <c r="BR630" s="1976"/>
      <c r="BS630" s="1980">
        <f t="shared" si="5"/>
        <v>0</v>
      </c>
      <c r="BT630" s="1980"/>
      <c r="BU630" s="1980"/>
      <c r="BV630" s="1980"/>
      <c r="BW630" s="1980"/>
      <c r="BX630" s="1980">
        <f t="shared" si="6"/>
        <v>0</v>
      </c>
      <c r="BY630" s="1980"/>
      <c r="BZ630" s="1980"/>
      <c r="CA630" s="1980"/>
      <c r="CB630" s="1980"/>
      <c r="CC630" s="1980">
        <f t="shared" si="7"/>
        <v>0</v>
      </c>
      <c r="CD630" s="1980"/>
      <c r="CE630" s="1980"/>
      <c r="CF630" s="1980"/>
      <c r="CG630" s="1980"/>
      <c r="CH630" s="1980">
        <f t="shared" si="8"/>
        <v>0</v>
      </c>
      <c r="CI630" s="1980"/>
      <c r="CJ630" s="1980"/>
      <c r="CK630" s="1980"/>
      <c r="CL630" s="1980"/>
      <c r="CM630" s="1980">
        <f t="shared" si="9"/>
        <v>0</v>
      </c>
      <c r="CN630" s="1980"/>
      <c r="CO630" s="1980"/>
      <c r="CP630" s="1980"/>
      <c r="CQ630" s="1980"/>
      <c r="CR630" s="265"/>
      <c r="CS630" s="1998">
        <f t="shared" si="10"/>
        <v>0</v>
      </c>
      <c r="CT630" s="1998"/>
      <c r="CU630" s="1998"/>
      <c r="CV630" s="1998"/>
      <c r="CW630" s="1998"/>
      <c r="CX630" s="1998">
        <f t="shared" si="11"/>
        <v>0</v>
      </c>
      <c r="CY630" s="1998"/>
      <c r="CZ630" s="1998"/>
      <c r="DA630" s="1998"/>
      <c r="DB630" s="1998"/>
      <c r="DC630" s="1998">
        <f t="shared" si="12"/>
        <v>0</v>
      </c>
      <c r="DD630" s="1998"/>
      <c r="DE630" s="1998"/>
      <c r="DF630" s="1998"/>
      <c r="DG630" s="1998"/>
      <c r="DH630" s="1998">
        <f t="shared" si="13"/>
        <v>0</v>
      </c>
      <c r="DI630" s="1998"/>
      <c r="DJ630" s="1998"/>
      <c r="DK630" s="1998"/>
      <c r="DL630" s="1998"/>
      <c r="DM630" s="1998">
        <f t="shared" si="14"/>
        <v>0</v>
      </c>
      <c r="DN630" s="1998"/>
      <c r="DO630" s="1998"/>
      <c r="DP630" s="1998"/>
      <c r="DQ630" s="1998"/>
      <c r="DR630" s="1998">
        <f t="shared" si="15"/>
        <v>0</v>
      </c>
      <c r="DS630" s="1998"/>
      <c r="DT630" s="1998"/>
      <c r="DU630" s="1998"/>
      <c r="DV630" s="1998"/>
      <c r="DX630" s="1999" t="str">
        <f t="shared" si="16"/>
        <v xml:space="preserve"> </v>
      </c>
      <c r="DY630" s="2000"/>
      <c r="DZ630" s="2000"/>
      <c r="EA630" s="2000"/>
      <c r="EB630" s="2001"/>
      <c r="EC630" s="1999" t="str">
        <f t="shared" si="17"/>
        <v xml:space="preserve"> </v>
      </c>
      <c r="ED630" s="2000"/>
      <c r="EE630" s="2000"/>
      <c r="EF630" s="2000"/>
      <c r="EG630" s="2001"/>
      <c r="EH630" s="1999" t="str">
        <f t="shared" si="18"/>
        <v xml:space="preserve"> </v>
      </c>
      <c r="EI630" s="2000"/>
      <c r="EJ630" s="2000"/>
      <c r="EK630" s="2000"/>
      <c r="EL630" s="2001"/>
      <c r="EM630" s="1999" t="str">
        <f t="shared" si="19"/>
        <v xml:space="preserve"> </v>
      </c>
      <c r="EN630" s="2000"/>
      <c r="EO630" s="2000"/>
      <c r="EP630" s="2000"/>
      <c r="EQ630" s="2001"/>
      <c r="ER630" s="1999" t="str">
        <f t="shared" si="20"/>
        <v xml:space="preserve"> </v>
      </c>
      <c r="ES630" s="2000"/>
      <c r="ET630" s="2000"/>
      <c r="EU630" s="2000"/>
      <c r="EV630" s="2001"/>
      <c r="EW630" s="1999" t="str">
        <f t="shared" si="21"/>
        <v xml:space="preserve"> </v>
      </c>
      <c r="EX630" s="2000"/>
      <c r="EY630" s="2000"/>
      <c r="EZ630" s="2000"/>
      <c r="FA630" s="2001"/>
    </row>
    <row r="631" spans="1:157" ht="13">
      <c r="A631" s="50"/>
      <c r="B631" s="50"/>
      <c r="C631" s="50"/>
      <c r="AZ631" s="58"/>
      <c r="BA631" s="58"/>
      <c r="BB631" s="58"/>
      <c r="BC631" s="58"/>
      <c r="BD631" s="58"/>
      <c r="BE631" s="1999">
        <f t="shared" si="0"/>
        <v>0</v>
      </c>
      <c r="BF631" s="2001"/>
      <c r="BG631" s="1981">
        <f t="shared" si="1"/>
        <v>0</v>
      </c>
      <c r="BH631" s="1983"/>
      <c r="BI631" s="1999">
        <f t="shared" si="2"/>
        <v>0</v>
      </c>
      <c r="BJ631" s="2001"/>
      <c r="BK631" s="1981">
        <f t="shared" si="3"/>
        <v>0</v>
      </c>
      <c r="BL631" s="1983"/>
      <c r="BM631" s="58"/>
      <c r="BN631" s="1974">
        <f t="shared" si="4"/>
        <v>0</v>
      </c>
      <c r="BO631" s="1975"/>
      <c r="BP631" s="1975"/>
      <c r="BQ631" s="1975"/>
      <c r="BR631" s="1976"/>
      <c r="BS631" s="1980">
        <f t="shared" si="5"/>
        <v>0</v>
      </c>
      <c r="BT631" s="1980"/>
      <c r="BU631" s="1980"/>
      <c r="BV631" s="1980"/>
      <c r="BW631" s="1980"/>
      <c r="BX631" s="1980">
        <f t="shared" si="6"/>
        <v>0</v>
      </c>
      <c r="BY631" s="1980"/>
      <c r="BZ631" s="1980"/>
      <c r="CA631" s="1980"/>
      <c r="CB631" s="1980"/>
      <c r="CC631" s="1980">
        <f t="shared" si="7"/>
        <v>0</v>
      </c>
      <c r="CD631" s="1980"/>
      <c r="CE631" s="1980"/>
      <c r="CF631" s="1980"/>
      <c r="CG631" s="1980"/>
      <c r="CH631" s="1980">
        <f t="shared" si="8"/>
        <v>0</v>
      </c>
      <c r="CI631" s="1980"/>
      <c r="CJ631" s="1980"/>
      <c r="CK631" s="1980"/>
      <c r="CL631" s="1980"/>
      <c r="CM631" s="1980">
        <f t="shared" si="9"/>
        <v>0</v>
      </c>
      <c r="CN631" s="1980"/>
      <c r="CO631" s="1980"/>
      <c r="CP631" s="1980"/>
      <c r="CQ631" s="1980"/>
      <c r="CR631" s="265"/>
      <c r="CS631" s="1998">
        <f t="shared" si="10"/>
        <v>0</v>
      </c>
      <c r="CT631" s="1998"/>
      <c r="CU631" s="1998"/>
      <c r="CV631" s="1998"/>
      <c r="CW631" s="1998"/>
      <c r="CX631" s="1998">
        <f t="shared" si="11"/>
        <v>0</v>
      </c>
      <c r="CY631" s="1998"/>
      <c r="CZ631" s="1998"/>
      <c r="DA631" s="1998"/>
      <c r="DB631" s="1998"/>
      <c r="DC631" s="1998">
        <f t="shared" si="12"/>
        <v>0</v>
      </c>
      <c r="DD631" s="1998"/>
      <c r="DE631" s="1998"/>
      <c r="DF631" s="1998"/>
      <c r="DG631" s="1998"/>
      <c r="DH631" s="1998">
        <f t="shared" si="13"/>
        <v>0</v>
      </c>
      <c r="DI631" s="1998"/>
      <c r="DJ631" s="1998"/>
      <c r="DK631" s="1998"/>
      <c r="DL631" s="1998"/>
      <c r="DM631" s="1998">
        <f t="shared" si="14"/>
        <v>0</v>
      </c>
      <c r="DN631" s="1998"/>
      <c r="DO631" s="1998"/>
      <c r="DP631" s="1998"/>
      <c r="DQ631" s="1998"/>
      <c r="DR631" s="1998">
        <f t="shared" si="15"/>
        <v>0</v>
      </c>
      <c r="DS631" s="1998"/>
      <c r="DT631" s="1998"/>
      <c r="DU631" s="1998"/>
      <c r="DV631" s="1998"/>
      <c r="DX631" s="1999" t="str">
        <f t="shared" si="16"/>
        <v xml:space="preserve"> </v>
      </c>
      <c r="DY631" s="2000"/>
      <c r="DZ631" s="2000"/>
      <c r="EA631" s="2000"/>
      <c r="EB631" s="2001"/>
      <c r="EC631" s="1999" t="str">
        <f t="shared" si="17"/>
        <v xml:space="preserve"> </v>
      </c>
      <c r="ED631" s="2000"/>
      <c r="EE631" s="2000"/>
      <c r="EF631" s="2000"/>
      <c r="EG631" s="2001"/>
      <c r="EH631" s="1999" t="str">
        <f t="shared" si="18"/>
        <v xml:space="preserve"> </v>
      </c>
      <c r="EI631" s="2000"/>
      <c r="EJ631" s="2000"/>
      <c r="EK631" s="2000"/>
      <c r="EL631" s="2001"/>
      <c r="EM631" s="1999" t="str">
        <f t="shared" si="19"/>
        <v xml:space="preserve"> </v>
      </c>
      <c r="EN631" s="2000"/>
      <c r="EO631" s="2000"/>
      <c r="EP631" s="2000"/>
      <c r="EQ631" s="2001"/>
      <c r="ER631" s="1999" t="str">
        <f t="shared" si="20"/>
        <v xml:space="preserve"> </v>
      </c>
      <c r="ES631" s="2000"/>
      <c r="ET631" s="2000"/>
      <c r="EU631" s="2000"/>
      <c r="EV631" s="2001"/>
      <c r="EW631" s="1999" t="str">
        <f t="shared" si="21"/>
        <v xml:space="preserve"> </v>
      </c>
      <c r="EX631" s="2000"/>
      <c r="EY631" s="2000"/>
      <c r="EZ631" s="2000"/>
      <c r="FA631" s="2001"/>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99">
        <f t="shared" si="0"/>
        <v>0</v>
      </c>
      <c r="BF632" s="2001"/>
      <c r="BG632" s="1981">
        <f t="shared" si="1"/>
        <v>0</v>
      </c>
      <c r="BH632" s="1983"/>
      <c r="BI632" s="1999">
        <f t="shared" si="2"/>
        <v>0</v>
      </c>
      <c r="BJ632" s="2001"/>
      <c r="BK632" s="1981">
        <f t="shared" si="3"/>
        <v>0</v>
      </c>
      <c r="BL632" s="1983"/>
      <c r="BM632" s="58"/>
      <c r="BN632" s="1974">
        <f t="shared" si="4"/>
        <v>0</v>
      </c>
      <c r="BO632" s="1975"/>
      <c r="BP632" s="1975"/>
      <c r="BQ632" s="1975"/>
      <c r="BR632" s="1976"/>
      <c r="BS632" s="1980">
        <f t="shared" si="5"/>
        <v>0</v>
      </c>
      <c r="BT632" s="1980"/>
      <c r="BU632" s="1980"/>
      <c r="BV632" s="1980"/>
      <c r="BW632" s="1980"/>
      <c r="BX632" s="1980">
        <f t="shared" si="6"/>
        <v>0</v>
      </c>
      <c r="BY632" s="1980"/>
      <c r="BZ632" s="1980"/>
      <c r="CA632" s="1980"/>
      <c r="CB632" s="1980"/>
      <c r="CC632" s="1980">
        <f t="shared" si="7"/>
        <v>0</v>
      </c>
      <c r="CD632" s="1980"/>
      <c r="CE632" s="1980"/>
      <c r="CF632" s="1980"/>
      <c r="CG632" s="1980"/>
      <c r="CH632" s="1980">
        <f t="shared" si="8"/>
        <v>0</v>
      </c>
      <c r="CI632" s="1980"/>
      <c r="CJ632" s="1980"/>
      <c r="CK632" s="1980"/>
      <c r="CL632" s="1980"/>
      <c r="CM632" s="1980">
        <f t="shared" si="9"/>
        <v>0</v>
      </c>
      <c r="CN632" s="1980"/>
      <c r="CO632" s="1980"/>
      <c r="CP632" s="1980"/>
      <c r="CQ632" s="1980"/>
      <c r="CR632" s="265"/>
      <c r="CS632" s="1998">
        <f t="shared" si="10"/>
        <v>0</v>
      </c>
      <c r="CT632" s="1998"/>
      <c r="CU632" s="1998"/>
      <c r="CV632" s="1998"/>
      <c r="CW632" s="1998"/>
      <c r="CX632" s="1998">
        <f t="shared" si="11"/>
        <v>0</v>
      </c>
      <c r="CY632" s="1998"/>
      <c r="CZ632" s="1998"/>
      <c r="DA632" s="1998"/>
      <c r="DB632" s="1998"/>
      <c r="DC632" s="1998">
        <f t="shared" si="12"/>
        <v>0</v>
      </c>
      <c r="DD632" s="1998"/>
      <c r="DE632" s="1998"/>
      <c r="DF632" s="1998"/>
      <c r="DG632" s="1998"/>
      <c r="DH632" s="1998">
        <f t="shared" si="13"/>
        <v>0</v>
      </c>
      <c r="DI632" s="1998"/>
      <c r="DJ632" s="1998"/>
      <c r="DK632" s="1998"/>
      <c r="DL632" s="1998"/>
      <c r="DM632" s="1998">
        <f t="shared" si="14"/>
        <v>0</v>
      </c>
      <c r="DN632" s="1998"/>
      <c r="DO632" s="1998"/>
      <c r="DP632" s="1998"/>
      <c r="DQ632" s="1998"/>
      <c r="DR632" s="1998">
        <f t="shared" si="15"/>
        <v>0</v>
      </c>
      <c r="DS632" s="1998"/>
      <c r="DT632" s="1998"/>
      <c r="DU632" s="1998"/>
      <c r="DV632" s="1998"/>
      <c r="DX632" s="1999" t="str">
        <f t="shared" si="16"/>
        <v xml:space="preserve"> </v>
      </c>
      <c r="DY632" s="2000"/>
      <c r="DZ632" s="2000"/>
      <c r="EA632" s="2000"/>
      <c r="EB632" s="2001"/>
      <c r="EC632" s="1999" t="str">
        <f t="shared" si="17"/>
        <v xml:space="preserve"> </v>
      </c>
      <c r="ED632" s="2000"/>
      <c r="EE632" s="2000"/>
      <c r="EF632" s="2000"/>
      <c r="EG632" s="2001"/>
      <c r="EH632" s="1999" t="str">
        <f t="shared" si="18"/>
        <v xml:space="preserve"> </v>
      </c>
      <c r="EI632" s="2000"/>
      <c r="EJ632" s="2000"/>
      <c r="EK632" s="2000"/>
      <c r="EL632" s="2001"/>
      <c r="EM632" s="1999" t="str">
        <f t="shared" si="19"/>
        <v xml:space="preserve"> </v>
      </c>
      <c r="EN632" s="2000"/>
      <c r="EO632" s="2000"/>
      <c r="EP632" s="2000"/>
      <c r="EQ632" s="2001"/>
      <c r="ER632" s="1999" t="str">
        <f t="shared" si="20"/>
        <v xml:space="preserve"> </v>
      </c>
      <c r="ES632" s="2000"/>
      <c r="ET632" s="2000"/>
      <c r="EU632" s="2000"/>
      <c r="EV632" s="2001"/>
      <c r="EW632" s="1999" t="str">
        <f t="shared" si="21"/>
        <v xml:space="preserve"> </v>
      </c>
      <c r="EX632" s="2000"/>
      <c r="EY632" s="2000"/>
      <c r="EZ632" s="2000"/>
      <c r="FA632" s="2001"/>
    </row>
    <row r="633" spans="1:157" ht="13">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99">
        <f t="shared" si="0"/>
        <v>0</v>
      </c>
      <c r="BF633" s="2001"/>
      <c r="BG633" s="1981">
        <f t="shared" si="1"/>
        <v>0</v>
      </c>
      <c r="BH633" s="1983"/>
      <c r="BI633" s="1999">
        <f t="shared" si="2"/>
        <v>0</v>
      </c>
      <c r="BJ633" s="2001"/>
      <c r="BK633" s="1981">
        <f t="shared" si="3"/>
        <v>0</v>
      </c>
      <c r="BL633" s="1983"/>
      <c r="BM633" s="58"/>
      <c r="BN633" s="1974">
        <f t="shared" si="4"/>
        <v>0</v>
      </c>
      <c r="BO633" s="1975"/>
      <c r="BP633" s="1975"/>
      <c r="BQ633" s="1975"/>
      <c r="BR633" s="1976"/>
      <c r="BS633" s="1980">
        <f t="shared" si="5"/>
        <v>0</v>
      </c>
      <c r="BT633" s="1980"/>
      <c r="BU633" s="1980"/>
      <c r="BV633" s="1980"/>
      <c r="BW633" s="1980"/>
      <c r="BX633" s="1980">
        <f t="shared" si="6"/>
        <v>0</v>
      </c>
      <c r="BY633" s="1980"/>
      <c r="BZ633" s="1980"/>
      <c r="CA633" s="1980"/>
      <c r="CB633" s="1980"/>
      <c r="CC633" s="1980">
        <f t="shared" si="7"/>
        <v>0</v>
      </c>
      <c r="CD633" s="1980"/>
      <c r="CE633" s="1980"/>
      <c r="CF633" s="1980"/>
      <c r="CG633" s="1980"/>
      <c r="CH633" s="1980">
        <f t="shared" si="8"/>
        <v>0</v>
      </c>
      <c r="CI633" s="1980"/>
      <c r="CJ633" s="1980"/>
      <c r="CK633" s="1980"/>
      <c r="CL633" s="1980"/>
      <c r="CM633" s="1980">
        <f t="shared" si="9"/>
        <v>0</v>
      </c>
      <c r="CN633" s="1980"/>
      <c r="CO633" s="1980"/>
      <c r="CP633" s="1980"/>
      <c r="CQ633" s="1980"/>
      <c r="CR633" s="265"/>
      <c r="CS633" s="1998">
        <f t="shared" si="10"/>
        <v>0</v>
      </c>
      <c r="CT633" s="1998"/>
      <c r="CU633" s="1998"/>
      <c r="CV633" s="1998"/>
      <c r="CW633" s="1998"/>
      <c r="CX633" s="1998">
        <f t="shared" si="11"/>
        <v>0</v>
      </c>
      <c r="CY633" s="1998"/>
      <c r="CZ633" s="1998"/>
      <c r="DA633" s="1998"/>
      <c r="DB633" s="1998"/>
      <c r="DC633" s="1998">
        <f t="shared" si="12"/>
        <v>0</v>
      </c>
      <c r="DD633" s="1998"/>
      <c r="DE633" s="1998"/>
      <c r="DF633" s="1998"/>
      <c r="DG633" s="1998"/>
      <c r="DH633" s="1998">
        <f t="shared" si="13"/>
        <v>0</v>
      </c>
      <c r="DI633" s="1998"/>
      <c r="DJ633" s="1998"/>
      <c r="DK633" s="1998"/>
      <c r="DL633" s="1998"/>
      <c r="DM633" s="1998">
        <f t="shared" si="14"/>
        <v>0</v>
      </c>
      <c r="DN633" s="1998"/>
      <c r="DO633" s="1998"/>
      <c r="DP633" s="1998"/>
      <c r="DQ633" s="1998"/>
      <c r="DR633" s="1998">
        <f t="shared" si="15"/>
        <v>0</v>
      </c>
      <c r="DS633" s="1998"/>
      <c r="DT633" s="1998"/>
      <c r="DU633" s="1998"/>
      <c r="DV633" s="1998"/>
      <c r="DX633" s="1999" t="str">
        <f t="shared" si="16"/>
        <v xml:space="preserve"> </v>
      </c>
      <c r="DY633" s="2000"/>
      <c r="DZ633" s="2000"/>
      <c r="EA633" s="2000"/>
      <c r="EB633" s="2001"/>
      <c r="EC633" s="1999" t="str">
        <f t="shared" si="17"/>
        <v xml:space="preserve"> </v>
      </c>
      <c r="ED633" s="2000"/>
      <c r="EE633" s="2000"/>
      <c r="EF633" s="2000"/>
      <c r="EG633" s="2001"/>
      <c r="EH633" s="1999" t="str">
        <f t="shared" si="18"/>
        <v xml:space="preserve"> </v>
      </c>
      <c r="EI633" s="2000"/>
      <c r="EJ633" s="2000"/>
      <c r="EK633" s="2000"/>
      <c r="EL633" s="2001"/>
      <c r="EM633" s="1999" t="str">
        <f t="shared" si="19"/>
        <v xml:space="preserve"> </v>
      </c>
      <c r="EN633" s="2000"/>
      <c r="EO633" s="2000"/>
      <c r="EP633" s="2000"/>
      <c r="EQ633" s="2001"/>
      <c r="ER633" s="1999" t="str">
        <f t="shared" si="20"/>
        <v xml:space="preserve"> </v>
      </c>
      <c r="ES633" s="2000"/>
      <c r="ET633" s="2000"/>
      <c r="EU633" s="2000"/>
      <c r="EV633" s="2001"/>
      <c r="EW633" s="1999" t="str">
        <f t="shared" si="21"/>
        <v xml:space="preserve"> </v>
      </c>
      <c r="EX633" s="2000"/>
      <c r="EY633" s="2000"/>
      <c r="EZ633" s="2000"/>
      <c r="FA633" s="2001"/>
    </row>
    <row r="634" spans="1:157" s="1716" customFormat="1" ht="12.75" customHeight="1">
      <c r="B634" s="2176" t="s">
        <v>482</v>
      </c>
      <c r="C634" s="2177"/>
      <c r="D634" s="2177"/>
      <c r="E634" s="2177"/>
      <c r="F634" s="2177"/>
      <c r="G634" s="2177"/>
      <c r="H634" s="2177"/>
      <c r="I634" s="2177"/>
      <c r="J634" s="2177"/>
      <c r="K634" s="2177"/>
      <c r="L634" s="2177"/>
      <c r="M634" s="2177"/>
      <c r="N634" s="2178"/>
      <c r="O634" s="2030" t="s">
        <v>2292</v>
      </c>
      <c r="P634" s="2031"/>
      <c r="Q634" s="2032"/>
      <c r="R634" s="2030" t="s">
        <v>2290</v>
      </c>
      <c r="S634" s="2031"/>
      <c r="T634" s="2032"/>
      <c r="U634" s="2021" t="s">
        <v>483</v>
      </c>
      <c r="V634" s="2021"/>
      <c r="W634" s="2022"/>
      <c r="X634" s="2030" t="s">
        <v>2089</v>
      </c>
      <c r="Y634" s="2031"/>
      <c r="Z634" s="2031"/>
      <c r="AA634" s="2031"/>
      <c r="AB634" s="2032"/>
      <c r="AC634" s="2267" t="s">
        <v>2087</v>
      </c>
      <c r="AD634" s="2268"/>
      <c r="AE634" s="2269"/>
      <c r="AF634" s="2030" t="s">
        <v>2090</v>
      </c>
      <c r="AG634" s="2031"/>
      <c r="AH634" s="2031"/>
      <c r="AI634" s="2031"/>
      <c r="AJ634" s="2032"/>
      <c r="AK634" s="2256" t="s">
        <v>2091</v>
      </c>
      <c r="AL634" s="2257"/>
      <c r="AM634" s="2257"/>
      <c r="AN634" s="2258"/>
      <c r="AO634" s="2316" t="s">
        <v>484</v>
      </c>
      <c r="AP634" s="2316"/>
      <c r="AQ634" s="2316"/>
      <c r="AR634" s="2316"/>
      <c r="AS634" s="2316"/>
      <c r="AT634" s="1717"/>
      <c r="AU634" s="1717"/>
      <c r="AV634" s="1717"/>
      <c r="AW634" s="1717"/>
      <c r="AX634" s="1717"/>
      <c r="AY634" s="1717"/>
      <c r="AZ634" s="181"/>
      <c r="BA634" s="181"/>
      <c r="BB634" s="181"/>
      <c r="BC634" s="181"/>
      <c r="BD634" s="181"/>
      <c r="BE634" s="1999">
        <f t="shared" si="0"/>
        <v>0</v>
      </c>
      <c r="BF634" s="2001"/>
      <c r="BG634" s="1981">
        <f t="shared" si="1"/>
        <v>0</v>
      </c>
      <c r="BH634" s="1983"/>
      <c r="BI634" s="1999">
        <f t="shared" si="2"/>
        <v>0</v>
      </c>
      <c r="BJ634" s="2001"/>
      <c r="BK634" s="1981">
        <f t="shared" si="3"/>
        <v>0</v>
      </c>
      <c r="BL634" s="1983"/>
      <c r="BM634" s="181"/>
      <c r="BN634" s="1974">
        <f t="shared" si="4"/>
        <v>0</v>
      </c>
      <c r="BO634" s="1975"/>
      <c r="BP634" s="1975"/>
      <c r="BQ634" s="1975"/>
      <c r="BR634" s="1976"/>
      <c r="BS634" s="1980">
        <f t="shared" si="5"/>
        <v>0</v>
      </c>
      <c r="BT634" s="1980"/>
      <c r="BU634" s="1980"/>
      <c r="BV634" s="1980"/>
      <c r="BW634" s="1980"/>
      <c r="BX634" s="1980">
        <f t="shared" si="6"/>
        <v>0</v>
      </c>
      <c r="BY634" s="1980"/>
      <c r="BZ634" s="1980"/>
      <c r="CA634" s="1980"/>
      <c r="CB634" s="1980"/>
      <c r="CC634" s="1980">
        <f t="shared" si="7"/>
        <v>0</v>
      </c>
      <c r="CD634" s="1980"/>
      <c r="CE634" s="1980"/>
      <c r="CF634" s="1980"/>
      <c r="CG634" s="1980"/>
      <c r="CH634" s="1980">
        <f t="shared" si="8"/>
        <v>0</v>
      </c>
      <c r="CI634" s="1980"/>
      <c r="CJ634" s="1980"/>
      <c r="CK634" s="1980"/>
      <c r="CL634" s="1980"/>
      <c r="CM634" s="1980">
        <f t="shared" si="9"/>
        <v>0</v>
      </c>
      <c r="CN634" s="1980"/>
      <c r="CO634" s="1980"/>
      <c r="CP634" s="1980"/>
      <c r="CQ634" s="1980"/>
      <c r="CR634" s="265"/>
      <c r="CS634" s="1998">
        <f t="shared" si="10"/>
        <v>0</v>
      </c>
      <c r="CT634" s="1998"/>
      <c r="CU634" s="1998"/>
      <c r="CV634" s="1998"/>
      <c r="CW634" s="1998"/>
      <c r="CX634" s="1998">
        <f t="shared" si="11"/>
        <v>0</v>
      </c>
      <c r="CY634" s="1998"/>
      <c r="CZ634" s="1998"/>
      <c r="DA634" s="1998"/>
      <c r="DB634" s="1998"/>
      <c r="DC634" s="1998">
        <f t="shared" si="12"/>
        <v>0</v>
      </c>
      <c r="DD634" s="1998"/>
      <c r="DE634" s="1998"/>
      <c r="DF634" s="1998"/>
      <c r="DG634" s="1998"/>
      <c r="DH634" s="1998">
        <f t="shared" si="13"/>
        <v>0</v>
      </c>
      <c r="DI634" s="1998"/>
      <c r="DJ634" s="1998"/>
      <c r="DK634" s="1998"/>
      <c r="DL634" s="1998"/>
      <c r="DM634" s="1998">
        <f t="shared" si="14"/>
        <v>0</v>
      </c>
      <c r="DN634" s="1998"/>
      <c r="DO634" s="1998"/>
      <c r="DP634" s="1998"/>
      <c r="DQ634" s="1998"/>
      <c r="DR634" s="1998">
        <f t="shared" si="15"/>
        <v>0</v>
      </c>
      <c r="DS634" s="1998"/>
      <c r="DT634" s="1998"/>
      <c r="DU634" s="1998"/>
      <c r="DV634" s="1998"/>
      <c r="DX634" s="1999" t="str">
        <f t="shared" si="16"/>
        <v xml:space="preserve"> </v>
      </c>
      <c r="DY634" s="2000"/>
      <c r="DZ634" s="2000"/>
      <c r="EA634" s="2000"/>
      <c r="EB634" s="2001"/>
      <c r="EC634" s="1999" t="str">
        <f t="shared" si="17"/>
        <v xml:space="preserve"> </v>
      </c>
      <c r="ED634" s="2000"/>
      <c r="EE634" s="2000"/>
      <c r="EF634" s="2000"/>
      <c r="EG634" s="2001"/>
      <c r="EH634" s="1999" t="str">
        <f t="shared" si="18"/>
        <v xml:space="preserve"> </v>
      </c>
      <c r="EI634" s="2000"/>
      <c r="EJ634" s="2000"/>
      <c r="EK634" s="2000"/>
      <c r="EL634" s="2001"/>
      <c r="EM634" s="1999" t="str">
        <f t="shared" si="19"/>
        <v xml:space="preserve"> </v>
      </c>
      <c r="EN634" s="2000"/>
      <c r="EO634" s="2000"/>
      <c r="EP634" s="2000"/>
      <c r="EQ634" s="2001"/>
      <c r="ER634" s="1999" t="str">
        <f t="shared" si="20"/>
        <v xml:space="preserve"> </v>
      </c>
      <c r="ES634" s="2000"/>
      <c r="ET634" s="2000"/>
      <c r="EU634" s="2000"/>
      <c r="EV634" s="2001"/>
      <c r="EW634" s="1999" t="str">
        <f t="shared" si="21"/>
        <v xml:space="preserve"> </v>
      </c>
      <c r="EX634" s="2000"/>
      <c r="EY634" s="2000"/>
      <c r="EZ634" s="2000"/>
      <c r="FA634" s="2001"/>
    </row>
    <row r="635" spans="1:157" s="1716" customFormat="1" ht="12.5">
      <c r="B635" s="2312"/>
      <c r="C635" s="2313"/>
      <c r="D635" s="2313"/>
      <c r="E635" s="2313"/>
      <c r="F635" s="2313"/>
      <c r="G635" s="2313"/>
      <c r="H635" s="2313"/>
      <c r="I635" s="2313"/>
      <c r="J635" s="2313"/>
      <c r="K635" s="2313"/>
      <c r="L635" s="2313"/>
      <c r="M635" s="2313"/>
      <c r="N635" s="2314"/>
      <c r="O635" s="2033"/>
      <c r="P635" s="2034"/>
      <c r="Q635" s="2035"/>
      <c r="R635" s="2033"/>
      <c r="S635" s="2034"/>
      <c r="T635" s="2035"/>
      <c r="U635" s="2023"/>
      <c r="V635" s="2023"/>
      <c r="W635" s="2024"/>
      <c r="X635" s="2033"/>
      <c r="Y635" s="2034"/>
      <c r="Z635" s="2034"/>
      <c r="AA635" s="2034"/>
      <c r="AB635" s="2035"/>
      <c r="AC635" s="2270"/>
      <c r="AD635" s="2271"/>
      <c r="AE635" s="2272"/>
      <c r="AF635" s="2033"/>
      <c r="AG635" s="2034"/>
      <c r="AH635" s="2034"/>
      <c r="AI635" s="2034"/>
      <c r="AJ635" s="2035"/>
      <c r="AK635" s="2259"/>
      <c r="AL635" s="2260"/>
      <c r="AM635" s="2260"/>
      <c r="AN635" s="2261"/>
      <c r="AO635" s="2316"/>
      <c r="AP635" s="2316"/>
      <c r="AQ635" s="2316"/>
      <c r="AR635" s="2316"/>
      <c r="AS635" s="2316"/>
      <c r="AT635" s="1717"/>
      <c r="AU635" s="1717"/>
      <c r="AV635" s="1717"/>
      <c r="AW635" s="1717"/>
      <c r="AX635" s="1717"/>
      <c r="AY635" s="1717"/>
      <c r="AZ635" s="181"/>
      <c r="BA635" s="181"/>
      <c r="BB635" s="181"/>
      <c r="BC635" s="181"/>
      <c r="BD635" s="181"/>
      <c r="BE635" s="181"/>
      <c r="BF635" s="181"/>
      <c r="BG635" s="1999">
        <f>SUM(BG610:BH634)</f>
        <v>53</v>
      </c>
      <c r="BH635" s="2001"/>
      <c r="BI635" s="181"/>
      <c r="BJ635" s="181"/>
      <c r="BK635" s="1999">
        <f>SUM(BK610:BL634)</f>
        <v>56</v>
      </c>
      <c r="BL635" s="2001"/>
      <c r="BM635" s="181"/>
      <c r="BN635" s="1999">
        <f>SUM(BN610:BR634)</f>
        <v>0</v>
      </c>
      <c r="BO635" s="2000"/>
      <c r="BP635" s="2000"/>
      <c r="BQ635" s="2000"/>
      <c r="BR635" s="2001"/>
      <c r="BS635" s="2007">
        <f>SUM(BS610:BW634)</f>
        <v>48</v>
      </c>
      <c r="BT635" s="2007"/>
      <c r="BU635" s="2007"/>
      <c r="BV635" s="2007"/>
      <c r="BW635" s="2007"/>
      <c r="BX635" s="2007">
        <f>SUM(BX610:CB634)</f>
        <v>79</v>
      </c>
      <c r="BY635" s="2007"/>
      <c r="BZ635" s="2007"/>
      <c r="CA635" s="2007"/>
      <c r="CB635" s="2007"/>
      <c r="CC635" s="2007">
        <f>SUM(CC610:CG634)</f>
        <v>50</v>
      </c>
      <c r="CD635" s="2007"/>
      <c r="CE635" s="2007"/>
      <c r="CF635" s="2007"/>
      <c r="CG635" s="2007"/>
      <c r="CH635" s="2007">
        <f>SUM(CH610:CL634)</f>
        <v>0</v>
      </c>
      <c r="CI635" s="2007"/>
      <c r="CJ635" s="2007"/>
      <c r="CK635" s="2007"/>
      <c r="CL635" s="2007"/>
      <c r="CM635" s="2007">
        <f>SUM(CM610:CQ634)</f>
        <v>0</v>
      </c>
      <c r="CN635" s="2007"/>
      <c r="CO635" s="2007"/>
      <c r="CP635" s="2007"/>
      <c r="CQ635" s="2007"/>
      <c r="CR635" s="694"/>
      <c r="CS635" s="2007">
        <f>SUM(CS610:CW634)</f>
        <v>0</v>
      </c>
      <c r="CT635" s="2007"/>
      <c r="CU635" s="2007"/>
      <c r="CV635" s="2007"/>
      <c r="CW635" s="2007"/>
      <c r="CX635" s="2007">
        <f>SUM(CX610:DB634)</f>
        <v>20</v>
      </c>
      <c r="CY635" s="2007"/>
      <c r="CZ635" s="2007"/>
      <c r="DA635" s="2007"/>
      <c r="DB635" s="2007"/>
      <c r="DC635" s="2007">
        <f>SUM(DC610:DG634)</f>
        <v>22</v>
      </c>
      <c r="DD635" s="2007"/>
      <c r="DE635" s="2007"/>
      <c r="DF635" s="2007"/>
      <c r="DG635" s="2007"/>
      <c r="DH635" s="2007">
        <f>SUM(DH610:DL634)</f>
        <v>14</v>
      </c>
      <c r="DI635" s="2007"/>
      <c r="DJ635" s="2007"/>
      <c r="DK635" s="2007"/>
      <c r="DL635" s="2007"/>
      <c r="DM635" s="2007">
        <f>SUM(DM610:DQ634)</f>
        <v>0</v>
      </c>
      <c r="DN635" s="2007"/>
      <c r="DO635" s="2007"/>
      <c r="DP635" s="2007"/>
      <c r="DQ635" s="2007"/>
      <c r="DR635" s="2007">
        <f>SUM(DR610:DV634)</f>
        <v>0</v>
      </c>
      <c r="DS635" s="2007"/>
      <c r="DT635" s="2007"/>
      <c r="DU635" s="2007"/>
      <c r="DV635" s="2007"/>
      <c r="DX635" s="2007">
        <f>SUM(DX610:EB634)</f>
        <v>0</v>
      </c>
      <c r="DY635" s="2007"/>
      <c r="DZ635" s="2007"/>
      <c r="EA635" s="2007"/>
      <c r="EB635" s="2007"/>
      <c r="EC635" s="2007">
        <f>SUM(EC610:EG634)</f>
        <v>7337</v>
      </c>
      <c r="ED635" s="2007"/>
      <c r="EE635" s="2007"/>
      <c r="EF635" s="2007"/>
      <c r="EG635" s="2007"/>
      <c r="EH635" s="2007">
        <f>SUM(EH610:EL634)</f>
        <v>8646</v>
      </c>
      <c r="EI635" s="2007"/>
      <c r="EJ635" s="2007"/>
      <c r="EK635" s="2007"/>
      <c r="EL635" s="2007"/>
      <c r="EM635" s="2007">
        <f>SUM(EM610:EQ634)</f>
        <v>9735</v>
      </c>
      <c r="EN635" s="2007"/>
      <c r="EO635" s="2007"/>
      <c r="EP635" s="2007"/>
      <c r="EQ635" s="2007"/>
      <c r="ER635" s="2007">
        <f>SUM(ER610:EV634)</f>
        <v>0</v>
      </c>
      <c r="ES635" s="2007"/>
      <c r="ET635" s="2007"/>
      <c r="EU635" s="2007"/>
      <c r="EV635" s="2007"/>
      <c r="EW635" s="2007">
        <f>SUM(EW610:FA634)</f>
        <v>0</v>
      </c>
      <c r="EX635" s="2007"/>
      <c r="EY635" s="2007"/>
      <c r="EZ635" s="2007"/>
      <c r="FA635" s="2007"/>
    </row>
    <row r="636" spans="1:157" s="1716" customFormat="1" ht="13">
      <c r="B636" s="2315"/>
      <c r="C636" s="2313"/>
      <c r="D636" s="2313"/>
      <c r="E636" s="2313"/>
      <c r="F636" s="2313"/>
      <c r="G636" s="2313"/>
      <c r="H636" s="2313"/>
      <c r="I636" s="2313"/>
      <c r="J636" s="2313"/>
      <c r="K636" s="2313"/>
      <c r="L636" s="2313"/>
      <c r="M636" s="2313"/>
      <c r="N636" s="2314"/>
      <c r="O636" s="2036"/>
      <c r="P636" s="2037"/>
      <c r="Q636" s="2038"/>
      <c r="R636" s="2036"/>
      <c r="S636" s="2037"/>
      <c r="T636" s="2038"/>
      <c r="U636" s="2025"/>
      <c r="V636" s="2025"/>
      <c r="W636" s="2026"/>
      <c r="X636" s="2036"/>
      <c r="Y636" s="2037"/>
      <c r="Z636" s="2037"/>
      <c r="AA636" s="2037"/>
      <c r="AB636" s="2038"/>
      <c r="AC636" s="2273"/>
      <c r="AD636" s="2274"/>
      <c r="AE636" s="2275"/>
      <c r="AF636" s="2036"/>
      <c r="AG636" s="2037"/>
      <c r="AH636" s="2037"/>
      <c r="AI636" s="2037"/>
      <c r="AJ636" s="2038"/>
      <c r="AK636" s="2262"/>
      <c r="AL636" s="2263"/>
      <c r="AM636" s="2263"/>
      <c r="AN636" s="2264"/>
      <c r="AO636" s="2316"/>
      <c r="AP636" s="2316"/>
      <c r="AQ636" s="2316"/>
      <c r="AR636" s="2316"/>
      <c r="AS636" s="2316"/>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99">
        <f>BN635+BS635+BX635+CC635+CH635+CM635</f>
        <v>177</v>
      </c>
      <c r="CN636" s="2000"/>
      <c r="CO636" s="2000"/>
      <c r="CP636" s="2000"/>
      <c r="CQ636" s="2001"/>
      <c r="CR636" s="694"/>
      <c r="CS636" s="181"/>
      <c r="CT636" s="181"/>
      <c r="CU636" s="181"/>
      <c r="CV636" s="181"/>
      <c r="CW636" s="181"/>
      <c r="CX636" s="181"/>
      <c r="CY636" s="181"/>
      <c r="CZ636" s="181"/>
      <c r="DA636" s="181"/>
      <c r="DB636" s="181"/>
      <c r="DC636" s="181"/>
      <c r="DD636" s="181"/>
      <c r="DE636" s="181"/>
      <c r="DF636" s="181"/>
    </row>
    <row r="637" spans="1:157" ht="13">
      <c r="B637" s="83" t="s">
        <v>117</v>
      </c>
      <c r="C637" s="1996" t="s">
        <v>2607</v>
      </c>
      <c r="D637" s="1996"/>
      <c r="E637" s="1996"/>
      <c r="F637" s="1996"/>
      <c r="G637" s="1996"/>
      <c r="H637" s="1996"/>
      <c r="I637" s="1996"/>
      <c r="J637" s="1996"/>
      <c r="K637" s="1996"/>
      <c r="L637" s="1996"/>
      <c r="M637" s="1996"/>
      <c r="N637" s="2029"/>
      <c r="O637" s="2008">
        <f>17*12</f>
        <v>204</v>
      </c>
      <c r="P637" s="2009"/>
      <c r="Q637" s="2010"/>
      <c r="R637" s="2008">
        <f>40*12</f>
        <v>480</v>
      </c>
      <c r="S637" s="2009"/>
      <c r="T637" s="2010"/>
      <c r="U637" s="2014">
        <f>'[10]4%'!$D$11</f>
        <v>4.8000000000000001E-2</v>
      </c>
      <c r="V637" s="2015"/>
      <c r="W637" s="2016"/>
      <c r="X637" s="2011" t="s">
        <v>2088</v>
      </c>
      <c r="Y637" s="2012"/>
      <c r="Z637" s="2012"/>
      <c r="AA637" s="2012"/>
      <c r="AB637" s="2013"/>
      <c r="AC637" s="2003">
        <v>1</v>
      </c>
      <c r="AD637" s="2004"/>
      <c r="AE637" s="2005"/>
      <c r="AF637" s="2018">
        <f>'[10]4%'!$V$58</f>
        <v>2420716.0786510892</v>
      </c>
      <c r="AG637" s="2019"/>
      <c r="AH637" s="2019"/>
      <c r="AI637" s="2019"/>
      <c r="AJ637" s="2020"/>
      <c r="AK637" s="2043"/>
      <c r="AL637" s="2044"/>
      <c r="AM637" s="2044"/>
      <c r="AN637" s="2045"/>
      <c r="AO637" s="2006">
        <f>'[10]4%'!$E$11</f>
        <v>41000900</v>
      </c>
      <c r="AP637" s="2006"/>
      <c r="AQ637" s="2006"/>
      <c r="AR637" s="2006"/>
      <c r="AS637" s="2006"/>
      <c r="AT637" s="239"/>
      <c r="AU637" s="239"/>
      <c r="AV637" s="239"/>
      <c r="AW637" s="239"/>
      <c r="AX637" s="239"/>
      <c r="AY637" s="239"/>
      <c r="AZ637" s="58"/>
      <c r="BA637" s="58" t="s">
        <v>1379</v>
      </c>
      <c r="BB637" s="58"/>
      <c r="BC637" s="58"/>
      <c r="BD637" s="58"/>
      <c r="BE637" s="58"/>
      <c r="BF637" s="58"/>
      <c r="BG637" s="58"/>
      <c r="BH637" s="58"/>
      <c r="BI637" s="58"/>
      <c r="BJ637" s="58"/>
      <c r="BK637" s="58"/>
      <c r="BL637" s="58"/>
      <c r="BM637" s="58"/>
      <c r="BR637" s="1418">
        <f>BN635*1</f>
        <v>0</v>
      </c>
      <c r="BS637" s="58"/>
      <c r="BT637" s="58"/>
      <c r="BU637" s="58"/>
      <c r="BV637" s="58"/>
      <c r="BW637" s="1418">
        <f>BS635*1</f>
        <v>48</v>
      </c>
      <c r="BX637" s="58"/>
      <c r="BY637" s="58"/>
      <c r="BZ637" s="58"/>
      <c r="CA637" s="58"/>
      <c r="CB637" s="1418">
        <f>BX635*2</f>
        <v>158</v>
      </c>
      <c r="CC637" s="58"/>
      <c r="CD637" s="58"/>
      <c r="CE637" s="58"/>
      <c r="CF637" s="58"/>
      <c r="CG637" s="1418">
        <f>CC635*3</f>
        <v>150</v>
      </c>
      <c r="CH637" s="58"/>
      <c r="CI637" s="58"/>
      <c r="CJ637" s="58"/>
      <c r="CK637" s="58"/>
      <c r="CL637" s="1418">
        <f>CH635*4</f>
        <v>0</v>
      </c>
      <c r="CM637" s="58"/>
      <c r="CN637" s="58"/>
      <c r="CO637" s="58"/>
      <c r="CP637" s="58"/>
      <c r="CQ637" s="1418">
        <f>CM635*5</f>
        <v>0</v>
      </c>
      <c r="CS637" s="1418">
        <f>BR637+BW637+CB637+CG637+CL637+CQ637</f>
        <v>356</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996" t="s">
        <v>2608</v>
      </c>
      <c r="D638" s="1996"/>
      <c r="E638" s="1996"/>
      <c r="F638" s="1996"/>
      <c r="G638" s="1996"/>
      <c r="H638" s="1996"/>
      <c r="I638" s="1996"/>
      <c r="J638" s="1996"/>
      <c r="K638" s="1996"/>
      <c r="L638" s="1996"/>
      <c r="M638" s="1996"/>
      <c r="N638" s="2029"/>
      <c r="O638" s="2008">
        <v>660</v>
      </c>
      <c r="P638" s="2009"/>
      <c r="Q638" s="2010"/>
      <c r="R638" s="2008"/>
      <c r="S638" s="2009"/>
      <c r="T638" s="2010"/>
      <c r="U638" s="2014">
        <v>0.03</v>
      </c>
      <c r="V638" s="2015"/>
      <c r="W638" s="2016"/>
      <c r="X638" s="2011" t="s">
        <v>488</v>
      </c>
      <c r="Y638" s="2012"/>
      <c r="Z638" s="2012"/>
      <c r="AA638" s="2012"/>
      <c r="AB638" s="2013"/>
      <c r="AC638" s="2003">
        <v>2</v>
      </c>
      <c r="AD638" s="2004"/>
      <c r="AE638" s="2005"/>
      <c r="AF638" s="2018">
        <f>0.42%*AO638</f>
        <v>62411.999999999993</v>
      </c>
      <c r="AG638" s="2019"/>
      <c r="AH638" s="2019"/>
      <c r="AI638" s="2019"/>
      <c r="AJ638" s="2020"/>
      <c r="AK638" s="2043"/>
      <c r="AL638" s="2044"/>
      <c r="AM638" s="2044"/>
      <c r="AN638" s="2045"/>
      <c r="AO638" s="2006">
        <f>'[10]4%'!$E$16</f>
        <v>14860000</v>
      </c>
      <c r="AP638" s="2006"/>
      <c r="AQ638" s="2006"/>
      <c r="AR638" s="2006"/>
      <c r="AS638" s="2006"/>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1984" t="e">
        <f t="shared" ref="DX638:DX662" si="22">DX610*(BN610/$BN$635)</f>
        <v>#VALUE!</v>
      </c>
      <c r="DY638" s="1984"/>
      <c r="DZ638" s="1984"/>
      <c r="EA638" s="1984"/>
      <c r="EB638" s="1984"/>
      <c r="EC638" s="1984">
        <f t="shared" ref="EC638:EC662" si="23">EC610*(BS610/$BS$635)</f>
        <v>73.166666666666657</v>
      </c>
      <c r="ED638" s="1984"/>
      <c r="EE638" s="1984"/>
      <c r="EF638" s="1984"/>
      <c r="EG638" s="1984"/>
      <c r="EH638" s="1984" t="e">
        <f t="shared" ref="EH638:EH662" si="24">EH610*(BX610/$BX$635)</f>
        <v>#VALUE!</v>
      </c>
      <c r="EI638" s="1984"/>
      <c r="EJ638" s="1984"/>
      <c r="EK638" s="1984"/>
      <c r="EL638" s="1984"/>
      <c r="EM638" s="1984" t="e">
        <f t="shared" ref="EM638:EM662" si="25">EM610*(CC610/$CC$635)</f>
        <v>#VALUE!</v>
      </c>
      <c r="EN638" s="1984"/>
      <c r="EO638" s="1984"/>
      <c r="EP638" s="1984"/>
      <c r="EQ638" s="1984"/>
      <c r="ER638" s="1984" t="e">
        <f t="shared" ref="ER638:ER662" si="26">ER610*(CH610/$CH$635)</f>
        <v>#VALUE!</v>
      </c>
      <c r="ES638" s="1984"/>
      <c r="ET638" s="1984"/>
      <c r="EU638" s="1984"/>
      <c r="EV638" s="1984"/>
      <c r="EW638" s="1984" t="e">
        <f t="shared" ref="EW638:EW662" si="27">EW610*(CM610/$CM$635)</f>
        <v>#VALUE!</v>
      </c>
      <c r="EX638" s="1984"/>
      <c r="EY638" s="1984"/>
      <c r="EZ638" s="1984"/>
      <c r="FA638" s="1984"/>
    </row>
    <row r="639" spans="1:157" ht="12.75" customHeight="1">
      <c r="B639" s="84" t="s">
        <v>124</v>
      </c>
      <c r="C639" s="1996" t="s">
        <v>2602</v>
      </c>
      <c r="D639" s="1996"/>
      <c r="E639" s="1996"/>
      <c r="F639" s="1996"/>
      <c r="G639" s="1996"/>
      <c r="H639" s="1996"/>
      <c r="I639" s="1996"/>
      <c r="J639" s="1996"/>
      <c r="K639" s="1996"/>
      <c r="L639" s="1996"/>
      <c r="M639" s="1996"/>
      <c r="N639" s="2029"/>
      <c r="O639" s="2008">
        <v>660</v>
      </c>
      <c r="P639" s="2009"/>
      <c r="Q639" s="2010"/>
      <c r="R639" s="2008"/>
      <c r="S639" s="2009"/>
      <c r="T639" s="2010"/>
      <c r="U639" s="2014">
        <v>0.03</v>
      </c>
      <c r="V639" s="2015"/>
      <c r="W639" s="2016"/>
      <c r="X639" s="2011" t="s">
        <v>488</v>
      </c>
      <c r="Y639" s="2012"/>
      <c r="Z639" s="2012"/>
      <c r="AA639" s="2012"/>
      <c r="AB639" s="2013"/>
      <c r="AC639" s="2003">
        <v>3</v>
      </c>
      <c r="AD639" s="2004"/>
      <c r="AE639" s="2005"/>
      <c r="AF639" s="2018"/>
      <c r="AG639" s="2019"/>
      <c r="AH639" s="2019"/>
      <c r="AI639" s="2019"/>
      <c r="AJ639" s="2020"/>
      <c r="AK639" s="2043"/>
      <c r="AL639" s="2044"/>
      <c r="AM639" s="2044"/>
      <c r="AN639" s="2045"/>
      <c r="AO639" s="2006">
        <f>'[10]4%'!$E$20</f>
        <v>11761191</v>
      </c>
      <c r="AP639" s="2006"/>
      <c r="AQ639" s="2006"/>
      <c r="AR639" s="2006"/>
      <c r="AS639" s="2006"/>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1984" t="e">
        <f t="shared" si="22"/>
        <v>#VALUE!</v>
      </c>
      <c r="DY639" s="1984"/>
      <c r="DZ639" s="1984"/>
      <c r="EA639" s="1984"/>
      <c r="EB639" s="1984"/>
      <c r="EC639" s="1984">
        <f t="shared" si="23"/>
        <v>152.75</v>
      </c>
      <c r="ED639" s="1984"/>
      <c r="EE639" s="1984"/>
      <c r="EF639" s="1984"/>
      <c r="EG639" s="1984"/>
      <c r="EH639" s="1984" t="e">
        <f t="shared" si="24"/>
        <v>#VALUE!</v>
      </c>
      <c r="EI639" s="1984"/>
      <c r="EJ639" s="1984"/>
      <c r="EK639" s="1984"/>
      <c r="EL639" s="1984"/>
      <c r="EM639" s="1984" t="e">
        <f t="shared" si="25"/>
        <v>#VALUE!</v>
      </c>
      <c r="EN639" s="1984"/>
      <c r="EO639" s="1984"/>
      <c r="EP639" s="1984"/>
      <c r="EQ639" s="1984"/>
      <c r="ER639" s="1984" t="e">
        <f t="shared" si="26"/>
        <v>#VALUE!</v>
      </c>
      <c r="ES639" s="1984"/>
      <c r="ET639" s="1984"/>
      <c r="EU639" s="1984"/>
      <c r="EV639" s="1984"/>
      <c r="EW639" s="1984" t="e">
        <f t="shared" si="27"/>
        <v>#VALUE!</v>
      </c>
      <c r="EX639" s="1984"/>
      <c r="EY639" s="1984"/>
      <c r="EZ639" s="1984"/>
      <c r="FA639" s="1984"/>
    </row>
    <row r="640" spans="1:157" ht="12.5">
      <c r="B640" s="84" t="s">
        <v>614</v>
      </c>
      <c r="C640" s="1996" t="s">
        <v>2604</v>
      </c>
      <c r="D640" s="1996"/>
      <c r="E640" s="1996"/>
      <c r="F640" s="1996"/>
      <c r="G640" s="1996"/>
      <c r="H640" s="1996"/>
      <c r="I640" s="1996"/>
      <c r="J640" s="1996"/>
      <c r="K640" s="1996"/>
      <c r="L640" s="1996"/>
      <c r="M640" s="1996"/>
      <c r="N640" s="2029"/>
      <c r="O640" s="2008">
        <v>660</v>
      </c>
      <c r="P640" s="2009"/>
      <c r="Q640" s="2010"/>
      <c r="R640" s="2008"/>
      <c r="S640" s="2009"/>
      <c r="T640" s="2010"/>
      <c r="U640" s="2014">
        <v>0.03</v>
      </c>
      <c r="V640" s="2015"/>
      <c r="W640" s="2016"/>
      <c r="X640" s="2011" t="s">
        <v>488</v>
      </c>
      <c r="Y640" s="2012"/>
      <c r="Z640" s="2012"/>
      <c r="AA640" s="2012"/>
      <c r="AB640" s="2013"/>
      <c r="AC640" s="2003">
        <v>4</v>
      </c>
      <c r="AD640" s="2004"/>
      <c r="AE640" s="2005"/>
      <c r="AF640" s="2018"/>
      <c r="AG640" s="2019"/>
      <c r="AH640" s="2019"/>
      <c r="AI640" s="2019"/>
      <c r="AJ640" s="2020"/>
      <c r="AK640" s="2043"/>
      <c r="AL640" s="2044"/>
      <c r="AM640" s="2044"/>
      <c r="AN640" s="2045"/>
      <c r="AO640" s="2006">
        <f>'[10]4%'!$E$15</f>
        <v>2052608</v>
      </c>
      <c r="AP640" s="2006"/>
      <c r="AQ640" s="2006"/>
      <c r="AR640" s="2006"/>
      <c r="AS640" s="2006"/>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80">
        <f>IF(J772="1 Bedroom",O772,0)</f>
        <v>0</v>
      </c>
      <c r="BT640" s="1980"/>
      <c r="BU640" s="1980"/>
      <c r="BV640" s="1980"/>
      <c r="BW640" s="1980"/>
      <c r="BX640" s="1980">
        <f>IF(J772="2 Bedrooms",O772,0)</f>
        <v>2</v>
      </c>
      <c r="BY640" s="1980"/>
      <c r="BZ640" s="1980"/>
      <c r="CA640" s="1980"/>
      <c r="CB640" s="1980"/>
      <c r="CC640" s="1980">
        <f>IF(J772="3 Bedrooms",O772,0)</f>
        <v>0</v>
      </c>
      <c r="CD640" s="1980"/>
      <c r="CE640" s="1980"/>
      <c r="CF640" s="1980"/>
      <c r="CG640" s="1980"/>
      <c r="CH640" s="1980">
        <f>IF(J772="4 Bedrooms",O772,0)</f>
        <v>0</v>
      </c>
      <c r="CI640" s="1980"/>
      <c r="CJ640" s="1980"/>
      <c r="CK640" s="1980"/>
      <c r="CL640" s="1980"/>
      <c r="CM640" s="1980">
        <f>IF(J772="5 Bedrooms",O772,0)</f>
        <v>0</v>
      </c>
      <c r="CN640" s="1980"/>
      <c r="CO640" s="1980"/>
      <c r="CP640" s="1980"/>
      <c r="CQ640" s="1980"/>
      <c r="CR640" s="265"/>
      <c r="CS640" s="58"/>
      <c r="CT640" s="58"/>
      <c r="CU640" s="58"/>
      <c r="CV640" s="58"/>
      <c r="CW640" s="58"/>
      <c r="CX640" s="58"/>
      <c r="CY640" s="58"/>
      <c r="CZ640" s="58"/>
      <c r="DA640" s="58"/>
      <c r="DB640" s="58"/>
      <c r="DC640" s="58"/>
      <c r="DD640" s="58"/>
      <c r="DE640" s="58"/>
      <c r="DF640" s="58"/>
      <c r="DX640" s="1984" t="e">
        <f t="shared" si="22"/>
        <v>#VALUE!</v>
      </c>
      <c r="DY640" s="1984"/>
      <c r="DZ640" s="1984"/>
      <c r="EA640" s="1984"/>
      <c r="EB640" s="1984"/>
      <c r="EC640" s="1984">
        <f t="shared" si="23"/>
        <v>375.60416666666663</v>
      </c>
      <c r="ED640" s="1984"/>
      <c r="EE640" s="1984"/>
      <c r="EF640" s="1984"/>
      <c r="EG640" s="1984"/>
      <c r="EH640" s="1984" t="e">
        <f t="shared" si="24"/>
        <v>#VALUE!</v>
      </c>
      <c r="EI640" s="1984"/>
      <c r="EJ640" s="1984"/>
      <c r="EK640" s="1984"/>
      <c r="EL640" s="1984"/>
      <c r="EM640" s="1984" t="e">
        <f t="shared" si="25"/>
        <v>#VALUE!</v>
      </c>
      <c r="EN640" s="1984"/>
      <c r="EO640" s="1984"/>
      <c r="EP640" s="1984"/>
      <c r="EQ640" s="1984"/>
      <c r="ER640" s="1984" t="e">
        <f t="shared" si="26"/>
        <v>#VALUE!</v>
      </c>
      <c r="ES640" s="1984"/>
      <c r="ET640" s="1984"/>
      <c r="EU640" s="1984"/>
      <c r="EV640" s="1984"/>
      <c r="EW640" s="1984" t="e">
        <f t="shared" si="27"/>
        <v>#VALUE!</v>
      </c>
      <c r="EX640" s="1984"/>
      <c r="EY640" s="1984"/>
      <c r="EZ640" s="1984"/>
      <c r="FA640" s="1984"/>
    </row>
    <row r="641" spans="1:157" ht="12.5">
      <c r="B641" s="84" t="s">
        <v>819</v>
      </c>
      <c r="C641" s="1996" t="s">
        <v>2064</v>
      </c>
      <c r="D641" s="1996"/>
      <c r="E641" s="1996"/>
      <c r="F641" s="1996"/>
      <c r="G641" s="1996"/>
      <c r="H641" s="1996"/>
      <c r="I641" s="1996"/>
      <c r="J641" s="1996"/>
      <c r="K641" s="1996"/>
      <c r="L641" s="1996"/>
      <c r="M641" s="1996"/>
      <c r="N641" s="2029"/>
      <c r="O641" s="2008"/>
      <c r="P641" s="2009"/>
      <c r="Q641" s="2010"/>
      <c r="R641" s="2008"/>
      <c r="S641" s="2009"/>
      <c r="T641" s="2010"/>
      <c r="U641" s="2014"/>
      <c r="V641" s="2015"/>
      <c r="W641" s="2016"/>
      <c r="X641" s="2011" t="s">
        <v>1379</v>
      </c>
      <c r="Y641" s="2012"/>
      <c r="Z641" s="2012"/>
      <c r="AA641" s="2012"/>
      <c r="AB641" s="2013"/>
      <c r="AC641" s="2003"/>
      <c r="AD641" s="2004"/>
      <c r="AE641" s="2005"/>
      <c r="AF641" s="2018"/>
      <c r="AG641" s="2019"/>
      <c r="AH641" s="2019"/>
      <c r="AI641" s="2019"/>
      <c r="AJ641" s="2020"/>
      <c r="AK641" s="2043"/>
      <c r="AL641" s="2044"/>
      <c r="AM641" s="2044"/>
      <c r="AN641" s="2045"/>
      <c r="AO641" s="2006">
        <f>'[10]4%'!$E$22</f>
        <v>1300000</v>
      </c>
      <c r="AP641" s="2006"/>
      <c r="AQ641" s="2006"/>
      <c r="AR641" s="2006"/>
      <c r="AS641" s="200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80">
        <f>IF(J773="1 Bedroom",O773,0)</f>
        <v>0</v>
      </c>
      <c r="BT641" s="1980"/>
      <c r="BU641" s="1980"/>
      <c r="BV641" s="1980"/>
      <c r="BW641" s="1980"/>
      <c r="BX641" s="1980">
        <f>IF(J773="2 Bedrooms",O773,0)</f>
        <v>0</v>
      </c>
      <c r="BY641" s="1980"/>
      <c r="BZ641" s="1980"/>
      <c r="CA641" s="1980"/>
      <c r="CB641" s="1980"/>
      <c r="CC641" s="1980">
        <f>IF(J773="3 Bedrooms",O773,0)</f>
        <v>0</v>
      </c>
      <c r="CD641" s="1980"/>
      <c r="CE641" s="1980"/>
      <c r="CF641" s="1980"/>
      <c r="CG641" s="1980"/>
      <c r="CH641" s="1980">
        <f>IF(J773="4 Bedrooms",O773,0)</f>
        <v>0</v>
      </c>
      <c r="CI641" s="1980"/>
      <c r="CJ641" s="1980"/>
      <c r="CK641" s="1980"/>
      <c r="CL641" s="1980"/>
      <c r="CM641" s="1980">
        <f>IF(J773="5 Bedrooms",O773,0)</f>
        <v>0</v>
      </c>
      <c r="CN641" s="1980"/>
      <c r="CO641" s="1980"/>
      <c r="CP641" s="1980"/>
      <c r="CQ641" s="1980"/>
      <c r="CR641" s="265"/>
      <c r="CS641" s="58"/>
      <c r="CT641" s="58"/>
      <c r="CU641" s="58"/>
      <c r="CV641" s="58"/>
      <c r="CW641" s="58"/>
      <c r="CX641" s="58"/>
      <c r="CY641" s="58"/>
      <c r="CZ641" s="58"/>
      <c r="DA641" s="58"/>
      <c r="DB641" s="58"/>
      <c r="DC641" s="58"/>
      <c r="DD641" s="58"/>
      <c r="DE641" s="58"/>
      <c r="DF641" s="58"/>
      <c r="DX641" s="1984" t="e">
        <f t="shared" si="22"/>
        <v>#VALUE!</v>
      </c>
      <c r="DY641" s="1984"/>
      <c r="DZ641" s="1984"/>
      <c r="EA641" s="1984"/>
      <c r="EB641" s="1984"/>
      <c r="EC641" s="1984">
        <f t="shared" si="23"/>
        <v>453.97916666666663</v>
      </c>
      <c r="ED641" s="1984"/>
      <c r="EE641" s="1984"/>
      <c r="EF641" s="1984"/>
      <c r="EG641" s="1984"/>
      <c r="EH641" s="1984" t="e">
        <f t="shared" si="24"/>
        <v>#VALUE!</v>
      </c>
      <c r="EI641" s="1984"/>
      <c r="EJ641" s="1984"/>
      <c r="EK641" s="1984"/>
      <c r="EL641" s="1984"/>
      <c r="EM641" s="1984" t="e">
        <f t="shared" si="25"/>
        <v>#VALUE!</v>
      </c>
      <c r="EN641" s="1984"/>
      <c r="EO641" s="1984"/>
      <c r="EP641" s="1984"/>
      <c r="EQ641" s="1984"/>
      <c r="ER641" s="1984" t="e">
        <f t="shared" si="26"/>
        <v>#VALUE!</v>
      </c>
      <c r="ES641" s="1984"/>
      <c r="ET641" s="1984"/>
      <c r="EU641" s="1984"/>
      <c r="EV641" s="1984"/>
      <c r="EW641" s="1984" t="e">
        <f t="shared" si="27"/>
        <v>#VALUE!</v>
      </c>
      <c r="EX641" s="1984"/>
      <c r="EY641" s="1984"/>
      <c r="EZ641" s="1984"/>
      <c r="FA641" s="1984"/>
    </row>
    <row r="642" spans="1:157" ht="12.5">
      <c r="B642" s="84" t="s">
        <v>617</v>
      </c>
      <c r="C642" s="1996" t="s">
        <v>2606</v>
      </c>
      <c r="D642" s="1996"/>
      <c r="E642" s="1996"/>
      <c r="F642" s="1996"/>
      <c r="G642" s="1996"/>
      <c r="H642" s="1996"/>
      <c r="I642" s="1996"/>
      <c r="J642" s="1996"/>
      <c r="K642" s="1996"/>
      <c r="L642" s="1996"/>
      <c r="M642" s="1996"/>
      <c r="N642" s="2029"/>
      <c r="O642" s="2008"/>
      <c r="P642" s="2009"/>
      <c r="Q642" s="2010"/>
      <c r="R642" s="2008"/>
      <c r="S642" s="2009"/>
      <c r="T642" s="2010"/>
      <c r="U642" s="2014"/>
      <c r="V642" s="2015"/>
      <c r="W642" s="2016"/>
      <c r="X642" s="2011" t="s">
        <v>1379</v>
      </c>
      <c r="Y642" s="2012"/>
      <c r="Z642" s="2012"/>
      <c r="AA642" s="2012"/>
      <c r="AB642" s="2013"/>
      <c r="AC642" s="2003"/>
      <c r="AD642" s="2004"/>
      <c r="AE642" s="2005"/>
      <c r="AF642" s="2018"/>
      <c r="AG642" s="2019"/>
      <c r="AH642" s="2019"/>
      <c r="AI642" s="2019"/>
      <c r="AJ642" s="2020"/>
      <c r="AK642" s="2043"/>
      <c r="AL642" s="2044"/>
      <c r="AM642" s="2044"/>
      <c r="AN642" s="2045"/>
      <c r="AO642" s="2006">
        <f>'[10]4%'!$E$23</f>
        <v>100</v>
      </c>
      <c r="AP642" s="2006"/>
      <c r="AQ642" s="2006"/>
      <c r="AR642" s="2006"/>
      <c r="AS642" s="2006"/>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80">
        <f>IF(J774="1 Bedroom",O774,0)</f>
        <v>0</v>
      </c>
      <c r="BT642" s="1980"/>
      <c r="BU642" s="1980"/>
      <c r="BV642" s="1980"/>
      <c r="BW642" s="1980"/>
      <c r="BX642" s="1980">
        <f>IF(J774="2 Bedrooms",O774,0)</f>
        <v>0</v>
      </c>
      <c r="BY642" s="1980"/>
      <c r="BZ642" s="1980"/>
      <c r="CA642" s="1980"/>
      <c r="CB642" s="1980"/>
      <c r="CC642" s="1980">
        <f>IF(J774="3 Bedrooms",O774,0)</f>
        <v>0</v>
      </c>
      <c r="CD642" s="1980"/>
      <c r="CE642" s="1980"/>
      <c r="CF642" s="1980"/>
      <c r="CG642" s="1980"/>
      <c r="CH642" s="1980">
        <f>IF(J774="4 Bedrooms",O774,0)</f>
        <v>0</v>
      </c>
      <c r="CI642" s="1980"/>
      <c r="CJ642" s="1980"/>
      <c r="CK642" s="1980"/>
      <c r="CL642" s="1980"/>
      <c r="CM642" s="1980">
        <f>IF(J774="5 Bedrooms",O774,0)</f>
        <v>0</v>
      </c>
      <c r="CN642" s="1980"/>
      <c r="CO642" s="1980"/>
      <c r="CP642" s="1980"/>
      <c r="CQ642" s="1980"/>
      <c r="CR642" s="1704"/>
      <c r="CV642" s="58"/>
      <c r="CW642" s="58"/>
      <c r="CX642" s="58"/>
      <c r="CY642" s="58"/>
      <c r="CZ642" s="58"/>
      <c r="DA642" s="58"/>
      <c r="DB642" s="58"/>
      <c r="DC642" s="58"/>
      <c r="DD642" s="58"/>
      <c r="DE642" s="58"/>
      <c r="DF642" s="58"/>
      <c r="DX642" s="1984" t="e">
        <f t="shared" si="22"/>
        <v>#VALUE!</v>
      </c>
      <c r="DY642" s="1984"/>
      <c r="DZ642" s="1984"/>
      <c r="EA642" s="1984"/>
      <c r="EB642" s="1984"/>
      <c r="EC642" s="1984">
        <f t="shared" si="23"/>
        <v>333.375</v>
      </c>
      <c r="ED642" s="1984"/>
      <c r="EE642" s="1984"/>
      <c r="EF642" s="1984"/>
      <c r="EG642" s="1984"/>
      <c r="EH642" s="1984" t="e">
        <f t="shared" si="24"/>
        <v>#VALUE!</v>
      </c>
      <c r="EI642" s="1984"/>
      <c r="EJ642" s="1984"/>
      <c r="EK642" s="1984"/>
      <c r="EL642" s="1984"/>
      <c r="EM642" s="1984" t="e">
        <f t="shared" si="25"/>
        <v>#VALUE!</v>
      </c>
      <c r="EN642" s="1984"/>
      <c r="EO642" s="1984"/>
      <c r="EP642" s="1984"/>
      <c r="EQ642" s="1984"/>
      <c r="ER642" s="1984" t="e">
        <f t="shared" si="26"/>
        <v>#VALUE!</v>
      </c>
      <c r="ES642" s="1984"/>
      <c r="ET642" s="1984"/>
      <c r="EU642" s="1984"/>
      <c r="EV642" s="1984"/>
      <c r="EW642" s="1984" t="e">
        <f t="shared" si="27"/>
        <v>#VALUE!</v>
      </c>
      <c r="EX642" s="1984"/>
      <c r="EY642" s="1984"/>
      <c r="EZ642" s="1984"/>
      <c r="FA642" s="1984"/>
    </row>
    <row r="643" spans="1:157" ht="12.5">
      <c r="B643" s="84" t="s">
        <v>485</v>
      </c>
      <c r="C643" s="1996" t="s">
        <v>2615</v>
      </c>
      <c r="D643" s="1996"/>
      <c r="E643" s="1996"/>
      <c r="F643" s="1996"/>
      <c r="G643" s="1996"/>
      <c r="H643" s="1996"/>
      <c r="I643" s="1996"/>
      <c r="J643" s="1996"/>
      <c r="K643" s="1996"/>
      <c r="L643" s="1996"/>
      <c r="M643" s="1996"/>
      <c r="N643" s="2029"/>
      <c r="O643" s="2008"/>
      <c r="P643" s="2009"/>
      <c r="Q643" s="2010"/>
      <c r="R643" s="2008"/>
      <c r="S643" s="2009"/>
      <c r="T643" s="2010"/>
      <c r="U643" s="2014"/>
      <c r="V643" s="2015"/>
      <c r="W643" s="2016"/>
      <c r="X643" s="2011" t="s">
        <v>1379</v>
      </c>
      <c r="Y643" s="2012"/>
      <c r="Z643" s="2012"/>
      <c r="AA643" s="2012"/>
      <c r="AB643" s="2013"/>
      <c r="AC643" s="2003"/>
      <c r="AD643" s="2004"/>
      <c r="AE643" s="2005"/>
      <c r="AF643" s="2018"/>
      <c r="AG643" s="2019"/>
      <c r="AH643" s="2019"/>
      <c r="AI643" s="2019"/>
      <c r="AJ643" s="2020"/>
      <c r="AK643" s="2043"/>
      <c r="AL643" s="2044"/>
      <c r="AM643" s="2044"/>
      <c r="AN643" s="2045"/>
      <c r="AO643" s="2006">
        <f>'[10]4%'!$E$21</f>
        <v>494534.00420000002</v>
      </c>
      <c r="AP643" s="2006"/>
      <c r="AQ643" s="2006"/>
      <c r="AR643" s="2006"/>
      <c r="AS643" s="2006"/>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80">
        <f>IF(J775="1 Bedroom",O775,0)</f>
        <v>0</v>
      </c>
      <c r="BT643" s="1980"/>
      <c r="BU643" s="1980"/>
      <c r="BV643" s="1980"/>
      <c r="BW643" s="1980"/>
      <c r="BX643" s="1980">
        <f>IF(J775="2 Bedrooms",O775,0)</f>
        <v>0</v>
      </c>
      <c r="BY643" s="1980"/>
      <c r="BZ643" s="1980"/>
      <c r="CA643" s="1980"/>
      <c r="CB643" s="1980"/>
      <c r="CC643" s="1980">
        <f>IF(J775="3 Bedrooms",O775,0)</f>
        <v>0</v>
      </c>
      <c r="CD643" s="1980"/>
      <c r="CE643" s="1980"/>
      <c r="CF643" s="1980"/>
      <c r="CG643" s="1980"/>
      <c r="CH643" s="1980">
        <f>IF(J775="4 Bedrooms",O775,0)</f>
        <v>0</v>
      </c>
      <c r="CI643" s="1980"/>
      <c r="CJ643" s="1980"/>
      <c r="CK643" s="1980"/>
      <c r="CL643" s="1980"/>
      <c r="CM643" s="1980">
        <f>IF(J775="5 Bedrooms",O775,0)</f>
        <v>0</v>
      </c>
      <c r="CN643" s="1980"/>
      <c r="CO643" s="1980"/>
      <c r="CP643" s="1980"/>
      <c r="CQ643" s="1980"/>
      <c r="CV643" s="58"/>
      <c r="CW643" s="58"/>
      <c r="CX643" s="58"/>
      <c r="CY643" s="58"/>
      <c r="CZ643" s="58"/>
      <c r="DA643" s="58"/>
      <c r="DB643" s="58"/>
      <c r="DC643" s="58"/>
      <c r="DD643" s="58"/>
      <c r="DE643" s="58"/>
      <c r="DF643" s="58"/>
      <c r="DX643" s="1984" t="e">
        <f t="shared" si="22"/>
        <v>#VALUE!</v>
      </c>
      <c r="DY643" s="1984"/>
      <c r="DZ643" s="1984"/>
      <c r="EA643" s="1984"/>
      <c r="EB643" s="1984"/>
      <c r="EC643" s="1984" t="e">
        <f t="shared" si="23"/>
        <v>#VALUE!</v>
      </c>
      <c r="ED643" s="1984"/>
      <c r="EE643" s="1984"/>
      <c r="EF643" s="1984"/>
      <c r="EG643" s="1984"/>
      <c r="EH643" s="1984">
        <f t="shared" si="24"/>
        <v>315.51898734177212</v>
      </c>
      <c r="EI643" s="1984"/>
      <c r="EJ643" s="1984"/>
      <c r="EK643" s="1984"/>
      <c r="EL643" s="1984"/>
      <c r="EM643" s="1984" t="e">
        <f t="shared" si="25"/>
        <v>#VALUE!</v>
      </c>
      <c r="EN643" s="1984"/>
      <c r="EO643" s="1984"/>
      <c r="EP643" s="1984"/>
      <c r="EQ643" s="1984"/>
      <c r="ER643" s="1984" t="e">
        <f t="shared" si="26"/>
        <v>#VALUE!</v>
      </c>
      <c r="ES643" s="1984"/>
      <c r="ET643" s="1984"/>
      <c r="EU643" s="1984"/>
      <c r="EV643" s="1984"/>
      <c r="EW643" s="1984" t="e">
        <f t="shared" si="27"/>
        <v>#VALUE!</v>
      </c>
      <c r="EX643" s="1984"/>
      <c r="EY643" s="1984"/>
      <c r="EZ643" s="1984"/>
      <c r="FA643" s="1984"/>
    </row>
    <row r="644" spans="1:157" ht="13">
      <c r="B644" s="84" t="s">
        <v>486</v>
      </c>
      <c r="C644" s="1996"/>
      <c r="D644" s="1996"/>
      <c r="E644" s="1996"/>
      <c r="F644" s="1996"/>
      <c r="G644" s="1996"/>
      <c r="H644" s="1996"/>
      <c r="I644" s="1996"/>
      <c r="J644" s="1996"/>
      <c r="K644" s="1996"/>
      <c r="L644" s="1996"/>
      <c r="M644" s="1996"/>
      <c r="N644" s="2029"/>
      <c r="O644" s="2040"/>
      <c r="P644" s="2041"/>
      <c r="Q644" s="2042"/>
      <c r="R644" s="2008"/>
      <c r="S644" s="2009"/>
      <c r="T644" s="2010"/>
      <c r="U644" s="2014"/>
      <c r="V644" s="2015"/>
      <c r="W644" s="2016"/>
      <c r="X644" s="2011" t="s">
        <v>1379</v>
      </c>
      <c r="Y644" s="2012"/>
      <c r="Z644" s="2012"/>
      <c r="AA644" s="2012"/>
      <c r="AB644" s="2013"/>
      <c r="AC644" s="2003"/>
      <c r="AD644" s="2004"/>
      <c r="AE644" s="2005"/>
      <c r="AF644" s="2018"/>
      <c r="AG644" s="2019"/>
      <c r="AH644" s="2019"/>
      <c r="AI644" s="2019"/>
      <c r="AJ644" s="2020"/>
      <c r="AK644" s="2043"/>
      <c r="AL644" s="2044"/>
      <c r="AM644" s="2044"/>
      <c r="AN644" s="2045"/>
      <c r="AO644" s="2006"/>
      <c r="AP644" s="2006"/>
      <c r="AQ644" s="2006"/>
      <c r="AR644" s="2006"/>
      <c r="AS644" s="2006"/>
      <c r="AT644" s="239"/>
      <c r="AU644" s="239"/>
      <c r="AV644" s="239"/>
      <c r="AW644" s="239"/>
      <c r="AX644" s="239"/>
      <c r="AY644" s="239"/>
      <c r="AZ644" s="61"/>
      <c r="BA644" s="61"/>
      <c r="BB644" s="61"/>
      <c r="BC644" s="61"/>
      <c r="BD644" s="61"/>
      <c r="BE644" s="61"/>
      <c r="BF644" s="61"/>
      <c r="BG644" s="61"/>
      <c r="BH644" s="61"/>
      <c r="BI644" s="61"/>
      <c r="BJ644" s="61"/>
      <c r="BK644" s="61"/>
      <c r="BL644" s="61"/>
      <c r="BM644" s="61"/>
      <c r="BN644" s="1981">
        <f>SUM(BN640:BR643)</f>
        <v>0</v>
      </c>
      <c r="BO644" s="1982"/>
      <c r="BP644" s="1982"/>
      <c r="BQ644" s="1982"/>
      <c r="BR644" s="1983"/>
      <c r="BS644" s="1977">
        <f>SUM(BS640:BW643)</f>
        <v>0</v>
      </c>
      <c r="BT644" s="1978"/>
      <c r="BU644" s="1978"/>
      <c r="BV644" s="1978"/>
      <c r="BW644" s="1979"/>
      <c r="BX644" s="1977">
        <f>SUM(BX640:CB643)</f>
        <v>2</v>
      </c>
      <c r="BY644" s="1978"/>
      <c r="BZ644" s="1978"/>
      <c r="CA644" s="1978"/>
      <c r="CB644" s="1979"/>
      <c r="CC644" s="1977">
        <f>SUM(CC640:CG643)</f>
        <v>0</v>
      </c>
      <c r="CD644" s="1978"/>
      <c r="CE644" s="1978"/>
      <c r="CF644" s="1978"/>
      <c r="CG644" s="1979"/>
      <c r="CH644" s="1977">
        <f>SUM(CH640:CL643)</f>
        <v>0</v>
      </c>
      <c r="CI644" s="1978"/>
      <c r="CJ644" s="1978"/>
      <c r="CK644" s="1978"/>
      <c r="CL644" s="1979"/>
      <c r="CM644" s="1977">
        <f>SUM(CM640:CQ643)</f>
        <v>0</v>
      </c>
      <c r="CN644" s="1978"/>
      <c r="CO644" s="1978"/>
      <c r="CP644" s="1978"/>
      <c r="CQ644" s="1979"/>
      <c r="CS644" s="1418">
        <f>BN644+BS644+BX644+CC644+CH644+CM644</f>
        <v>2</v>
      </c>
      <c r="CT644" s="134" t="s">
        <v>2301</v>
      </c>
      <c r="CU644" s="58"/>
      <c r="CV644" s="58"/>
      <c r="CW644" s="58"/>
      <c r="CX644" s="58"/>
      <c r="CY644" s="58"/>
      <c r="CZ644" s="58"/>
      <c r="DA644" s="58"/>
      <c r="DB644" s="58"/>
      <c r="DC644" s="58"/>
      <c r="DD644" s="58"/>
      <c r="DE644" s="58"/>
      <c r="DF644" s="58"/>
      <c r="DX644" s="1984" t="e">
        <f t="shared" si="22"/>
        <v>#VALUE!</v>
      </c>
      <c r="DY644" s="1984"/>
      <c r="DZ644" s="1984"/>
      <c r="EA644" s="1984"/>
      <c r="EB644" s="1984"/>
      <c r="EC644" s="1984" t="e">
        <f t="shared" si="23"/>
        <v>#VALUE!</v>
      </c>
      <c r="ED644" s="1984"/>
      <c r="EE644" s="1984"/>
      <c r="EF644" s="1984"/>
      <c r="EG644" s="1984"/>
      <c r="EH644" s="1984">
        <f t="shared" si="24"/>
        <v>693.2658227848101</v>
      </c>
      <c r="EI644" s="1984"/>
      <c r="EJ644" s="1984"/>
      <c r="EK644" s="1984"/>
      <c r="EL644" s="1984"/>
      <c r="EM644" s="1984" t="e">
        <f t="shared" si="25"/>
        <v>#VALUE!</v>
      </c>
      <c r="EN644" s="1984"/>
      <c r="EO644" s="1984"/>
      <c r="EP644" s="1984"/>
      <c r="EQ644" s="1984"/>
      <c r="ER644" s="1984" t="e">
        <f t="shared" si="26"/>
        <v>#VALUE!</v>
      </c>
      <c r="ES644" s="1984"/>
      <c r="ET644" s="1984"/>
      <c r="EU644" s="1984"/>
      <c r="EV644" s="1984"/>
      <c r="EW644" s="1984" t="e">
        <f t="shared" si="27"/>
        <v>#VALUE!</v>
      </c>
      <c r="EX644" s="1984"/>
      <c r="EY644" s="1984"/>
      <c r="EZ644" s="1984"/>
      <c r="FA644" s="1984"/>
    </row>
    <row r="645" spans="1:157" ht="13">
      <c r="B645" s="84" t="s">
        <v>492</v>
      </c>
      <c r="C645" s="1996"/>
      <c r="D645" s="1996"/>
      <c r="E645" s="1996"/>
      <c r="F645" s="1996"/>
      <c r="G645" s="1996"/>
      <c r="H645" s="1996"/>
      <c r="I645" s="1996"/>
      <c r="J645" s="1996"/>
      <c r="K645" s="1996"/>
      <c r="L645" s="1996"/>
      <c r="M645" s="1996"/>
      <c r="N645" s="2029"/>
      <c r="O645" s="2040"/>
      <c r="P645" s="2041"/>
      <c r="Q645" s="2042"/>
      <c r="R645" s="2008"/>
      <c r="S645" s="2009"/>
      <c r="T645" s="2010"/>
      <c r="U645" s="2014"/>
      <c r="V645" s="2015"/>
      <c r="W645" s="2016"/>
      <c r="X645" s="2011" t="s">
        <v>1379</v>
      </c>
      <c r="Y645" s="2012"/>
      <c r="Z645" s="2012"/>
      <c r="AA645" s="2012"/>
      <c r="AB645" s="2013"/>
      <c r="AC645" s="2003"/>
      <c r="AD645" s="2004"/>
      <c r="AE645" s="2005"/>
      <c r="AF645" s="2018"/>
      <c r="AG645" s="2019"/>
      <c r="AH645" s="2019"/>
      <c r="AI645" s="2019"/>
      <c r="AJ645" s="2020"/>
      <c r="AK645" s="2043"/>
      <c r="AL645" s="2044"/>
      <c r="AM645" s="2044"/>
      <c r="AN645" s="2045"/>
      <c r="AO645" s="2006"/>
      <c r="AP645" s="2006"/>
      <c r="AQ645" s="2006"/>
      <c r="AR645" s="2006"/>
      <c r="AS645" s="200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4</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4</v>
      </c>
      <c r="CT645" s="134" t="s">
        <v>2303</v>
      </c>
      <c r="CU645" s="58"/>
      <c r="CV645" s="58"/>
      <c r="CW645" s="58"/>
      <c r="CX645" s="58"/>
      <c r="CY645" s="58"/>
      <c r="CZ645" s="58"/>
      <c r="DA645" s="58"/>
      <c r="DB645" s="58"/>
      <c r="DC645" s="58"/>
      <c r="DD645" s="58"/>
      <c r="DE645" s="58"/>
      <c r="DF645" s="58"/>
      <c r="DX645" s="1984" t="e">
        <f t="shared" si="22"/>
        <v>#VALUE!</v>
      </c>
      <c r="DY645" s="1984"/>
      <c r="DZ645" s="1984"/>
      <c r="EA645" s="1984"/>
      <c r="EB645" s="1984"/>
      <c r="EC645" s="1984" t="e">
        <f t="shared" si="23"/>
        <v>#VALUE!</v>
      </c>
      <c r="ED645" s="1984"/>
      <c r="EE645" s="1984"/>
      <c r="EF645" s="1984"/>
      <c r="EG645" s="1984"/>
      <c r="EH645" s="1984">
        <f t="shared" si="24"/>
        <v>569.27848101265829</v>
      </c>
      <c r="EI645" s="1984"/>
      <c r="EJ645" s="1984"/>
      <c r="EK645" s="1984"/>
      <c r="EL645" s="1984"/>
      <c r="EM645" s="1984" t="e">
        <f t="shared" si="25"/>
        <v>#VALUE!</v>
      </c>
      <c r="EN645" s="1984"/>
      <c r="EO645" s="1984"/>
      <c r="EP645" s="1984"/>
      <c r="EQ645" s="1984"/>
      <c r="ER645" s="1984" t="e">
        <f t="shared" si="26"/>
        <v>#VALUE!</v>
      </c>
      <c r="ES645" s="1984"/>
      <c r="ET645" s="1984"/>
      <c r="EU645" s="1984"/>
      <c r="EV645" s="1984"/>
      <c r="EW645" s="1984" t="e">
        <f t="shared" si="27"/>
        <v>#VALUE!</v>
      </c>
      <c r="EX645" s="1984"/>
      <c r="EY645" s="1984"/>
      <c r="EZ645" s="1984"/>
      <c r="FA645" s="1984"/>
    </row>
    <row r="646" spans="1:157" ht="12.5">
      <c r="B646" s="84" t="s">
        <v>679</v>
      </c>
      <c r="C646" s="1996"/>
      <c r="D646" s="1996"/>
      <c r="E646" s="1996"/>
      <c r="F646" s="1996"/>
      <c r="G646" s="1996"/>
      <c r="H646" s="1996"/>
      <c r="I646" s="1996"/>
      <c r="J646" s="1996"/>
      <c r="K646" s="1996"/>
      <c r="L646" s="1996"/>
      <c r="M646" s="1996"/>
      <c r="N646" s="2029"/>
      <c r="O646" s="2040"/>
      <c r="P646" s="2041"/>
      <c r="Q646" s="2042"/>
      <c r="R646" s="2008"/>
      <c r="S646" s="2009"/>
      <c r="T646" s="2010"/>
      <c r="U646" s="2014"/>
      <c r="V646" s="2015"/>
      <c r="W646" s="2016"/>
      <c r="X646" s="2011" t="s">
        <v>1379</v>
      </c>
      <c r="Y646" s="2012"/>
      <c r="Z646" s="2012"/>
      <c r="AA646" s="2012"/>
      <c r="AB646" s="2013"/>
      <c r="AC646" s="2003"/>
      <c r="AD646" s="2004"/>
      <c r="AE646" s="2005"/>
      <c r="AF646" s="2018"/>
      <c r="AG646" s="2019"/>
      <c r="AH646" s="2019"/>
      <c r="AI646" s="2019"/>
      <c r="AJ646" s="2020"/>
      <c r="AK646" s="2043"/>
      <c r="AL646" s="2044"/>
      <c r="AM646" s="2044"/>
      <c r="AN646" s="2045"/>
      <c r="AO646" s="2006"/>
      <c r="AP646" s="2006"/>
      <c r="AQ646" s="2006"/>
      <c r="AR646" s="2006"/>
      <c r="AS646" s="200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1984" t="e">
        <f t="shared" si="22"/>
        <v>#VALUE!</v>
      </c>
      <c r="DY646" s="1984"/>
      <c r="DZ646" s="1984"/>
      <c r="EA646" s="1984"/>
      <c r="EB646" s="1984"/>
      <c r="EC646" s="1984" t="e">
        <f t="shared" si="23"/>
        <v>#VALUE!</v>
      </c>
      <c r="ED646" s="1984"/>
      <c r="EE646" s="1984"/>
      <c r="EF646" s="1984"/>
      <c r="EG646" s="1984"/>
      <c r="EH646" s="1984">
        <f t="shared" si="24"/>
        <v>403.79746835443041</v>
      </c>
      <c r="EI646" s="1984"/>
      <c r="EJ646" s="1984"/>
      <c r="EK646" s="1984"/>
      <c r="EL646" s="1984"/>
      <c r="EM646" s="1984" t="e">
        <f t="shared" si="25"/>
        <v>#VALUE!</v>
      </c>
      <c r="EN646" s="1984"/>
      <c r="EO646" s="1984"/>
      <c r="EP646" s="1984"/>
      <c r="EQ646" s="1984"/>
      <c r="ER646" s="1984" t="e">
        <f t="shared" si="26"/>
        <v>#VALUE!</v>
      </c>
      <c r="ES646" s="1984"/>
      <c r="ET646" s="1984"/>
      <c r="EU646" s="1984"/>
      <c r="EV646" s="1984"/>
      <c r="EW646" s="1984" t="e">
        <f t="shared" si="27"/>
        <v>#VALUE!</v>
      </c>
      <c r="EX646" s="1984"/>
      <c r="EY646" s="1984"/>
      <c r="EZ646" s="1984"/>
      <c r="FA646" s="1984"/>
    </row>
    <row r="647" spans="1:157" ht="12.5">
      <c r="B647" s="84" t="s">
        <v>372</v>
      </c>
      <c r="C647" s="1996"/>
      <c r="D647" s="1996"/>
      <c r="E647" s="1996"/>
      <c r="F647" s="1996"/>
      <c r="G647" s="1996"/>
      <c r="H647" s="1996"/>
      <c r="I647" s="1996"/>
      <c r="J647" s="1996"/>
      <c r="K647" s="1996"/>
      <c r="L647" s="1996"/>
      <c r="M647" s="1996"/>
      <c r="N647" s="2029"/>
      <c r="O647" s="2040"/>
      <c r="P647" s="2041"/>
      <c r="Q647" s="2042"/>
      <c r="R647" s="2008"/>
      <c r="S647" s="2009"/>
      <c r="T647" s="2010"/>
      <c r="U647" s="2014"/>
      <c r="V647" s="2015"/>
      <c r="W647" s="2016"/>
      <c r="X647" s="2011" t="s">
        <v>1379</v>
      </c>
      <c r="Y647" s="2012"/>
      <c r="Z647" s="2012"/>
      <c r="AA647" s="2012"/>
      <c r="AB647" s="2013"/>
      <c r="AC647" s="2003"/>
      <c r="AD647" s="2004"/>
      <c r="AE647" s="2005"/>
      <c r="AF647" s="2018"/>
      <c r="AG647" s="2019"/>
      <c r="AH647" s="2019"/>
      <c r="AI647" s="2019"/>
      <c r="AJ647" s="2020"/>
      <c r="AK647" s="2043"/>
      <c r="AL647" s="2044"/>
      <c r="AM647" s="2044"/>
      <c r="AN647" s="2045"/>
      <c r="AO647" s="2006"/>
      <c r="AP647" s="2006"/>
      <c r="AQ647" s="2006"/>
      <c r="AR647" s="2006"/>
      <c r="AS647" s="200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1984" t="e">
        <f t="shared" si="22"/>
        <v>#VALUE!</v>
      </c>
      <c r="DY647" s="1984"/>
      <c r="DZ647" s="1984"/>
      <c r="EA647" s="1984"/>
      <c r="EB647" s="1984"/>
      <c r="EC647" s="1984" t="e">
        <f t="shared" si="23"/>
        <v>#VALUE!</v>
      </c>
      <c r="ED647" s="1984"/>
      <c r="EE647" s="1984"/>
      <c r="EF647" s="1984"/>
      <c r="EG647" s="1984"/>
      <c r="EH647" s="1984" t="e">
        <f t="shared" si="24"/>
        <v>#VALUE!</v>
      </c>
      <c r="EI647" s="1984"/>
      <c r="EJ647" s="1984"/>
      <c r="EK647" s="1984"/>
      <c r="EL647" s="1984"/>
      <c r="EM647" s="1984">
        <f t="shared" si="25"/>
        <v>362.6</v>
      </c>
      <c r="EN647" s="1984"/>
      <c r="EO647" s="1984"/>
      <c r="EP647" s="1984"/>
      <c r="EQ647" s="1984"/>
      <c r="ER647" s="1984" t="e">
        <f t="shared" si="26"/>
        <v>#VALUE!</v>
      </c>
      <c r="ES647" s="1984"/>
      <c r="ET647" s="1984"/>
      <c r="EU647" s="1984"/>
      <c r="EV647" s="1984"/>
      <c r="EW647" s="1984" t="e">
        <f t="shared" si="27"/>
        <v>#VALUE!</v>
      </c>
      <c r="EX647" s="1984"/>
      <c r="EY647" s="1984"/>
      <c r="EZ647" s="1984"/>
      <c r="FA647" s="1984"/>
    </row>
    <row r="648" spans="1:157" ht="12.5">
      <c r="B648" s="84" t="s">
        <v>373</v>
      </c>
      <c r="C648" s="1996"/>
      <c r="D648" s="1996"/>
      <c r="E648" s="1996"/>
      <c r="F648" s="1996"/>
      <c r="G648" s="1996"/>
      <c r="H648" s="1996"/>
      <c r="I648" s="1996"/>
      <c r="J648" s="1996"/>
      <c r="K648" s="1996"/>
      <c r="L648" s="1996"/>
      <c r="M648" s="1996"/>
      <c r="N648" s="2029"/>
      <c r="O648" s="2040"/>
      <c r="P648" s="2041"/>
      <c r="Q648" s="2042"/>
      <c r="R648" s="2008"/>
      <c r="S648" s="2009"/>
      <c r="T648" s="2010"/>
      <c r="U648" s="2014"/>
      <c r="V648" s="2015"/>
      <c r="W648" s="2016"/>
      <c r="X648" s="2011" t="s">
        <v>1379</v>
      </c>
      <c r="Y648" s="2012"/>
      <c r="Z648" s="2012"/>
      <c r="AA648" s="2012"/>
      <c r="AB648" s="2013"/>
      <c r="AC648" s="2003"/>
      <c r="AD648" s="2004"/>
      <c r="AE648" s="2005"/>
      <c r="AF648" s="2018"/>
      <c r="AG648" s="2019"/>
      <c r="AH648" s="2019"/>
      <c r="AI648" s="2019"/>
      <c r="AJ648" s="2020"/>
      <c r="AK648" s="2043"/>
      <c r="AL648" s="2044"/>
      <c r="AM648" s="2044"/>
      <c r="AN648" s="2045"/>
      <c r="AO648" s="2006"/>
      <c r="AP648" s="2006"/>
      <c r="AQ648" s="2006"/>
      <c r="AR648" s="2006"/>
      <c r="AS648" s="2006"/>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80">
        <f t="shared" ref="BS648:BS657" si="29">IF(J786="1 Bedroom",O786,0)</f>
        <v>0</v>
      </c>
      <c r="BT648" s="1980"/>
      <c r="BU648" s="1980"/>
      <c r="BV648" s="1980"/>
      <c r="BW648" s="1980"/>
      <c r="BX648" s="1980">
        <f t="shared" ref="BX648:BX657" si="30">IF(J786="2 Bedrooms",O786,0)</f>
        <v>0</v>
      </c>
      <c r="BY648" s="1980"/>
      <c r="BZ648" s="1980"/>
      <c r="CA648" s="1980"/>
      <c r="CB648" s="1980"/>
      <c r="CC648" s="1980">
        <f t="shared" ref="CC648:CC657" si="31">IF(J786="3 Bedrooms",O786,0)</f>
        <v>0</v>
      </c>
      <c r="CD648" s="1980"/>
      <c r="CE648" s="1980"/>
      <c r="CF648" s="1980"/>
      <c r="CG648" s="1980"/>
      <c r="CH648" s="1980">
        <f t="shared" ref="CH648:CH657" si="32">IF(J786="4 Bedrooms",O786,0)</f>
        <v>0</v>
      </c>
      <c r="CI648" s="1980"/>
      <c r="CJ648" s="1980"/>
      <c r="CK648" s="1980"/>
      <c r="CL648" s="1980"/>
      <c r="CM648" s="1980">
        <f t="shared" ref="CM648:CM657" si="33">IF(J786="5 Bedrooms",O786,0)</f>
        <v>0</v>
      </c>
      <c r="CN648" s="1980"/>
      <c r="CO648" s="1980"/>
      <c r="CP648" s="1980"/>
      <c r="CQ648" s="1980"/>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1984" t="e">
        <f t="shared" si="22"/>
        <v>#VALUE!</v>
      </c>
      <c r="DY648" s="1984"/>
      <c r="DZ648" s="1984"/>
      <c r="EA648" s="1984"/>
      <c r="EB648" s="1984"/>
      <c r="EC648" s="1984" t="e">
        <f t="shared" si="23"/>
        <v>#VALUE!</v>
      </c>
      <c r="ED648" s="1984"/>
      <c r="EE648" s="1984"/>
      <c r="EF648" s="1984"/>
      <c r="EG648" s="1984"/>
      <c r="EH648" s="1984" t="e">
        <f t="shared" si="24"/>
        <v>#VALUE!</v>
      </c>
      <c r="EI648" s="1984"/>
      <c r="EJ648" s="1984"/>
      <c r="EK648" s="1984"/>
      <c r="EL648" s="1984"/>
      <c r="EM648" s="1984">
        <f t="shared" si="25"/>
        <v>628.6</v>
      </c>
      <c r="EN648" s="1984"/>
      <c r="EO648" s="1984"/>
      <c r="EP648" s="1984"/>
      <c r="EQ648" s="1984"/>
      <c r="ER648" s="1984" t="e">
        <f t="shared" si="26"/>
        <v>#VALUE!</v>
      </c>
      <c r="ES648" s="1984"/>
      <c r="ET648" s="1984"/>
      <c r="EU648" s="1984"/>
      <c r="EV648" s="1984"/>
      <c r="EW648" s="1984" t="e">
        <f t="shared" si="27"/>
        <v>#VALUE!</v>
      </c>
      <c r="EX648" s="1984"/>
      <c r="EY648" s="1984"/>
      <c r="EZ648" s="1984"/>
      <c r="FA648" s="1984"/>
    </row>
    <row r="649" spans="1:157" ht="13">
      <c r="B649" s="2288" t="s">
        <v>133</v>
      </c>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289"/>
      <c r="AJ649" s="2289"/>
      <c r="AK649" s="2289"/>
      <c r="AL649" s="2289"/>
      <c r="AM649" s="2289"/>
      <c r="AN649" s="2290"/>
      <c r="AO649" s="2295">
        <f>SUM(AO637:AR648)</f>
        <v>71469333.004199997</v>
      </c>
      <c r="AP649" s="2296"/>
      <c r="AQ649" s="2296"/>
      <c r="AR649" s="2296"/>
      <c r="AS649" s="2297"/>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80">
        <f t="shared" si="29"/>
        <v>0</v>
      </c>
      <c r="BT649" s="1980"/>
      <c r="BU649" s="1980"/>
      <c r="BV649" s="1980"/>
      <c r="BW649" s="1980"/>
      <c r="BX649" s="1980">
        <f t="shared" si="30"/>
        <v>0</v>
      </c>
      <c r="BY649" s="1980"/>
      <c r="BZ649" s="1980"/>
      <c r="CA649" s="1980"/>
      <c r="CB649" s="1980"/>
      <c r="CC649" s="1980">
        <f t="shared" si="31"/>
        <v>0</v>
      </c>
      <c r="CD649" s="1980"/>
      <c r="CE649" s="1980"/>
      <c r="CF649" s="1980"/>
      <c r="CG649" s="1980"/>
      <c r="CH649" s="1980">
        <f t="shared" si="32"/>
        <v>0</v>
      </c>
      <c r="CI649" s="1980"/>
      <c r="CJ649" s="1980"/>
      <c r="CK649" s="1980"/>
      <c r="CL649" s="1980"/>
      <c r="CM649" s="1980">
        <f t="shared" si="33"/>
        <v>0</v>
      </c>
      <c r="CN649" s="1980"/>
      <c r="CO649" s="1980"/>
      <c r="CP649" s="1980"/>
      <c r="CQ649" s="1980"/>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1984" t="e">
        <f t="shared" si="22"/>
        <v>#VALUE!</v>
      </c>
      <c r="DY649" s="1984"/>
      <c r="DZ649" s="1984"/>
      <c r="EA649" s="1984"/>
      <c r="EB649" s="1984"/>
      <c r="EC649" s="1984" t="e">
        <f t="shared" si="23"/>
        <v>#VALUE!</v>
      </c>
      <c r="ED649" s="1984"/>
      <c r="EE649" s="1984"/>
      <c r="EF649" s="1984"/>
      <c r="EG649" s="1984"/>
      <c r="EH649" s="1984" t="e">
        <f t="shared" si="24"/>
        <v>#VALUE!</v>
      </c>
      <c r="EI649" s="1984"/>
      <c r="EJ649" s="1984"/>
      <c r="EK649" s="1984"/>
      <c r="EL649" s="1984"/>
      <c r="EM649" s="1984">
        <f t="shared" si="25"/>
        <v>870.4</v>
      </c>
      <c r="EN649" s="1984"/>
      <c r="EO649" s="1984"/>
      <c r="EP649" s="1984"/>
      <c r="EQ649" s="1984"/>
      <c r="ER649" s="1984" t="e">
        <f t="shared" si="26"/>
        <v>#VALUE!</v>
      </c>
      <c r="ES649" s="1984"/>
      <c r="ET649" s="1984"/>
      <c r="EU649" s="1984"/>
      <c r="EV649" s="1984"/>
      <c r="EW649" s="1984" t="e">
        <f t="shared" si="27"/>
        <v>#VALUE!</v>
      </c>
      <c r="EX649" s="1984"/>
      <c r="EY649" s="1984"/>
      <c r="EZ649" s="1984"/>
      <c r="FA649" s="1984"/>
    </row>
    <row r="650" spans="1:157" ht="12.75" customHeight="1">
      <c r="B650" s="2288" t="s">
        <v>273</v>
      </c>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289"/>
      <c r="AJ650" s="2289"/>
      <c r="AK650" s="2289"/>
      <c r="AL650" s="2289"/>
      <c r="AM650" s="2289"/>
      <c r="AN650" s="2290"/>
      <c r="AO650" s="1986">
        <f>'[10]4%'!$F$154+'[10]4%'!$E$155</f>
        <v>71914723.296554536</v>
      </c>
      <c r="AP650" s="1987"/>
      <c r="AQ650" s="1987"/>
      <c r="AR650" s="1987"/>
      <c r="AS650" s="1988"/>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80">
        <f t="shared" si="29"/>
        <v>0</v>
      </c>
      <c r="BT650" s="1980"/>
      <c r="BU650" s="1980"/>
      <c r="BV650" s="1980"/>
      <c r="BW650" s="1980"/>
      <c r="BX650" s="1980">
        <f t="shared" si="30"/>
        <v>0</v>
      </c>
      <c r="BY650" s="1980"/>
      <c r="BZ650" s="1980"/>
      <c r="CA650" s="1980"/>
      <c r="CB650" s="1980"/>
      <c r="CC650" s="1980">
        <f t="shared" si="31"/>
        <v>0</v>
      </c>
      <c r="CD650" s="1980"/>
      <c r="CE650" s="1980"/>
      <c r="CF650" s="1980"/>
      <c r="CG650" s="1980"/>
      <c r="CH650" s="1980">
        <f t="shared" si="32"/>
        <v>0</v>
      </c>
      <c r="CI650" s="1980"/>
      <c r="CJ650" s="1980"/>
      <c r="CK650" s="1980"/>
      <c r="CL650" s="1980"/>
      <c r="CM650" s="1980">
        <f t="shared" si="33"/>
        <v>0</v>
      </c>
      <c r="CN650" s="1980"/>
      <c r="CO650" s="1980"/>
      <c r="CP650" s="1980"/>
      <c r="CQ650" s="1980"/>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1984" t="e">
        <f t="shared" si="22"/>
        <v>#VALUE!</v>
      </c>
      <c r="DY650" s="1984"/>
      <c r="DZ650" s="1984"/>
      <c r="EA650" s="1984"/>
      <c r="EB650" s="1984"/>
      <c r="EC650" s="1984" t="e">
        <f t="shared" si="23"/>
        <v>#VALUE!</v>
      </c>
      <c r="ED650" s="1984"/>
      <c r="EE650" s="1984"/>
      <c r="EF650" s="1984"/>
      <c r="EG650" s="1984"/>
      <c r="EH650" s="1984" t="e">
        <f t="shared" si="24"/>
        <v>#VALUE!</v>
      </c>
      <c r="EI650" s="1984"/>
      <c r="EJ650" s="1984"/>
      <c r="EK650" s="1984"/>
      <c r="EL650" s="1984"/>
      <c r="EM650" s="1984">
        <f t="shared" si="25"/>
        <v>417</v>
      </c>
      <c r="EN650" s="1984"/>
      <c r="EO650" s="1984"/>
      <c r="EP650" s="1984"/>
      <c r="EQ650" s="1984"/>
      <c r="ER650" s="1984" t="e">
        <f t="shared" si="26"/>
        <v>#VALUE!</v>
      </c>
      <c r="ES650" s="1984"/>
      <c r="ET650" s="1984"/>
      <c r="EU650" s="1984"/>
      <c r="EV650" s="1984"/>
      <c r="EW650" s="1984" t="e">
        <f t="shared" si="27"/>
        <v>#VALUE!</v>
      </c>
      <c r="EX650" s="1984"/>
      <c r="EY650" s="1984"/>
      <c r="EZ650" s="1984"/>
      <c r="FA650" s="1984"/>
    </row>
    <row r="651" spans="1:157" ht="12.75" customHeight="1">
      <c r="B651" s="2382" t="s">
        <v>274</v>
      </c>
      <c r="C651" s="2383"/>
      <c r="D651" s="2383"/>
      <c r="E651" s="2383"/>
      <c r="F651" s="2383"/>
      <c r="G651" s="2383"/>
      <c r="H651" s="2383"/>
      <c r="I651" s="2383"/>
      <c r="J651" s="2383"/>
      <c r="K651" s="2383"/>
      <c r="L651" s="2383"/>
      <c r="M651" s="2383"/>
      <c r="N651" s="2383"/>
      <c r="O651" s="2383"/>
      <c r="P651" s="2383"/>
      <c r="Q651" s="2383"/>
      <c r="R651" s="2383"/>
      <c r="S651" s="2383"/>
      <c r="T651" s="2383"/>
      <c r="U651" s="2383"/>
      <c r="V651" s="2383"/>
      <c r="W651" s="2383"/>
      <c r="X651" s="2383"/>
      <c r="Y651" s="2383"/>
      <c r="Z651" s="2383"/>
      <c r="AA651" s="2383"/>
      <c r="AB651" s="2383"/>
      <c r="AC651" s="2383"/>
      <c r="AD651" s="2383"/>
      <c r="AE651" s="2383"/>
      <c r="AF651" s="2383"/>
      <c r="AG651" s="2383"/>
      <c r="AH651" s="2383"/>
      <c r="AI651" s="2383"/>
      <c r="AJ651" s="2383"/>
      <c r="AK651" s="2383"/>
      <c r="AL651" s="2383"/>
      <c r="AM651" s="2383"/>
      <c r="AN651" s="2384"/>
      <c r="AO651" s="2295">
        <f>AO649+AO650</f>
        <v>143384056.30075455</v>
      </c>
      <c r="AP651" s="2296"/>
      <c r="AQ651" s="2296"/>
      <c r="AR651" s="2296"/>
      <c r="AS651" s="2297"/>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80">
        <f t="shared" si="29"/>
        <v>0</v>
      </c>
      <c r="BT651" s="1980"/>
      <c r="BU651" s="1980"/>
      <c r="BV651" s="1980"/>
      <c r="BW651" s="1980"/>
      <c r="BX651" s="1980">
        <f t="shared" si="30"/>
        <v>0</v>
      </c>
      <c r="BY651" s="1980"/>
      <c r="BZ651" s="1980"/>
      <c r="CA651" s="1980"/>
      <c r="CB651" s="1980"/>
      <c r="CC651" s="1980">
        <f t="shared" si="31"/>
        <v>0</v>
      </c>
      <c r="CD651" s="1980"/>
      <c r="CE651" s="1980"/>
      <c r="CF651" s="1980"/>
      <c r="CG651" s="1980"/>
      <c r="CH651" s="1980">
        <f t="shared" si="32"/>
        <v>0</v>
      </c>
      <c r="CI651" s="1980"/>
      <c r="CJ651" s="1980"/>
      <c r="CK651" s="1980"/>
      <c r="CL651" s="1980"/>
      <c r="CM651" s="1980">
        <f t="shared" si="33"/>
        <v>0</v>
      </c>
      <c r="CN651" s="1980"/>
      <c r="CO651" s="1980"/>
      <c r="CP651" s="1980"/>
      <c r="CQ651" s="1980"/>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1984" t="e">
        <f t="shared" si="22"/>
        <v>#VALUE!</v>
      </c>
      <c r="DY651" s="1984"/>
      <c r="DZ651" s="1984"/>
      <c r="EA651" s="1984"/>
      <c r="EB651" s="1984"/>
      <c r="EC651" s="1984" t="e">
        <f t="shared" si="23"/>
        <v>#VALUE!</v>
      </c>
      <c r="ED651" s="1984"/>
      <c r="EE651" s="1984"/>
      <c r="EF651" s="1984"/>
      <c r="EG651" s="1984"/>
      <c r="EH651" s="1984" t="e">
        <f t="shared" si="24"/>
        <v>#VALUE!</v>
      </c>
      <c r="EI651" s="1984"/>
      <c r="EJ651" s="1984"/>
      <c r="EK651" s="1984"/>
      <c r="EL651" s="1984"/>
      <c r="EM651" s="1984" t="e">
        <f t="shared" si="25"/>
        <v>#VALUE!</v>
      </c>
      <c r="EN651" s="1984"/>
      <c r="EO651" s="1984"/>
      <c r="EP651" s="1984"/>
      <c r="EQ651" s="1984"/>
      <c r="ER651" s="1984" t="e">
        <f t="shared" si="26"/>
        <v>#VALUE!</v>
      </c>
      <c r="ES651" s="1984"/>
      <c r="ET651" s="1984"/>
      <c r="EU651" s="1984"/>
      <c r="EV651" s="1984"/>
      <c r="EW651" s="1984" t="e">
        <f t="shared" si="27"/>
        <v>#VALUE!</v>
      </c>
      <c r="EX651" s="1984"/>
      <c r="EY651" s="1984"/>
      <c r="EZ651" s="1984"/>
      <c r="FA651" s="1984"/>
    </row>
    <row r="652" spans="1:157" ht="13">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80">
        <f t="shared" si="29"/>
        <v>0</v>
      </c>
      <c r="BT652" s="1980"/>
      <c r="BU652" s="1980"/>
      <c r="BV652" s="1980"/>
      <c r="BW652" s="1980"/>
      <c r="BX652" s="1980">
        <f t="shared" si="30"/>
        <v>0</v>
      </c>
      <c r="BY652" s="1980"/>
      <c r="BZ652" s="1980"/>
      <c r="CA652" s="1980"/>
      <c r="CB652" s="1980"/>
      <c r="CC652" s="1980">
        <f t="shared" si="31"/>
        <v>0</v>
      </c>
      <c r="CD652" s="1980"/>
      <c r="CE652" s="1980"/>
      <c r="CF652" s="1980"/>
      <c r="CG652" s="1980"/>
      <c r="CH652" s="1980">
        <f t="shared" si="32"/>
        <v>0</v>
      </c>
      <c r="CI652" s="1980"/>
      <c r="CJ652" s="1980"/>
      <c r="CK652" s="1980"/>
      <c r="CL652" s="1980"/>
      <c r="CM652" s="1980">
        <f t="shared" si="33"/>
        <v>0</v>
      </c>
      <c r="CN652" s="1980"/>
      <c r="CO652" s="1980"/>
      <c r="CP652" s="1980"/>
      <c r="CQ652" s="1980"/>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1984" t="e">
        <f t="shared" si="22"/>
        <v>#VALUE!</v>
      </c>
      <c r="DY652" s="1984"/>
      <c r="DZ652" s="1984"/>
      <c r="EA652" s="1984"/>
      <c r="EB652" s="1984"/>
      <c r="EC652" s="1984" t="e">
        <f t="shared" si="23"/>
        <v>#VALUE!</v>
      </c>
      <c r="ED652" s="1984"/>
      <c r="EE652" s="1984"/>
      <c r="EF652" s="1984"/>
      <c r="EG652" s="1984"/>
      <c r="EH652" s="1984" t="e">
        <f t="shared" si="24"/>
        <v>#VALUE!</v>
      </c>
      <c r="EI652" s="1984"/>
      <c r="EJ652" s="1984"/>
      <c r="EK652" s="1984"/>
      <c r="EL652" s="1984"/>
      <c r="EM652" s="1984" t="e">
        <f t="shared" si="25"/>
        <v>#VALUE!</v>
      </c>
      <c r="EN652" s="1984"/>
      <c r="EO652" s="1984"/>
      <c r="EP652" s="1984"/>
      <c r="EQ652" s="1984"/>
      <c r="ER652" s="1984" t="e">
        <f t="shared" si="26"/>
        <v>#VALUE!</v>
      </c>
      <c r="ES652" s="1984"/>
      <c r="ET652" s="1984"/>
      <c r="EU652" s="1984"/>
      <c r="EV652" s="1984"/>
      <c r="EW652" s="1984" t="e">
        <f t="shared" si="27"/>
        <v>#VALUE!</v>
      </c>
      <c r="EX652" s="1984"/>
      <c r="EY652" s="1984"/>
      <c r="EZ652" s="1984"/>
      <c r="FA652" s="1984"/>
    </row>
    <row r="653" spans="1:157" ht="12.5">
      <c r="A653" s="87" t="s">
        <v>117</v>
      </c>
      <c r="B653" s="12" t="s">
        <v>494</v>
      </c>
      <c r="G653" s="1985" t="str">
        <f>C637</f>
        <v>Permanent Mortgage</v>
      </c>
      <c r="H653" s="1985"/>
      <c r="I653" s="1985"/>
      <c r="J653" s="1985"/>
      <c r="K653" s="1985"/>
      <c r="L653" s="1985"/>
      <c r="M653" s="1985"/>
      <c r="N653" s="1985"/>
      <c r="O653" s="1985"/>
      <c r="P653" s="1985"/>
      <c r="Q653" s="1985"/>
      <c r="R653" s="1985"/>
      <c r="S653" s="14"/>
      <c r="T653" s="87" t="s">
        <v>118</v>
      </c>
      <c r="U653" s="12" t="s">
        <v>494</v>
      </c>
      <c r="Z653" s="1985" t="str">
        <f>C638</f>
        <v>HCD - AHSC</v>
      </c>
      <c r="AA653" s="1985"/>
      <c r="AB653" s="1985"/>
      <c r="AC653" s="1985"/>
      <c r="AD653" s="1985"/>
      <c r="AE653" s="1985"/>
      <c r="AF653" s="1985"/>
      <c r="AG653" s="1985"/>
      <c r="AH653" s="1985"/>
      <c r="AI653" s="1985"/>
      <c r="AJ653" s="1985"/>
      <c r="AK653" s="1985"/>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80">
        <f t="shared" si="29"/>
        <v>0</v>
      </c>
      <c r="BT653" s="1980"/>
      <c r="BU653" s="1980"/>
      <c r="BV653" s="1980"/>
      <c r="BW653" s="1980"/>
      <c r="BX653" s="1980">
        <f t="shared" si="30"/>
        <v>0</v>
      </c>
      <c r="BY653" s="1980"/>
      <c r="BZ653" s="1980"/>
      <c r="CA653" s="1980"/>
      <c r="CB653" s="1980"/>
      <c r="CC653" s="1980">
        <f t="shared" si="31"/>
        <v>0</v>
      </c>
      <c r="CD653" s="1980"/>
      <c r="CE653" s="1980"/>
      <c r="CF653" s="1980"/>
      <c r="CG653" s="1980"/>
      <c r="CH653" s="1980">
        <f t="shared" si="32"/>
        <v>0</v>
      </c>
      <c r="CI653" s="1980"/>
      <c r="CJ653" s="1980"/>
      <c r="CK653" s="1980"/>
      <c r="CL653" s="1980"/>
      <c r="CM653" s="1980">
        <f t="shared" si="33"/>
        <v>0</v>
      </c>
      <c r="CN653" s="1980"/>
      <c r="CO653" s="1980"/>
      <c r="CP653" s="1980"/>
      <c r="CQ653" s="1980"/>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1984" t="e">
        <f t="shared" si="22"/>
        <v>#VALUE!</v>
      </c>
      <c r="DY653" s="1984"/>
      <c r="DZ653" s="1984"/>
      <c r="EA653" s="1984"/>
      <c r="EB653" s="1984"/>
      <c r="EC653" s="1984" t="e">
        <f t="shared" si="23"/>
        <v>#VALUE!</v>
      </c>
      <c r="ED653" s="1984"/>
      <c r="EE653" s="1984"/>
      <c r="EF653" s="1984"/>
      <c r="EG653" s="1984"/>
      <c r="EH653" s="1984" t="e">
        <f t="shared" si="24"/>
        <v>#VALUE!</v>
      </c>
      <c r="EI653" s="1984"/>
      <c r="EJ653" s="1984"/>
      <c r="EK653" s="1984"/>
      <c r="EL653" s="1984"/>
      <c r="EM653" s="1984" t="e">
        <f t="shared" si="25"/>
        <v>#VALUE!</v>
      </c>
      <c r="EN653" s="1984"/>
      <c r="EO653" s="1984"/>
      <c r="EP653" s="1984"/>
      <c r="EQ653" s="1984"/>
      <c r="ER653" s="1984" t="e">
        <f t="shared" si="26"/>
        <v>#VALUE!</v>
      </c>
      <c r="ES653" s="1984"/>
      <c r="ET653" s="1984"/>
      <c r="EU653" s="1984"/>
      <c r="EV653" s="1984"/>
      <c r="EW653" s="1984" t="e">
        <f t="shared" si="27"/>
        <v>#VALUE!</v>
      </c>
      <c r="EX653" s="1984"/>
      <c r="EY653" s="1984"/>
      <c r="EZ653" s="1984"/>
      <c r="FA653" s="1984"/>
    </row>
    <row r="654" spans="1:157" ht="12.5">
      <c r="A654" s="35"/>
      <c r="B654" s="12" t="s">
        <v>90</v>
      </c>
      <c r="G654" s="2017" t="str">
        <f>G579</f>
        <v>370 17th Street, Suite 5195</v>
      </c>
      <c r="H654" s="2017"/>
      <c r="I654" s="2017"/>
      <c r="J654" s="2017"/>
      <c r="K654" s="2017"/>
      <c r="L654" s="2017"/>
      <c r="M654" s="2017"/>
      <c r="N654" s="2017"/>
      <c r="O654" s="2017"/>
      <c r="P654" s="2017"/>
      <c r="Q654" s="2017"/>
      <c r="R654" s="2017"/>
      <c r="S654" s="14"/>
      <c r="T654" s="35"/>
      <c r="U654" s="12" t="s">
        <v>90</v>
      </c>
      <c r="Z654" s="2017" t="s">
        <v>2674</v>
      </c>
      <c r="AA654" s="2017"/>
      <c r="AB654" s="2017"/>
      <c r="AC654" s="2017"/>
      <c r="AD654" s="2017"/>
      <c r="AE654" s="2017"/>
      <c r="AF654" s="2017"/>
      <c r="AG654" s="2017"/>
      <c r="AH654" s="2017"/>
      <c r="AI654" s="2017"/>
      <c r="AJ654" s="2017"/>
      <c r="AK654" s="2017"/>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80">
        <f t="shared" si="29"/>
        <v>0</v>
      </c>
      <c r="BT654" s="1980"/>
      <c r="BU654" s="1980"/>
      <c r="BV654" s="1980"/>
      <c r="BW654" s="1980"/>
      <c r="BX654" s="1980">
        <f t="shared" si="30"/>
        <v>0</v>
      </c>
      <c r="BY654" s="1980"/>
      <c r="BZ654" s="1980"/>
      <c r="CA654" s="1980"/>
      <c r="CB654" s="1980"/>
      <c r="CC654" s="1980">
        <f t="shared" si="31"/>
        <v>0</v>
      </c>
      <c r="CD654" s="1980"/>
      <c r="CE654" s="1980"/>
      <c r="CF654" s="1980"/>
      <c r="CG654" s="1980"/>
      <c r="CH654" s="1980">
        <f t="shared" si="32"/>
        <v>0</v>
      </c>
      <c r="CI654" s="1980"/>
      <c r="CJ654" s="1980"/>
      <c r="CK654" s="1980"/>
      <c r="CL654" s="1980"/>
      <c r="CM654" s="1980">
        <f t="shared" si="33"/>
        <v>0</v>
      </c>
      <c r="CN654" s="1980"/>
      <c r="CO654" s="1980"/>
      <c r="CP654" s="1980"/>
      <c r="CQ654" s="1980"/>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1984" t="e">
        <f t="shared" si="22"/>
        <v>#VALUE!</v>
      </c>
      <c r="DY654" s="1984"/>
      <c r="DZ654" s="1984"/>
      <c r="EA654" s="1984"/>
      <c r="EB654" s="1984"/>
      <c r="EC654" s="1984" t="e">
        <f t="shared" si="23"/>
        <v>#VALUE!</v>
      </c>
      <c r="ED654" s="1984"/>
      <c r="EE654" s="1984"/>
      <c r="EF654" s="1984"/>
      <c r="EG654" s="1984"/>
      <c r="EH654" s="1984" t="e">
        <f t="shared" si="24"/>
        <v>#VALUE!</v>
      </c>
      <c r="EI654" s="1984"/>
      <c r="EJ654" s="1984"/>
      <c r="EK654" s="1984"/>
      <c r="EL654" s="1984"/>
      <c r="EM654" s="1984" t="e">
        <f t="shared" si="25"/>
        <v>#VALUE!</v>
      </c>
      <c r="EN654" s="1984"/>
      <c r="EO654" s="1984"/>
      <c r="EP654" s="1984"/>
      <c r="EQ654" s="1984"/>
      <c r="ER654" s="1984" t="e">
        <f t="shared" si="26"/>
        <v>#VALUE!</v>
      </c>
      <c r="ES654" s="1984"/>
      <c r="ET654" s="1984"/>
      <c r="EU654" s="1984"/>
      <c r="EV654" s="1984"/>
      <c r="EW654" s="1984" t="e">
        <f t="shared" si="27"/>
        <v>#VALUE!</v>
      </c>
      <c r="EX654" s="1984"/>
      <c r="EY654" s="1984"/>
      <c r="EZ654" s="1984"/>
      <c r="FA654" s="1984"/>
    </row>
    <row r="655" spans="1:157" ht="12.5">
      <c r="A655" s="35"/>
      <c r="B655" s="12" t="s">
        <v>613</v>
      </c>
      <c r="G655" s="2017" t="str">
        <f>G580</f>
        <v>Denver</v>
      </c>
      <c r="H655" s="2017"/>
      <c r="I655" s="2017"/>
      <c r="J655" s="2017"/>
      <c r="K655" s="2017"/>
      <c r="L655" s="2017"/>
      <c r="M655" s="2017"/>
      <c r="N655" s="2017"/>
      <c r="O655" s="2017"/>
      <c r="P655" s="2017"/>
      <c r="Q655" s="2017"/>
      <c r="R655" s="2017"/>
      <c r="S655" s="88"/>
      <c r="T655" s="35"/>
      <c r="U655" s="12" t="s">
        <v>613</v>
      </c>
      <c r="Z655" s="1997" t="s">
        <v>2675</v>
      </c>
      <c r="AA655" s="1997"/>
      <c r="AB655" s="1997"/>
      <c r="AC655" s="1997"/>
      <c r="AD655" s="1997"/>
      <c r="AE655" s="1997"/>
      <c r="AF655" s="1997"/>
      <c r="AG655" s="1997"/>
      <c r="AH655" s="1997"/>
      <c r="AI655" s="1997"/>
      <c r="AJ655" s="1997"/>
      <c r="AK655" s="1997"/>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80">
        <f t="shared" si="29"/>
        <v>0</v>
      </c>
      <c r="BT655" s="1980"/>
      <c r="BU655" s="1980"/>
      <c r="BV655" s="1980"/>
      <c r="BW655" s="1980"/>
      <c r="BX655" s="1980">
        <f t="shared" si="30"/>
        <v>0</v>
      </c>
      <c r="BY655" s="1980"/>
      <c r="BZ655" s="1980"/>
      <c r="CA655" s="1980"/>
      <c r="CB655" s="1980"/>
      <c r="CC655" s="1980">
        <f t="shared" si="31"/>
        <v>0</v>
      </c>
      <c r="CD655" s="1980"/>
      <c r="CE655" s="1980"/>
      <c r="CF655" s="1980"/>
      <c r="CG655" s="1980"/>
      <c r="CH655" s="1980">
        <f t="shared" si="32"/>
        <v>0</v>
      </c>
      <c r="CI655" s="1980"/>
      <c r="CJ655" s="1980"/>
      <c r="CK655" s="1980"/>
      <c r="CL655" s="1980"/>
      <c r="CM655" s="1980">
        <f t="shared" si="33"/>
        <v>0</v>
      </c>
      <c r="CN655" s="1980"/>
      <c r="CO655" s="1980"/>
      <c r="CP655" s="1980"/>
      <c r="CQ655" s="1980"/>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1984" t="e">
        <f t="shared" si="22"/>
        <v>#VALUE!</v>
      </c>
      <c r="DY655" s="1984"/>
      <c r="DZ655" s="1984"/>
      <c r="EA655" s="1984"/>
      <c r="EB655" s="1984"/>
      <c r="EC655" s="1984" t="e">
        <f t="shared" si="23"/>
        <v>#VALUE!</v>
      </c>
      <c r="ED655" s="1984"/>
      <c r="EE655" s="1984"/>
      <c r="EF655" s="1984"/>
      <c r="EG655" s="1984"/>
      <c r="EH655" s="1984" t="e">
        <f t="shared" si="24"/>
        <v>#VALUE!</v>
      </c>
      <c r="EI655" s="1984"/>
      <c r="EJ655" s="1984"/>
      <c r="EK655" s="1984"/>
      <c r="EL655" s="1984"/>
      <c r="EM655" s="1984" t="e">
        <f t="shared" si="25"/>
        <v>#VALUE!</v>
      </c>
      <c r="EN655" s="1984"/>
      <c r="EO655" s="1984"/>
      <c r="EP655" s="1984"/>
      <c r="EQ655" s="1984"/>
      <c r="ER655" s="1984" t="e">
        <f t="shared" si="26"/>
        <v>#VALUE!</v>
      </c>
      <c r="ES655" s="1984"/>
      <c r="ET655" s="1984"/>
      <c r="EU655" s="1984"/>
      <c r="EV655" s="1984"/>
      <c r="EW655" s="1984" t="e">
        <f t="shared" si="27"/>
        <v>#VALUE!</v>
      </c>
      <c r="EX655" s="1984"/>
      <c r="EY655" s="1984"/>
      <c r="EZ655" s="1984"/>
      <c r="FA655" s="1984"/>
    </row>
    <row r="656" spans="1:157" ht="12.5">
      <c r="A656" s="35"/>
      <c r="B656" s="12" t="s">
        <v>17</v>
      </c>
      <c r="G656" s="2017" t="str">
        <f>G581</f>
        <v>Patricia Horton</v>
      </c>
      <c r="H656" s="2017"/>
      <c r="I656" s="2017"/>
      <c r="J656" s="2017"/>
      <c r="K656" s="2017"/>
      <c r="L656" s="2017"/>
      <c r="M656" s="2017"/>
      <c r="N656" s="2017"/>
      <c r="O656" s="2017"/>
      <c r="P656" s="2017"/>
      <c r="Q656" s="2017"/>
      <c r="R656" s="2017"/>
      <c r="S656" s="14"/>
      <c r="T656" s="35"/>
      <c r="U656" s="12" t="s">
        <v>17</v>
      </c>
      <c r="Z656" s="1997" t="s">
        <v>2676</v>
      </c>
      <c r="AA656" s="1997"/>
      <c r="AB656" s="1997"/>
      <c r="AC656" s="1997"/>
      <c r="AD656" s="1997"/>
      <c r="AE656" s="1997"/>
      <c r="AF656" s="1997"/>
      <c r="AG656" s="1997"/>
      <c r="AH656" s="1997"/>
      <c r="AI656" s="1997"/>
      <c r="AJ656" s="1997"/>
      <c r="AK656" s="1997"/>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80">
        <f t="shared" si="29"/>
        <v>0</v>
      </c>
      <c r="BT656" s="1980"/>
      <c r="BU656" s="1980"/>
      <c r="BV656" s="1980"/>
      <c r="BW656" s="1980"/>
      <c r="BX656" s="1980">
        <f t="shared" si="30"/>
        <v>0</v>
      </c>
      <c r="BY656" s="1980"/>
      <c r="BZ656" s="1980"/>
      <c r="CA656" s="1980"/>
      <c r="CB656" s="1980"/>
      <c r="CC656" s="1980">
        <f t="shared" si="31"/>
        <v>0</v>
      </c>
      <c r="CD656" s="1980"/>
      <c r="CE656" s="1980"/>
      <c r="CF656" s="1980"/>
      <c r="CG656" s="1980"/>
      <c r="CH656" s="1980">
        <f t="shared" si="32"/>
        <v>0</v>
      </c>
      <c r="CI656" s="1980"/>
      <c r="CJ656" s="1980"/>
      <c r="CK656" s="1980"/>
      <c r="CL656" s="1980"/>
      <c r="CM656" s="1980">
        <f t="shared" si="33"/>
        <v>0</v>
      </c>
      <c r="CN656" s="1980"/>
      <c r="CO656" s="1980"/>
      <c r="CP656" s="1980"/>
      <c r="CQ656" s="1980"/>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1984" t="e">
        <f t="shared" si="22"/>
        <v>#VALUE!</v>
      </c>
      <c r="DY656" s="1984"/>
      <c r="DZ656" s="1984"/>
      <c r="EA656" s="1984"/>
      <c r="EB656" s="1984"/>
      <c r="EC656" s="1984" t="e">
        <f t="shared" si="23"/>
        <v>#VALUE!</v>
      </c>
      <c r="ED656" s="1984"/>
      <c r="EE656" s="1984"/>
      <c r="EF656" s="1984"/>
      <c r="EG656" s="1984"/>
      <c r="EH656" s="1984" t="e">
        <f t="shared" si="24"/>
        <v>#VALUE!</v>
      </c>
      <c r="EI656" s="1984"/>
      <c r="EJ656" s="1984"/>
      <c r="EK656" s="1984"/>
      <c r="EL656" s="1984"/>
      <c r="EM656" s="1984" t="e">
        <f t="shared" si="25"/>
        <v>#VALUE!</v>
      </c>
      <c r="EN656" s="1984"/>
      <c r="EO656" s="1984"/>
      <c r="EP656" s="1984"/>
      <c r="EQ656" s="1984"/>
      <c r="ER656" s="1984" t="e">
        <f t="shared" si="26"/>
        <v>#VALUE!</v>
      </c>
      <c r="ES656" s="1984"/>
      <c r="ET656" s="1984"/>
      <c r="EU656" s="1984"/>
      <c r="EV656" s="1984"/>
      <c r="EW656" s="1984" t="e">
        <f t="shared" si="27"/>
        <v>#VALUE!</v>
      </c>
      <c r="EX656" s="1984"/>
      <c r="EY656" s="1984"/>
      <c r="EZ656" s="1984"/>
      <c r="FA656" s="1984"/>
    </row>
    <row r="657" spans="1:157" ht="12.5">
      <c r="A657" s="35"/>
      <c r="B657" s="12" t="s">
        <v>325</v>
      </c>
      <c r="G657" s="2039" t="str">
        <f>G582</f>
        <v>303.546.1005</v>
      </c>
      <c r="H657" s="2039"/>
      <c r="I657" s="2039"/>
      <c r="J657" s="2039"/>
      <c r="K657" s="2039"/>
      <c r="L657" s="2039"/>
      <c r="O657" s="137" t="s">
        <v>212</v>
      </c>
      <c r="P657" s="1996"/>
      <c r="Q657" s="1996"/>
      <c r="R657" s="1996"/>
      <c r="S657" s="16"/>
      <c r="T657" s="35"/>
      <c r="U657" s="12" t="s">
        <v>325</v>
      </c>
      <c r="Z657" s="2266" t="s">
        <v>2677</v>
      </c>
      <c r="AA657" s="2039"/>
      <c r="AB657" s="2039"/>
      <c r="AC657" s="2039"/>
      <c r="AD657" s="2039"/>
      <c r="AE657" s="2039"/>
      <c r="AH657" s="137" t="s">
        <v>212</v>
      </c>
      <c r="AI657" s="1996"/>
      <c r="AJ657" s="1996"/>
      <c r="AK657" s="1996"/>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80">
        <f t="shared" si="29"/>
        <v>0</v>
      </c>
      <c r="BT657" s="1980"/>
      <c r="BU657" s="1980"/>
      <c r="BV657" s="1980"/>
      <c r="BW657" s="1980"/>
      <c r="BX657" s="1980">
        <f t="shared" si="30"/>
        <v>0</v>
      </c>
      <c r="BY657" s="1980"/>
      <c r="BZ657" s="1980"/>
      <c r="CA657" s="1980"/>
      <c r="CB657" s="1980"/>
      <c r="CC657" s="1980">
        <f t="shared" si="31"/>
        <v>0</v>
      </c>
      <c r="CD657" s="1980"/>
      <c r="CE657" s="1980"/>
      <c r="CF657" s="1980"/>
      <c r="CG657" s="1980"/>
      <c r="CH657" s="1980">
        <f t="shared" si="32"/>
        <v>0</v>
      </c>
      <c r="CI657" s="1980"/>
      <c r="CJ657" s="1980"/>
      <c r="CK657" s="1980"/>
      <c r="CL657" s="1980"/>
      <c r="CM657" s="1980">
        <f t="shared" si="33"/>
        <v>0</v>
      </c>
      <c r="CN657" s="1980"/>
      <c r="CO657" s="1980"/>
      <c r="CP657" s="1980"/>
      <c r="CQ657" s="1980"/>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1984" t="e">
        <f t="shared" si="22"/>
        <v>#VALUE!</v>
      </c>
      <c r="DY657" s="1984"/>
      <c r="DZ657" s="1984"/>
      <c r="EA657" s="1984"/>
      <c r="EB657" s="1984"/>
      <c r="EC657" s="1984" t="e">
        <f t="shared" si="23"/>
        <v>#VALUE!</v>
      </c>
      <c r="ED657" s="1984"/>
      <c r="EE657" s="1984"/>
      <c r="EF657" s="1984"/>
      <c r="EG657" s="1984"/>
      <c r="EH657" s="1984" t="e">
        <f t="shared" si="24"/>
        <v>#VALUE!</v>
      </c>
      <c r="EI657" s="1984"/>
      <c r="EJ657" s="1984"/>
      <c r="EK657" s="1984"/>
      <c r="EL657" s="1984"/>
      <c r="EM657" s="1984" t="e">
        <f t="shared" si="25"/>
        <v>#VALUE!</v>
      </c>
      <c r="EN657" s="1984"/>
      <c r="EO657" s="1984"/>
      <c r="EP657" s="1984"/>
      <c r="EQ657" s="1984"/>
      <c r="ER657" s="1984" t="e">
        <f t="shared" si="26"/>
        <v>#VALUE!</v>
      </c>
      <c r="ES657" s="1984"/>
      <c r="ET657" s="1984"/>
      <c r="EU657" s="1984"/>
      <c r="EV657" s="1984"/>
      <c r="EW657" s="1984" t="e">
        <f t="shared" si="27"/>
        <v>#VALUE!</v>
      </c>
      <c r="EX657" s="1984"/>
      <c r="EY657" s="1984"/>
      <c r="EZ657" s="1984"/>
      <c r="FA657" s="1984"/>
    </row>
    <row r="658" spans="1:157" ht="12.5">
      <c r="A658" s="35"/>
      <c r="B658" s="12" t="s">
        <v>18</v>
      </c>
      <c r="H658" s="2017" t="str">
        <f>G653</f>
        <v>Permanent Mortgage</v>
      </c>
      <c r="I658" s="2017"/>
      <c r="J658" s="2017"/>
      <c r="K658" s="2017"/>
      <c r="L658" s="2017"/>
      <c r="M658" s="2017"/>
      <c r="N658" s="2017"/>
      <c r="O658" s="2017"/>
      <c r="P658" s="2017"/>
      <c r="Q658" s="2017"/>
      <c r="R658" s="2017"/>
      <c r="S658" s="14"/>
      <c r="T658" s="35"/>
      <c r="U658" s="12" t="s">
        <v>18</v>
      </c>
      <c r="AA658" s="2017" t="s">
        <v>2670</v>
      </c>
      <c r="AB658" s="2017"/>
      <c r="AC658" s="2017"/>
      <c r="AD658" s="2017"/>
      <c r="AE658" s="2017"/>
      <c r="AF658" s="2017"/>
      <c r="AG658" s="2017"/>
      <c r="AH658" s="2017"/>
      <c r="AI658" s="2017"/>
      <c r="AJ658" s="2017"/>
      <c r="AK658" s="2017"/>
      <c r="AZ658" s="61"/>
      <c r="BA658" s="61"/>
      <c r="BB658" s="61"/>
      <c r="BC658" s="61"/>
      <c r="BD658" s="61"/>
      <c r="BE658" s="61"/>
      <c r="BF658" s="61"/>
      <c r="BG658" s="61"/>
      <c r="BH658" s="61"/>
      <c r="BI658" s="61"/>
      <c r="BJ658" s="61"/>
      <c r="BK658" s="61"/>
      <c r="BL658" s="61"/>
      <c r="BM658" s="61"/>
      <c r="BN658" s="1981">
        <f>SUM(BN648:BR657)</f>
        <v>0</v>
      </c>
      <c r="BO658" s="1982"/>
      <c r="BP658" s="1982"/>
      <c r="BQ658" s="1982"/>
      <c r="BR658" s="1983"/>
      <c r="BS658" s="1977">
        <f>SUM(BS648:BW657)</f>
        <v>0</v>
      </c>
      <c r="BT658" s="1978"/>
      <c r="BU658" s="1978"/>
      <c r="BV658" s="1978"/>
      <c r="BW658" s="1979"/>
      <c r="BX658" s="1977">
        <f>SUM(BX648:CB657)</f>
        <v>0</v>
      </c>
      <c r="BY658" s="1978"/>
      <c r="BZ658" s="1978"/>
      <c r="CA658" s="1978"/>
      <c r="CB658" s="1979"/>
      <c r="CC658" s="1977">
        <f>SUM(CC648:CG657)</f>
        <v>0</v>
      </c>
      <c r="CD658" s="1978"/>
      <c r="CE658" s="1978"/>
      <c r="CF658" s="1978"/>
      <c r="CG658" s="1979"/>
      <c r="CH658" s="1977">
        <f>SUM(CH648:CL657)</f>
        <v>0</v>
      </c>
      <c r="CI658" s="1978"/>
      <c r="CJ658" s="1978"/>
      <c r="CK658" s="1978"/>
      <c r="CL658" s="1979"/>
      <c r="CM658" s="1977">
        <f>SUM(CM648:CQ657)</f>
        <v>0</v>
      </c>
      <c r="CN658" s="1978"/>
      <c r="CO658" s="1978"/>
      <c r="CP658" s="1978"/>
      <c r="CQ658" s="1979"/>
      <c r="CR658" s="1704"/>
      <c r="CS658" s="2002">
        <f>SUM(CS648:CW657)</f>
        <v>0</v>
      </c>
      <c r="CT658" s="2002"/>
      <c r="CU658" s="2002"/>
      <c r="CV658" s="2002"/>
      <c r="CW658" s="2002"/>
      <c r="CX658" s="2002">
        <f>SUM(CX648:DB657)</f>
        <v>0</v>
      </c>
      <c r="CY658" s="2002"/>
      <c r="CZ658" s="2002"/>
      <c r="DA658" s="2002"/>
      <c r="DB658" s="2002"/>
      <c r="DC658" s="2002">
        <f>SUM(DC648:DG657)</f>
        <v>0</v>
      </c>
      <c r="DD658" s="2002"/>
      <c r="DE658" s="2002"/>
      <c r="DF658" s="2002"/>
      <c r="DG658" s="2002"/>
      <c r="DH658" s="2002">
        <f>SUM(DH648:DL657)</f>
        <v>0</v>
      </c>
      <c r="DI658" s="2002"/>
      <c r="DJ658" s="2002"/>
      <c r="DK658" s="2002"/>
      <c r="DL658" s="2002"/>
      <c r="DM658" s="2002">
        <f>SUM(DM648:DQ657)</f>
        <v>0</v>
      </c>
      <c r="DN658" s="2002"/>
      <c r="DO658" s="2002"/>
      <c r="DP658" s="2002"/>
      <c r="DQ658" s="2002"/>
      <c r="DR658" s="2002">
        <f>SUM(DR648:DV657)</f>
        <v>0</v>
      </c>
      <c r="DS658" s="2002"/>
      <c r="DT658" s="2002"/>
      <c r="DU658" s="2002"/>
      <c r="DV658" s="2002"/>
      <c r="DX658" s="1984" t="e">
        <f t="shared" si="22"/>
        <v>#VALUE!</v>
      </c>
      <c r="DY658" s="1984"/>
      <c r="DZ658" s="1984"/>
      <c r="EA658" s="1984"/>
      <c r="EB658" s="1984"/>
      <c r="EC658" s="1984" t="e">
        <f t="shared" si="23"/>
        <v>#VALUE!</v>
      </c>
      <c r="ED658" s="1984"/>
      <c r="EE658" s="1984"/>
      <c r="EF658" s="1984"/>
      <c r="EG658" s="1984"/>
      <c r="EH658" s="1984" t="e">
        <f t="shared" si="24"/>
        <v>#VALUE!</v>
      </c>
      <c r="EI658" s="1984"/>
      <c r="EJ658" s="1984"/>
      <c r="EK658" s="1984"/>
      <c r="EL658" s="1984"/>
      <c r="EM658" s="1984" t="e">
        <f t="shared" si="25"/>
        <v>#VALUE!</v>
      </c>
      <c r="EN658" s="1984"/>
      <c r="EO658" s="1984"/>
      <c r="EP658" s="1984"/>
      <c r="EQ658" s="1984"/>
      <c r="ER658" s="1984" t="e">
        <f t="shared" si="26"/>
        <v>#VALUE!</v>
      </c>
      <c r="ES658" s="1984"/>
      <c r="ET658" s="1984"/>
      <c r="EU658" s="1984"/>
      <c r="EV658" s="1984"/>
      <c r="EW658" s="1984" t="e">
        <f t="shared" si="27"/>
        <v>#VALUE!</v>
      </c>
      <c r="EX658" s="1984"/>
      <c r="EY658" s="1984"/>
      <c r="EZ658" s="1984"/>
      <c r="FA658" s="1984"/>
    </row>
    <row r="659" spans="1:157" ht="12.5">
      <c r="A659" s="35"/>
      <c r="B659" s="12" t="s">
        <v>20</v>
      </c>
      <c r="N659" s="1995" t="s">
        <v>576</v>
      </c>
      <c r="O659" s="1995"/>
      <c r="T659" s="35"/>
      <c r="U659" s="12" t="s">
        <v>20</v>
      </c>
      <c r="AG659" s="1995" t="s">
        <v>576</v>
      </c>
      <c r="AH659" s="1995"/>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1984" t="e">
        <f t="shared" si="22"/>
        <v>#VALUE!</v>
      </c>
      <c r="DY659" s="1984"/>
      <c r="DZ659" s="1984"/>
      <c r="EA659" s="1984"/>
      <c r="EB659" s="1984"/>
      <c r="EC659" s="1984" t="e">
        <f t="shared" si="23"/>
        <v>#VALUE!</v>
      </c>
      <c r="ED659" s="1984"/>
      <c r="EE659" s="1984"/>
      <c r="EF659" s="1984"/>
      <c r="EG659" s="1984"/>
      <c r="EH659" s="1984" t="e">
        <f t="shared" si="24"/>
        <v>#VALUE!</v>
      </c>
      <c r="EI659" s="1984"/>
      <c r="EJ659" s="1984"/>
      <c r="EK659" s="1984"/>
      <c r="EL659" s="1984"/>
      <c r="EM659" s="1984" t="e">
        <f t="shared" si="25"/>
        <v>#VALUE!</v>
      </c>
      <c r="EN659" s="1984"/>
      <c r="EO659" s="1984"/>
      <c r="EP659" s="1984"/>
      <c r="EQ659" s="1984"/>
      <c r="ER659" s="1984" t="e">
        <f t="shared" si="26"/>
        <v>#VALUE!</v>
      </c>
      <c r="ES659" s="1984"/>
      <c r="ET659" s="1984"/>
      <c r="EU659" s="1984"/>
      <c r="EV659" s="1984"/>
      <c r="EW659" s="1984" t="e">
        <f t="shared" si="27"/>
        <v>#VALUE!</v>
      </c>
      <c r="EX659" s="1984"/>
      <c r="EY659" s="1984"/>
      <c r="EZ659" s="1984"/>
      <c r="FA659" s="1984"/>
    </row>
    <row r="660" spans="1:157" ht="13">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1984">
        <f>SUM(CS658:DV658)</f>
        <v>0</v>
      </c>
      <c r="DS660" s="1984"/>
      <c r="DT660" s="1984"/>
      <c r="DU660" s="1984"/>
      <c r="DV660" s="1984"/>
      <c r="DX660" s="1984" t="e">
        <f t="shared" si="22"/>
        <v>#VALUE!</v>
      </c>
      <c r="DY660" s="1984"/>
      <c r="DZ660" s="1984"/>
      <c r="EA660" s="1984"/>
      <c r="EB660" s="1984"/>
      <c r="EC660" s="1984" t="e">
        <f t="shared" si="23"/>
        <v>#VALUE!</v>
      </c>
      <c r="ED660" s="1984"/>
      <c r="EE660" s="1984"/>
      <c r="EF660" s="1984"/>
      <c r="EG660" s="1984"/>
      <c r="EH660" s="1984" t="e">
        <f t="shared" si="24"/>
        <v>#VALUE!</v>
      </c>
      <c r="EI660" s="1984"/>
      <c r="EJ660" s="1984"/>
      <c r="EK660" s="1984"/>
      <c r="EL660" s="1984"/>
      <c r="EM660" s="1984" t="e">
        <f t="shared" si="25"/>
        <v>#VALUE!</v>
      </c>
      <c r="EN660" s="1984"/>
      <c r="EO660" s="1984"/>
      <c r="EP660" s="1984"/>
      <c r="EQ660" s="1984"/>
      <c r="ER660" s="1984" t="e">
        <f t="shared" si="26"/>
        <v>#VALUE!</v>
      </c>
      <c r="ES660" s="1984"/>
      <c r="ET660" s="1984"/>
      <c r="EU660" s="1984"/>
      <c r="EV660" s="1984"/>
      <c r="EW660" s="1984" t="e">
        <f t="shared" si="27"/>
        <v>#VALUE!</v>
      </c>
      <c r="EX660" s="1984"/>
      <c r="EY660" s="1984"/>
      <c r="EZ660" s="1984"/>
      <c r="FA660" s="1984"/>
    </row>
    <row r="661" spans="1:157" ht="13">
      <c r="A661" s="87" t="s">
        <v>124</v>
      </c>
      <c r="B661" s="12" t="s">
        <v>494</v>
      </c>
      <c r="G661" s="1985" t="str">
        <f>C639</f>
        <v>San Mateo County Loan</v>
      </c>
      <c r="H661" s="1985"/>
      <c r="I661" s="1985"/>
      <c r="J661" s="1985"/>
      <c r="K661" s="1985"/>
      <c r="L661" s="1985"/>
      <c r="M661" s="1985"/>
      <c r="N661" s="1985"/>
      <c r="O661" s="1985"/>
      <c r="P661" s="1985"/>
      <c r="Q661" s="1985"/>
      <c r="R661" s="1985"/>
      <c r="T661" s="87" t="s">
        <v>614</v>
      </c>
      <c r="U661" s="12" t="s">
        <v>494</v>
      </c>
      <c r="Z661" s="1985" t="str">
        <f>C640</f>
        <v>San Mateo County Loan - HHC</v>
      </c>
      <c r="AA661" s="1985"/>
      <c r="AB661" s="1985"/>
      <c r="AC661" s="1985"/>
      <c r="AD661" s="1985"/>
      <c r="AE661" s="1985"/>
      <c r="AF661" s="1985"/>
      <c r="AG661" s="1985"/>
      <c r="AH661" s="1985"/>
      <c r="AI661" s="1985"/>
      <c r="AJ661" s="1985"/>
      <c r="AK661" s="1985"/>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1984" t="e">
        <f t="shared" si="22"/>
        <v>#VALUE!</v>
      </c>
      <c r="DY661" s="1984"/>
      <c r="DZ661" s="1984"/>
      <c r="EA661" s="1984"/>
      <c r="EB661" s="1984"/>
      <c r="EC661" s="1984" t="e">
        <f t="shared" si="23"/>
        <v>#VALUE!</v>
      </c>
      <c r="ED661" s="1984"/>
      <c r="EE661" s="1984"/>
      <c r="EF661" s="1984"/>
      <c r="EG661" s="1984"/>
      <c r="EH661" s="1984" t="e">
        <f t="shared" si="24"/>
        <v>#VALUE!</v>
      </c>
      <c r="EI661" s="1984"/>
      <c r="EJ661" s="1984"/>
      <c r="EK661" s="1984"/>
      <c r="EL661" s="1984"/>
      <c r="EM661" s="1984" t="e">
        <f t="shared" si="25"/>
        <v>#VALUE!</v>
      </c>
      <c r="EN661" s="1984"/>
      <c r="EO661" s="1984"/>
      <c r="EP661" s="1984"/>
      <c r="EQ661" s="1984"/>
      <c r="ER661" s="1984" t="e">
        <f t="shared" si="26"/>
        <v>#VALUE!</v>
      </c>
      <c r="ES661" s="1984"/>
      <c r="ET661" s="1984"/>
      <c r="EU661" s="1984"/>
      <c r="EV661" s="1984"/>
      <c r="EW661" s="1984" t="e">
        <f t="shared" si="27"/>
        <v>#VALUE!</v>
      </c>
      <c r="EX661" s="1984"/>
      <c r="EY661" s="1984"/>
      <c r="EZ661" s="1984"/>
      <c r="FA661" s="1984"/>
    </row>
    <row r="662" spans="1:157" ht="12.5">
      <c r="A662" s="35"/>
      <c r="B662" s="12" t="s">
        <v>90</v>
      </c>
      <c r="G662" s="2017" t="str">
        <f>G588</f>
        <v>264 Harbor Blvd, Building A</v>
      </c>
      <c r="H662" s="2017"/>
      <c r="I662" s="2017"/>
      <c r="J662" s="2017"/>
      <c r="K662" s="2017"/>
      <c r="L662" s="2017"/>
      <c r="M662" s="2017"/>
      <c r="N662" s="2017"/>
      <c r="O662" s="2017"/>
      <c r="P662" s="2017"/>
      <c r="Q662" s="2017"/>
      <c r="R662" s="2017"/>
      <c r="T662" s="35"/>
      <c r="U662" s="12" t="s">
        <v>90</v>
      </c>
      <c r="Z662" s="2017" t="str">
        <f>G662</f>
        <v>264 Harbor Blvd, Building A</v>
      </c>
      <c r="AA662" s="2017"/>
      <c r="AB662" s="2017"/>
      <c r="AC662" s="2017"/>
      <c r="AD662" s="2017"/>
      <c r="AE662" s="2017"/>
      <c r="AF662" s="2017"/>
      <c r="AG662" s="2017"/>
      <c r="AH662" s="2017"/>
      <c r="AI662" s="2017"/>
      <c r="AJ662" s="2017"/>
      <c r="AK662" s="201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1984" t="e">
        <f t="shared" si="22"/>
        <v>#VALUE!</v>
      </c>
      <c r="DY662" s="1984"/>
      <c r="DZ662" s="1984"/>
      <c r="EA662" s="1984"/>
      <c r="EB662" s="1984"/>
      <c r="EC662" s="1984" t="e">
        <f t="shared" si="23"/>
        <v>#VALUE!</v>
      </c>
      <c r="ED662" s="1984"/>
      <c r="EE662" s="1984"/>
      <c r="EF662" s="1984"/>
      <c r="EG662" s="1984"/>
      <c r="EH662" s="1984" t="e">
        <f t="shared" si="24"/>
        <v>#VALUE!</v>
      </c>
      <c r="EI662" s="1984"/>
      <c r="EJ662" s="1984"/>
      <c r="EK662" s="1984"/>
      <c r="EL662" s="1984"/>
      <c r="EM662" s="1984" t="e">
        <f t="shared" si="25"/>
        <v>#VALUE!</v>
      </c>
      <c r="EN662" s="1984"/>
      <c r="EO662" s="1984"/>
      <c r="EP662" s="1984"/>
      <c r="EQ662" s="1984"/>
      <c r="ER662" s="1984" t="e">
        <f t="shared" si="26"/>
        <v>#VALUE!</v>
      </c>
      <c r="ES662" s="1984"/>
      <c r="ET662" s="1984"/>
      <c r="EU662" s="1984"/>
      <c r="EV662" s="1984"/>
      <c r="EW662" s="1984" t="e">
        <f t="shared" si="27"/>
        <v>#VALUE!</v>
      </c>
      <c r="EX662" s="1984"/>
      <c r="EY662" s="1984"/>
      <c r="EZ662" s="1984"/>
      <c r="FA662" s="1984"/>
    </row>
    <row r="663" spans="1:157" ht="13">
      <c r="A663" s="35"/>
      <c r="B663" s="12" t="s">
        <v>613</v>
      </c>
      <c r="G663" s="1997" t="str">
        <f>G589</f>
        <v>Belmont</v>
      </c>
      <c r="H663" s="1997"/>
      <c r="I663" s="1997"/>
      <c r="J663" s="1997"/>
      <c r="K663" s="1997"/>
      <c r="L663" s="1997"/>
      <c r="M663" s="1997"/>
      <c r="N663" s="1997"/>
      <c r="O663" s="1997"/>
      <c r="P663" s="1997"/>
      <c r="Q663" s="1997"/>
      <c r="R663" s="1997"/>
      <c r="T663" s="35"/>
      <c r="U663" s="12" t="s">
        <v>613</v>
      </c>
      <c r="Z663" s="1997" t="str">
        <f>G663</f>
        <v>Belmont</v>
      </c>
      <c r="AA663" s="1997"/>
      <c r="AB663" s="1997"/>
      <c r="AC663" s="1997"/>
      <c r="AD663" s="1997"/>
      <c r="AE663" s="1997"/>
      <c r="AF663" s="1997"/>
      <c r="AG663" s="1997"/>
      <c r="AH663" s="1997"/>
      <c r="AI663" s="1997"/>
      <c r="AJ663" s="1997"/>
      <c r="AK663" s="1997"/>
      <c r="AZ663" s="61"/>
      <c r="BA663" s="61"/>
      <c r="BB663" s="61"/>
      <c r="BC663" s="61"/>
      <c r="BD663" s="61"/>
      <c r="BE663" s="61"/>
      <c r="BF663" s="61"/>
      <c r="BG663" s="61"/>
      <c r="BH663" s="61"/>
      <c r="BI663" s="61"/>
      <c r="BJ663" s="61"/>
      <c r="BK663" s="61"/>
      <c r="BL663" s="61"/>
      <c r="BM663" s="61"/>
      <c r="BN663" s="1977">
        <f>BN635+BN644+BN658</f>
        <v>0</v>
      </c>
      <c r="BO663" s="1978"/>
      <c r="BP663" s="1978"/>
      <c r="BQ663" s="1978"/>
      <c r="BR663" s="1979"/>
      <c r="BS663" s="1977">
        <f>BS635+BS644+BS658</f>
        <v>48</v>
      </c>
      <c r="BT663" s="1978"/>
      <c r="BU663" s="1978"/>
      <c r="BV663" s="1978"/>
      <c r="BW663" s="1979"/>
      <c r="BX663" s="1977">
        <f>BX635+BX644+BX658</f>
        <v>81</v>
      </c>
      <c r="BY663" s="1978"/>
      <c r="BZ663" s="1978"/>
      <c r="CA663" s="1978"/>
      <c r="CB663" s="1979"/>
      <c r="CC663" s="1977">
        <f>CC635+CC644+CC658</f>
        <v>50</v>
      </c>
      <c r="CD663" s="1978"/>
      <c r="CE663" s="1978"/>
      <c r="CF663" s="1978"/>
      <c r="CG663" s="1979"/>
      <c r="CH663" s="1977">
        <f>CH635+CH644+CH658</f>
        <v>0</v>
      </c>
      <c r="CI663" s="1978"/>
      <c r="CJ663" s="1978"/>
      <c r="CK663" s="1978"/>
      <c r="CL663" s="1979"/>
      <c r="CM663" s="1999">
        <f>CM658+CM644+CM635</f>
        <v>0</v>
      </c>
      <c r="CN663" s="2000"/>
      <c r="CO663" s="2000"/>
      <c r="CP663" s="2000"/>
      <c r="CQ663" s="2001"/>
      <c r="CR663" s="177"/>
      <c r="CS663" s="1418">
        <f>CS637+CS661</f>
        <v>356</v>
      </c>
      <c r="CT663" s="134" t="s">
        <v>2305</v>
      </c>
      <c r="CU663" s="58"/>
      <c r="CV663" s="58"/>
      <c r="CW663" s="58"/>
      <c r="CX663" s="58"/>
      <c r="CY663" s="58"/>
      <c r="CZ663" s="58"/>
      <c r="DA663" s="58"/>
      <c r="DB663" s="58"/>
      <c r="DC663" s="58"/>
      <c r="DD663" s="58"/>
      <c r="DE663" s="58"/>
      <c r="DF663" s="58"/>
      <c r="DX663" s="1984">
        <f>SUMIF(DX638:EB662,"&gt;0")</f>
        <v>0</v>
      </c>
      <c r="DY663" s="1984"/>
      <c r="DZ663" s="1984"/>
      <c r="EA663" s="1984"/>
      <c r="EB663" s="1984"/>
      <c r="EC663" s="1984">
        <f>SUMIF(EC638:EG662,"&gt;0")</f>
        <v>1388.875</v>
      </c>
      <c r="ED663" s="1984"/>
      <c r="EE663" s="1984"/>
      <c r="EF663" s="1984"/>
      <c r="EG663" s="1984"/>
      <c r="EH663" s="1984">
        <f>SUMIF(EH638:EL662,"&gt;0")</f>
        <v>1981.8607594936707</v>
      </c>
      <c r="EI663" s="1984"/>
      <c r="EJ663" s="1984"/>
      <c r="EK663" s="1984"/>
      <c r="EL663" s="1984"/>
      <c r="EM663" s="1984">
        <f>SUMIF(EM638:EQ662,"&gt;0")</f>
        <v>2278.6</v>
      </c>
      <c r="EN663" s="1984"/>
      <c r="EO663" s="1984"/>
      <c r="EP663" s="1984"/>
      <c r="EQ663" s="1984"/>
      <c r="ER663" s="1984">
        <f>SUMIF(ER638:EV662,"&gt;0")</f>
        <v>0</v>
      </c>
      <c r="ES663" s="1984"/>
      <c r="ET663" s="1984"/>
      <c r="EU663" s="1984"/>
      <c r="EV663" s="1984"/>
      <c r="EW663" s="1984">
        <f>SUMIF(EW638:FA662,"&gt;0")</f>
        <v>0</v>
      </c>
      <c r="EX663" s="1984"/>
      <c r="EY663" s="1984"/>
      <c r="EZ663" s="1984"/>
      <c r="FA663" s="1984"/>
    </row>
    <row r="664" spans="1:157" ht="12.5">
      <c r="A664" s="35"/>
      <c r="B664" s="12" t="s">
        <v>17</v>
      </c>
      <c r="G664" s="1997" t="str">
        <f>G590</f>
        <v>Bryan Briggs</v>
      </c>
      <c r="H664" s="1997"/>
      <c r="I664" s="1997"/>
      <c r="J664" s="1997"/>
      <c r="K664" s="1997"/>
      <c r="L664" s="1997"/>
      <c r="M664" s="1997"/>
      <c r="N664" s="1997"/>
      <c r="O664" s="1997"/>
      <c r="P664" s="1997"/>
      <c r="Q664" s="1997"/>
      <c r="R664" s="1997"/>
      <c r="T664" s="35"/>
      <c r="U664" s="12" t="s">
        <v>17</v>
      </c>
      <c r="Z664" s="1997" t="str">
        <f>G664</f>
        <v>Bryan Briggs</v>
      </c>
      <c r="AA664" s="1997"/>
      <c r="AB664" s="1997"/>
      <c r="AC664" s="1997"/>
      <c r="AD664" s="1997"/>
      <c r="AE664" s="1997"/>
      <c r="AF664" s="1997"/>
      <c r="AG664" s="1997"/>
      <c r="AH664" s="1997"/>
      <c r="AI664" s="1997"/>
      <c r="AJ664" s="1997"/>
      <c r="AK664" s="199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039" t="str">
        <f>G591</f>
        <v>650-802-3335</v>
      </c>
      <c r="H665" s="2039"/>
      <c r="I665" s="2039"/>
      <c r="J665" s="2039"/>
      <c r="K665" s="2039"/>
      <c r="L665" s="2039"/>
      <c r="O665" s="137" t="s">
        <v>212</v>
      </c>
      <c r="P665" s="1996"/>
      <c r="Q665" s="1996"/>
      <c r="R665" s="1996"/>
      <c r="T665" s="35"/>
      <c r="U665" s="12" t="s">
        <v>325</v>
      </c>
      <c r="Z665" s="2039" t="str">
        <f>G665</f>
        <v>650-802-3335</v>
      </c>
      <c r="AA665" s="2039"/>
      <c r="AB665" s="2039"/>
      <c r="AC665" s="2039"/>
      <c r="AD665" s="2039"/>
      <c r="AE665" s="2039"/>
      <c r="AH665" s="137" t="s">
        <v>212</v>
      </c>
      <c r="AI665" s="1996"/>
      <c r="AJ665" s="1996"/>
      <c r="AK665" s="199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17" t="s">
        <v>2670</v>
      </c>
      <c r="I666" s="2017"/>
      <c r="J666" s="2017"/>
      <c r="K666" s="2017"/>
      <c r="L666" s="2017"/>
      <c r="M666" s="2017"/>
      <c r="N666" s="2017"/>
      <c r="O666" s="2017"/>
      <c r="P666" s="2017"/>
      <c r="Q666" s="2017"/>
      <c r="R666" s="2017"/>
      <c r="T666" s="35"/>
      <c r="U666" s="12" t="s">
        <v>18</v>
      </c>
      <c r="AA666" s="2017" t="str">
        <f>H666</f>
        <v xml:space="preserve">Soft Loan </v>
      </c>
      <c r="AB666" s="2017"/>
      <c r="AC666" s="2017"/>
      <c r="AD666" s="2017"/>
      <c r="AE666" s="2017"/>
      <c r="AF666" s="2017"/>
      <c r="AG666" s="2017"/>
      <c r="AH666" s="2017"/>
      <c r="AI666" s="2017"/>
      <c r="AJ666" s="2017"/>
      <c r="AK666" s="2017"/>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3">
      <c r="A667" s="35"/>
      <c r="B667" s="12" t="s">
        <v>20</v>
      </c>
      <c r="N667" s="1995" t="s">
        <v>576</v>
      </c>
      <c r="O667" s="1995"/>
      <c r="T667" s="35"/>
      <c r="U667" s="12" t="s">
        <v>20</v>
      </c>
      <c r="AG667" s="1995" t="s">
        <v>576</v>
      </c>
      <c r="AH667" s="1995"/>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1985" t="str">
        <f>C641</f>
        <v>Deferred Developer Fee</v>
      </c>
      <c r="H669" s="1985"/>
      <c r="I669" s="1985"/>
      <c r="J669" s="1985"/>
      <c r="K669" s="1985"/>
      <c r="L669" s="1985"/>
      <c r="M669" s="1985"/>
      <c r="N669" s="1985"/>
      <c r="O669" s="1985"/>
      <c r="P669" s="1985"/>
      <c r="Q669" s="1985"/>
      <c r="R669" s="1985"/>
      <c r="T669" s="87" t="s">
        <v>617</v>
      </c>
      <c r="U669" s="12" t="s">
        <v>494</v>
      </c>
      <c r="Z669" s="1985" t="str">
        <f>C642</f>
        <v>GP Equity</v>
      </c>
      <c r="AA669" s="1985"/>
      <c r="AB669" s="1985"/>
      <c r="AC669" s="1985"/>
      <c r="AD669" s="1985"/>
      <c r="AE669" s="1985"/>
      <c r="AF669" s="1985"/>
      <c r="AG669" s="1985"/>
      <c r="AH669" s="1985"/>
      <c r="AI669" s="1985"/>
      <c r="AJ669" s="1985"/>
      <c r="AK669" s="1985"/>
      <c r="AZ669" s="58"/>
      <c r="BA669" s="310" t="s">
        <v>683</v>
      </c>
      <c r="BB669" s="58"/>
      <c r="BC669" s="58"/>
      <c r="BD669" s="58"/>
      <c r="BE669" s="58"/>
      <c r="BF669" s="382"/>
      <c r="BG669" s="334" t="s">
        <v>962</v>
      </c>
      <c r="BH669" s="382"/>
      <c r="BI669" s="382"/>
      <c r="BJ669" s="58"/>
      <c r="BK669" s="58"/>
      <c r="BL669" s="58"/>
      <c r="BM669" s="58"/>
      <c r="BN669" s="58"/>
      <c r="BO669" s="58"/>
      <c r="BP669" s="536" t="s">
        <v>682</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17" t="str">
        <f>Z596</f>
        <v>1256 Market Street</v>
      </c>
      <c r="H670" s="2017"/>
      <c r="I670" s="2017"/>
      <c r="J670" s="2017"/>
      <c r="K670" s="2017"/>
      <c r="L670" s="2017"/>
      <c r="M670" s="2017"/>
      <c r="N670" s="2017"/>
      <c r="O670" s="2017"/>
      <c r="P670" s="2017"/>
      <c r="Q670" s="2017"/>
      <c r="R670" s="2017"/>
      <c r="T670" s="35"/>
      <c r="U670" s="12" t="s">
        <v>90</v>
      </c>
      <c r="Z670" s="2017" t="str">
        <f>G670</f>
        <v>1256 Market Street</v>
      </c>
      <c r="AA670" s="2017"/>
      <c r="AB670" s="2017"/>
      <c r="AC670" s="2017"/>
      <c r="AD670" s="2017"/>
      <c r="AE670" s="2017"/>
      <c r="AF670" s="2017"/>
      <c r="AG670" s="2017"/>
      <c r="AH670" s="2017"/>
      <c r="AI670" s="2017"/>
      <c r="AJ670" s="2017"/>
      <c r="AK670" s="2017"/>
      <c r="AZ670" s="58"/>
      <c r="BA670" s="446">
        <f t="shared" ref="BA670:BA694" si="40">IF($G728=0,"N/A",VLOOKUP($T$189,TC_Rent,(MATCH($B728,bedrooms,FALSE))))</f>
        <v>3426</v>
      </c>
      <c r="BB670" s="58"/>
      <c r="BC670" s="58"/>
      <c r="BD670" s="58"/>
      <c r="BE670" s="58"/>
      <c r="BF670" s="382"/>
      <c r="BG670" s="454" t="s">
        <v>963</v>
      </c>
      <c r="BH670" s="459" t="s">
        <v>964</v>
      </c>
      <c r="BI670" s="458" t="s">
        <v>965</v>
      </c>
      <c r="BJ670" s="58"/>
      <c r="BK670" s="58"/>
      <c r="BL670" s="58"/>
      <c r="BM670" s="58"/>
      <c r="BN670" s="58"/>
      <c r="BO670" s="58"/>
      <c r="BP670" s="538" t="s">
        <v>507</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613</v>
      </c>
      <c r="G671" s="2017" t="str">
        <f>Z597</f>
        <v>San Francisco, CA 94102</v>
      </c>
      <c r="H671" s="2017"/>
      <c r="I671" s="2017"/>
      <c r="J671" s="2017"/>
      <c r="K671" s="2017"/>
      <c r="L671" s="2017"/>
      <c r="M671" s="2017"/>
      <c r="N671" s="2017"/>
      <c r="O671" s="2017"/>
      <c r="P671" s="2017"/>
      <c r="Q671" s="2017"/>
      <c r="R671" s="2017"/>
      <c r="T671" s="35"/>
      <c r="U671" s="12" t="s">
        <v>613</v>
      </c>
      <c r="Z671" s="1997" t="str">
        <f>G671</f>
        <v>San Francisco, CA 94102</v>
      </c>
      <c r="AA671" s="1997"/>
      <c r="AB671" s="1997"/>
      <c r="AC671" s="1997"/>
      <c r="AD671" s="1997"/>
      <c r="AE671" s="1997"/>
      <c r="AF671" s="1997"/>
      <c r="AG671" s="1997"/>
      <c r="AH671" s="1997"/>
      <c r="AI671" s="1997"/>
      <c r="AJ671" s="1997"/>
      <c r="AK671" s="1997"/>
      <c r="AZ671" s="58"/>
      <c r="BA671" s="446">
        <f t="shared" si="40"/>
        <v>3426</v>
      </c>
      <c r="BB671" s="58"/>
      <c r="BC671" s="58"/>
      <c r="BD671" s="58"/>
      <c r="BE671" s="58"/>
      <c r="BF671" s="382"/>
      <c r="BG671" s="456">
        <f t="shared" ref="BG671:BG695" si="41">G728</f>
        <v>8</v>
      </c>
      <c r="BH671" s="460">
        <f>BG671/$BG$696</f>
        <v>4.519774011299435E-2</v>
      </c>
      <c r="BI671" s="461">
        <f t="shared" ref="BI671:BI695" si="42">IF(BH671=0," ",BH671*AH728)</f>
        <v>1.3559322033898305E-2</v>
      </c>
      <c r="BJ671" s="58"/>
      <c r="BK671" s="58"/>
      <c r="BL671" s="58"/>
      <c r="BM671" s="58"/>
      <c r="BN671" s="58"/>
      <c r="BO671" s="58"/>
      <c r="BP671" s="539" t="s">
        <v>508</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17" t="str">
        <f>Z598</f>
        <v>Barara Gualco</v>
      </c>
      <c r="H672" s="2017"/>
      <c r="I672" s="2017"/>
      <c r="J672" s="2017"/>
      <c r="K672" s="2017"/>
      <c r="L672" s="2017"/>
      <c r="M672" s="2017"/>
      <c r="N672" s="2017"/>
      <c r="O672" s="2017"/>
      <c r="P672" s="2017"/>
      <c r="Q672" s="2017"/>
      <c r="R672" s="2017"/>
      <c r="T672" s="35"/>
      <c r="U672" s="12" t="s">
        <v>17</v>
      </c>
      <c r="Z672" s="1997" t="str">
        <f>G672</f>
        <v>Barara Gualco</v>
      </c>
      <c r="AA672" s="1997"/>
      <c r="AB672" s="1997"/>
      <c r="AC672" s="1997"/>
      <c r="AD672" s="1997"/>
      <c r="AE672" s="1997"/>
      <c r="AF672" s="1997"/>
      <c r="AG672" s="1997"/>
      <c r="AH672" s="1997"/>
      <c r="AI672" s="1997"/>
      <c r="AJ672" s="1997"/>
      <c r="AK672" s="1997"/>
      <c r="AZ672" s="58"/>
      <c r="BA672" s="446">
        <f t="shared" si="40"/>
        <v>3426</v>
      </c>
      <c r="BB672" s="58"/>
      <c r="BC672" s="58"/>
      <c r="BD672" s="58"/>
      <c r="BE672" s="58"/>
      <c r="BF672" s="382"/>
      <c r="BG672" s="457">
        <f t="shared" si="41"/>
        <v>12</v>
      </c>
      <c r="BH672" s="460">
        <f t="shared" ref="BH672:BH695" si="43">BG672/$BG$696</f>
        <v>6.7796610169491525E-2</v>
      </c>
      <c r="BI672" s="461">
        <f t="shared" si="42"/>
        <v>2.0338983050847456E-2</v>
      </c>
      <c r="BJ672" s="58"/>
      <c r="BK672" s="58"/>
      <c r="BL672" s="58"/>
      <c r="BM672" s="58"/>
      <c r="BN672" s="58"/>
      <c r="BO672" s="58"/>
      <c r="BP672" s="539" t="s">
        <v>509</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325</v>
      </c>
      <c r="G673" s="2039" t="str">
        <f>Z599</f>
        <v>415-355-7100</v>
      </c>
      <c r="H673" s="2039"/>
      <c r="I673" s="2039"/>
      <c r="J673" s="2039"/>
      <c r="K673" s="2039"/>
      <c r="L673" s="2039"/>
      <c r="O673" s="137" t="s">
        <v>212</v>
      </c>
      <c r="P673" s="1996"/>
      <c r="Q673" s="1996"/>
      <c r="R673" s="1996"/>
      <c r="T673" s="35"/>
      <c r="U673" s="12" t="s">
        <v>325</v>
      </c>
      <c r="Z673" s="2039" t="str">
        <f>G673</f>
        <v>415-355-7100</v>
      </c>
      <c r="AA673" s="2039"/>
      <c r="AB673" s="2039"/>
      <c r="AC673" s="2039"/>
      <c r="AD673" s="2039"/>
      <c r="AE673" s="2039"/>
      <c r="AH673" s="137" t="s">
        <v>212</v>
      </c>
      <c r="AI673" s="1996"/>
      <c r="AJ673" s="1996"/>
      <c r="AK673" s="1996"/>
      <c r="AZ673" s="58"/>
      <c r="BA673" s="446">
        <f t="shared" si="40"/>
        <v>3426</v>
      </c>
      <c r="BB673" s="58"/>
      <c r="BC673" s="58"/>
      <c r="BD673" s="58"/>
      <c r="BE673" s="58"/>
      <c r="BF673" s="382"/>
      <c r="BG673" s="457">
        <f t="shared" si="41"/>
        <v>11</v>
      </c>
      <c r="BH673" s="460">
        <f t="shared" si="43"/>
        <v>6.2146892655367235E-2</v>
      </c>
      <c r="BI673" s="461">
        <f t="shared" si="42"/>
        <v>3.1073446327683617E-2</v>
      </c>
      <c r="BJ673" s="58"/>
      <c r="BK673" s="58"/>
      <c r="BL673" s="58"/>
      <c r="BM673" s="58"/>
      <c r="BN673" s="58"/>
      <c r="BO673" s="58"/>
      <c r="BP673" s="539" t="s">
        <v>510</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17" t="s">
        <v>2679</v>
      </c>
      <c r="I674" s="2017"/>
      <c r="J674" s="2017"/>
      <c r="K674" s="2017"/>
      <c r="L674" s="2017"/>
      <c r="M674" s="2017"/>
      <c r="N674" s="2017"/>
      <c r="O674" s="2017"/>
      <c r="P674" s="2017"/>
      <c r="Q674" s="2017"/>
      <c r="R674" s="2017"/>
      <c r="T674" s="35"/>
      <c r="U674" s="12" t="s">
        <v>18</v>
      </c>
      <c r="AA674" s="2017" t="str">
        <f>Z669</f>
        <v>GP Equity</v>
      </c>
      <c r="AB674" s="2017"/>
      <c r="AC674" s="2017"/>
      <c r="AD674" s="2017"/>
      <c r="AE674" s="2017"/>
      <c r="AF674" s="2017"/>
      <c r="AG674" s="2017"/>
      <c r="AH674" s="2017"/>
      <c r="AI674" s="2017"/>
      <c r="AJ674" s="2017"/>
      <c r="AK674" s="2017"/>
      <c r="AZ674" s="58"/>
      <c r="BA674" s="446">
        <f t="shared" si="40"/>
        <v>3426</v>
      </c>
      <c r="BB674" s="58"/>
      <c r="BC674" s="58"/>
      <c r="BD674" s="58"/>
      <c r="BE674" s="58"/>
      <c r="BF674" s="382"/>
      <c r="BG674" s="457">
        <f t="shared" si="41"/>
        <v>11</v>
      </c>
      <c r="BH674" s="460">
        <f t="shared" si="43"/>
        <v>6.2146892655367235E-2</v>
      </c>
      <c r="BI674" s="461">
        <f t="shared" si="42"/>
        <v>3.7288135593220341E-2</v>
      </c>
      <c r="BJ674" s="58"/>
      <c r="BK674" s="58"/>
      <c r="BL674" s="58"/>
      <c r="BM674" s="58"/>
      <c r="BN674" s="58"/>
      <c r="BO674" s="58"/>
      <c r="BP674" s="539" t="s">
        <v>511</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1995" t="s">
        <v>576</v>
      </c>
      <c r="O675" s="1995"/>
      <c r="T675" s="35"/>
      <c r="U675" s="12" t="s">
        <v>20</v>
      </c>
      <c r="AG675" s="1995" t="s">
        <v>576</v>
      </c>
      <c r="AH675" s="1995"/>
      <c r="AZ675" s="58"/>
      <c r="BA675" s="446">
        <f t="shared" si="40"/>
        <v>4112</v>
      </c>
      <c r="BB675" s="58"/>
      <c r="BC675" s="58"/>
      <c r="BD675" s="58"/>
      <c r="BE675" s="58"/>
      <c r="BF675" s="382"/>
      <c r="BG675" s="457">
        <f t="shared" si="41"/>
        <v>6</v>
      </c>
      <c r="BH675" s="460">
        <f t="shared" si="43"/>
        <v>3.3898305084745763E-2</v>
      </c>
      <c r="BI675" s="461">
        <f t="shared" si="42"/>
        <v>2.7118644067796613E-2</v>
      </c>
      <c r="BJ675" s="58"/>
      <c r="BK675" s="58"/>
      <c r="BL675" s="58"/>
      <c r="BM675" s="58"/>
      <c r="BN675" s="58"/>
      <c r="BO675" s="58"/>
      <c r="BP675" s="539" t="s">
        <v>512</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46">
        <f t="shared" si="40"/>
        <v>4112</v>
      </c>
      <c r="BB676" s="58"/>
      <c r="BC676" s="58"/>
      <c r="BD676" s="58"/>
      <c r="BE676" s="58"/>
      <c r="BF676" s="382"/>
      <c r="BG676" s="457">
        <f t="shared" si="41"/>
        <v>22</v>
      </c>
      <c r="BH676" s="460">
        <f t="shared" si="43"/>
        <v>0.12429378531073447</v>
      </c>
      <c r="BI676" s="461">
        <f t="shared" si="42"/>
        <v>3.7288135593220341E-2</v>
      </c>
      <c r="BJ676" s="58"/>
      <c r="BK676" s="58"/>
      <c r="BL676" s="58"/>
      <c r="BM676" s="58"/>
      <c r="BN676" s="58"/>
      <c r="BO676" s="58"/>
      <c r="BP676" s="539" t="s">
        <v>513</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485</v>
      </c>
      <c r="B677" s="12" t="s">
        <v>494</v>
      </c>
      <c r="G677" s="1985" t="str">
        <f>C643</f>
        <v>Deferred Soft Loan Accrued Interest</v>
      </c>
      <c r="H677" s="1985"/>
      <c r="I677" s="1985"/>
      <c r="J677" s="1985"/>
      <c r="K677" s="1985"/>
      <c r="L677" s="1985"/>
      <c r="M677" s="1985"/>
      <c r="N677" s="1985"/>
      <c r="O677" s="1985"/>
      <c r="P677" s="1985"/>
      <c r="Q677" s="1985"/>
      <c r="R677" s="1985"/>
      <c r="T677" s="87" t="s">
        <v>486</v>
      </c>
      <c r="U677" s="12" t="s">
        <v>494</v>
      </c>
      <c r="Z677" s="1985">
        <f>C644</f>
        <v>0</v>
      </c>
      <c r="AA677" s="1985"/>
      <c r="AB677" s="1985"/>
      <c r="AC677" s="1985"/>
      <c r="AD677" s="1985"/>
      <c r="AE677" s="1985"/>
      <c r="AF677" s="1985"/>
      <c r="AG677" s="1985"/>
      <c r="AH677" s="1985"/>
      <c r="AI677" s="1985"/>
      <c r="AJ677" s="1985"/>
      <c r="AK677" s="1985"/>
      <c r="AZ677" s="58"/>
      <c r="BA677" s="446">
        <f t="shared" si="40"/>
        <v>4112</v>
      </c>
      <c r="BB677" s="58"/>
      <c r="BC677" s="58"/>
      <c r="BD677" s="58"/>
      <c r="BE677" s="58"/>
      <c r="BF677" s="382"/>
      <c r="BG677" s="457">
        <f t="shared" si="41"/>
        <v>28</v>
      </c>
      <c r="BH677" s="460">
        <f t="shared" si="43"/>
        <v>0.15819209039548024</v>
      </c>
      <c r="BI677" s="461">
        <f t="shared" si="42"/>
        <v>7.909604519774012E-2</v>
      </c>
      <c r="BJ677" s="58"/>
      <c r="BK677" s="58"/>
      <c r="BL677" s="58"/>
      <c r="BM677" s="58"/>
      <c r="BN677" s="58"/>
      <c r="BO677" s="58"/>
      <c r="BP677" s="539" t="s">
        <v>514</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17" t="str">
        <f>G662</f>
        <v>264 Harbor Blvd, Building A</v>
      </c>
      <c r="H678" s="2017"/>
      <c r="I678" s="2017"/>
      <c r="J678" s="2017"/>
      <c r="K678" s="2017"/>
      <c r="L678" s="2017"/>
      <c r="M678" s="2017"/>
      <c r="N678" s="2017"/>
      <c r="O678" s="2017"/>
      <c r="P678" s="2017"/>
      <c r="Q678" s="2017"/>
      <c r="R678" s="2017"/>
      <c r="T678" s="35"/>
      <c r="U678" s="12" t="s">
        <v>90</v>
      </c>
      <c r="Z678" s="2017"/>
      <c r="AA678" s="2017"/>
      <c r="AB678" s="2017"/>
      <c r="AC678" s="2017"/>
      <c r="AD678" s="2017"/>
      <c r="AE678" s="2017"/>
      <c r="AF678" s="2017"/>
      <c r="AG678" s="2017"/>
      <c r="AH678" s="2017"/>
      <c r="AI678" s="2017"/>
      <c r="AJ678" s="2017"/>
      <c r="AK678" s="2017"/>
      <c r="AZ678" s="58"/>
      <c r="BA678" s="446">
        <f t="shared" si="40"/>
        <v>4112</v>
      </c>
      <c r="BB678" s="58"/>
      <c r="BC678" s="58"/>
      <c r="BD678" s="58"/>
      <c r="BE678" s="58"/>
      <c r="BF678" s="382"/>
      <c r="BG678" s="457">
        <f t="shared" si="41"/>
        <v>19</v>
      </c>
      <c r="BH678" s="460">
        <f t="shared" si="43"/>
        <v>0.10734463276836158</v>
      </c>
      <c r="BI678" s="461">
        <f t="shared" si="42"/>
        <v>6.4406779661016947E-2</v>
      </c>
      <c r="BJ678" s="58"/>
      <c r="BK678" s="58"/>
      <c r="BL678" s="58"/>
      <c r="BM678" s="58"/>
      <c r="BN678" s="58"/>
      <c r="BO678" s="58"/>
      <c r="BP678" s="539" t="s">
        <v>515</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613</v>
      </c>
      <c r="G679" s="2017" t="str">
        <f>G663</f>
        <v>Belmont</v>
      </c>
      <c r="H679" s="2017"/>
      <c r="I679" s="2017"/>
      <c r="J679" s="2017"/>
      <c r="K679" s="2017"/>
      <c r="L679" s="2017"/>
      <c r="M679" s="2017"/>
      <c r="N679" s="2017"/>
      <c r="O679" s="2017"/>
      <c r="P679" s="2017"/>
      <c r="Q679" s="2017"/>
      <c r="R679" s="2017"/>
      <c r="T679" s="35"/>
      <c r="U679" s="12" t="s">
        <v>613</v>
      </c>
      <c r="Z679" s="1997"/>
      <c r="AA679" s="1997"/>
      <c r="AB679" s="1997"/>
      <c r="AC679" s="1997"/>
      <c r="AD679" s="1997"/>
      <c r="AE679" s="1997"/>
      <c r="AF679" s="1997"/>
      <c r="AG679" s="1997"/>
      <c r="AH679" s="1997"/>
      <c r="AI679" s="1997"/>
      <c r="AJ679" s="1997"/>
      <c r="AK679" s="1997"/>
      <c r="AZ679" s="58"/>
      <c r="BA679" s="446">
        <f t="shared" si="40"/>
        <v>4750</v>
      </c>
      <c r="BB679" s="58"/>
      <c r="BC679" s="58"/>
      <c r="BD679" s="58"/>
      <c r="BE679" s="58"/>
      <c r="BF679" s="382"/>
      <c r="BG679" s="457">
        <f t="shared" si="41"/>
        <v>10</v>
      </c>
      <c r="BH679" s="460">
        <f t="shared" si="43"/>
        <v>5.6497175141242938E-2</v>
      </c>
      <c r="BI679" s="461">
        <f t="shared" si="42"/>
        <v>4.519774011299435E-2</v>
      </c>
      <c r="BJ679" s="58"/>
      <c r="BK679" s="58"/>
      <c r="BL679" s="58"/>
      <c r="BM679" s="58"/>
      <c r="BN679" s="58"/>
      <c r="BO679" s="58"/>
      <c r="BP679" s="539" t="s">
        <v>516</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17" t="str">
        <f>G664</f>
        <v>Bryan Briggs</v>
      </c>
      <c r="H680" s="2017"/>
      <c r="I680" s="2017"/>
      <c r="J680" s="2017"/>
      <c r="K680" s="2017"/>
      <c r="L680" s="2017"/>
      <c r="M680" s="2017"/>
      <c r="N680" s="2017"/>
      <c r="O680" s="2017"/>
      <c r="P680" s="2017"/>
      <c r="Q680" s="2017"/>
      <c r="R680" s="2017"/>
      <c r="T680" s="35"/>
      <c r="U680" s="12" t="s">
        <v>17</v>
      </c>
      <c r="Z680" s="1997"/>
      <c r="AA680" s="1997"/>
      <c r="AB680" s="1997"/>
      <c r="AC680" s="1997"/>
      <c r="AD680" s="1997"/>
      <c r="AE680" s="1997"/>
      <c r="AF680" s="1997"/>
      <c r="AG680" s="1997"/>
      <c r="AH680" s="1997"/>
      <c r="AI680" s="1997"/>
      <c r="AJ680" s="1997"/>
      <c r="AK680" s="1997"/>
      <c r="AZ680" s="58"/>
      <c r="BA680" s="446">
        <f t="shared" si="40"/>
        <v>4750</v>
      </c>
      <c r="BB680" s="58"/>
      <c r="BC680" s="58"/>
      <c r="BD680" s="58"/>
      <c r="BE680" s="58"/>
      <c r="BF680" s="382"/>
      <c r="BG680" s="457">
        <f t="shared" si="41"/>
        <v>14</v>
      </c>
      <c r="BH680" s="460">
        <f t="shared" si="43"/>
        <v>7.909604519774012E-2</v>
      </c>
      <c r="BI680" s="461">
        <f t="shared" si="42"/>
        <v>2.3728813559322035E-2</v>
      </c>
      <c r="BJ680" s="58"/>
      <c r="BK680" s="58"/>
      <c r="BL680" s="58"/>
      <c r="BM680" s="58"/>
      <c r="BN680" s="58"/>
      <c r="BO680" s="58"/>
      <c r="BP680" s="539" t="s">
        <v>517</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325</v>
      </c>
      <c r="G681" s="2039" t="str">
        <f>G665</f>
        <v>650-802-3335</v>
      </c>
      <c r="H681" s="2039"/>
      <c r="I681" s="2039"/>
      <c r="J681" s="2039"/>
      <c r="K681" s="2039"/>
      <c r="L681" s="2039"/>
      <c r="O681" s="137" t="s">
        <v>212</v>
      </c>
      <c r="P681" s="1996"/>
      <c r="Q681" s="1996"/>
      <c r="R681" s="1996"/>
      <c r="T681" s="35"/>
      <c r="U681" s="12" t="s">
        <v>325</v>
      </c>
      <c r="Z681" s="2039"/>
      <c r="AA681" s="2039"/>
      <c r="AB681" s="2039"/>
      <c r="AC681" s="2039"/>
      <c r="AD681" s="2039"/>
      <c r="AE681" s="2039"/>
      <c r="AH681" s="137" t="s">
        <v>212</v>
      </c>
      <c r="AI681" s="1996"/>
      <c r="AJ681" s="1996"/>
      <c r="AK681" s="1996"/>
      <c r="AZ681" s="58"/>
      <c r="BA681" s="446">
        <f t="shared" si="40"/>
        <v>4750</v>
      </c>
      <c r="BB681" s="58"/>
      <c r="BC681" s="58"/>
      <c r="BD681" s="58"/>
      <c r="BE681" s="58"/>
      <c r="BF681" s="382"/>
      <c r="BG681" s="457">
        <f t="shared" si="41"/>
        <v>14</v>
      </c>
      <c r="BH681" s="460">
        <f t="shared" si="43"/>
        <v>7.909604519774012E-2</v>
      </c>
      <c r="BI681" s="461">
        <f t="shared" si="42"/>
        <v>3.954802259887006E-2</v>
      </c>
      <c r="BJ681" s="58"/>
      <c r="BK681" s="58"/>
      <c r="BL681" s="58"/>
      <c r="BM681" s="58"/>
      <c r="BN681" s="58"/>
      <c r="BO681" s="58"/>
      <c r="BP681" s="539" t="s">
        <v>518</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17" t="s">
        <v>2680</v>
      </c>
      <c r="I682" s="2017"/>
      <c r="J682" s="2017"/>
      <c r="K682" s="2017"/>
      <c r="L682" s="2017"/>
      <c r="M682" s="2017"/>
      <c r="N682" s="2017"/>
      <c r="O682" s="2017"/>
      <c r="P682" s="2017"/>
      <c r="Q682" s="2017"/>
      <c r="R682" s="2017"/>
      <c r="T682" s="35"/>
      <c r="U682" s="12" t="s">
        <v>18</v>
      </c>
      <c r="AA682" s="2017"/>
      <c r="AB682" s="2017"/>
      <c r="AC682" s="2017"/>
      <c r="AD682" s="2017"/>
      <c r="AE682" s="2017"/>
      <c r="AF682" s="2017"/>
      <c r="AG682" s="2017"/>
      <c r="AH682" s="2017"/>
      <c r="AI682" s="2017"/>
      <c r="AJ682" s="2017"/>
      <c r="AK682" s="2017"/>
      <c r="AZ682" s="58"/>
      <c r="BA682" s="446">
        <f t="shared" si="40"/>
        <v>4750</v>
      </c>
      <c r="BB682" s="58"/>
      <c r="BC682" s="58"/>
      <c r="BD682" s="58"/>
      <c r="BE682" s="58"/>
      <c r="BF682" s="382"/>
      <c r="BG682" s="457">
        <f t="shared" si="41"/>
        <v>16</v>
      </c>
      <c r="BH682" s="460">
        <f t="shared" si="43"/>
        <v>9.03954802259887E-2</v>
      </c>
      <c r="BI682" s="461">
        <f t="shared" si="42"/>
        <v>5.4237288135593219E-2</v>
      </c>
      <c r="BJ682" s="58"/>
      <c r="BK682" s="58"/>
      <c r="BL682" s="58"/>
      <c r="BM682" s="58"/>
      <c r="BN682" s="58"/>
      <c r="BO682" s="58"/>
      <c r="BP682" s="539" t="s">
        <v>519</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1995" t="s">
        <v>576</v>
      </c>
      <c r="O683" s="1995"/>
      <c r="T683" s="35"/>
      <c r="U683" s="12" t="s">
        <v>20</v>
      </c>
      <c r="AG683" s="1995" t="s">
        <v>704</v>
      </c>
      <c r="AH683" s="1995"/>
      <c r="AZ683" s="58"/>
      <c r="BA683" s="446" t="str">
        <f t="shared" si="40"/>
        <v>N/A</v>
      </c>
      <c r="BB683" s="58"/>
      <c r="BC683" s="58"/>
      <c r="BD683" s="58"/>
      <c r="BE683" s="58"/>
      <c r="BF683" s="382"/>
      <c r="BG683" s="457">
        <f t="shared" si="41"/>
        <v>6</v>
      </c>
      <c r="BH683" s="460">
        <f t="shared" si="43"/>
        <v>3.3898305084745763E-2</v>
      </c>
      <c r="BI683" s="461">
        <f t="shared" si="42"/>
        <v>2.7118644067796613E-2</v>
      </c>
      <c r="BJ683" s="58"/>
      <c r="BK683" s="58"/>
      <c r="BL683" s="58"/>
      <c r="BM683" s="58"/>
      <c r="BN683" s="58"/>
      <c r="BO683" s="58"/>
      <c r="BP683" s="539" t="s">
        <v>520</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39" t="s">
        <v>521</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492</v>
      </c>
      <c r="B685" s="12" t="s">
        <v>494</v>
      </c>
      <c r="G685" s="1985">
        <f>C645</f>
        <v>0</v>
      </c>
      <c r="H685" s="1985"/>
      <c r="I685" s="1985"/>
      <c r="J685" s="1985"/>
      <c r="K685" s="1985"/>
      <c r="L685" s="1985"/>
      <c r="M685" s="1985"/>
      <c r="N685" s="1985"/>
      <c r="O685" s="1985"/>
      <c r="P685" s="1985"/>
      <c r="Q685" s="1985"/>
      <c r="R685" s="1985"/>
      <c r="T685" s="87" t="s">
        <v>679</v>
      </c>
      <c r="U685" s="12" t="s">
        <v>494</v>
      </c>
      <c r="Z685" s="1985">
        <f>C646</f>
        <v>0</v>
      </c>
      <c r="AA685" s="1985"/>
      <c r="AB685" s="1985"/>
      <c r="AC685" s="1985"/>
      <c r="AD685" s="1985"/>
      <c r="AE685" s="1985"/>
      <c r="AF685" s="1985"/>
      <c r="AG685" s="1985"/>
      <c r="AH685" s="1985"/>
      <c r="AI685" s="1985"/>
      <c r="AJ685" s="1985"/>
      <c r="AK685" s="1985"/>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39" t="s">
        <v>522</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17"/>
      <c r="H686" s="2017"/>
      <c r="I686" s="2017"/>
      <c r="J686" s="2017"/>
      <c r="K686" s="2017"/>
      <c r="L686" s="2017"/>
      <c r="M686" s="2017"/>
      <c r="N686" s="2017"/>
      <c r="O686" s="2017"/>
      <c r="P686" s="2017"/>
      <c r="Q686" s="2017"/>
      <c r="R686" s="2017"/>
      <c r="T686" s="35"/>
      <c r="U686" s="12" t="s">
        <v>90</v>
      </c>
      <c r="Z686" s="2017"/>
      <c r="AA686" s="2017"/>
      <c r="AB686" s="2017"/>
      <c r="AC686" s="2017"/>
      <c r="AD686" s="2017"/>
      <c r="AE686" s="2017"/>
      <c r="AF686" s="2017"/>
      <c r="AG686" s="2017"/>
      <c r="AH686" s="2017"/>
      <c r="AI686" s="2017"/>
      <c r="AJ686" s="2017"/>
      <c r="AK686" s="2017"/>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39" t="s">
        <v>523</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613</v>
      </c>
      <c r="G687" s="2017"/>
      <c r="H687" s="2017"/>
      <c r="I687" s="2017"/>
      <c r="J687" s="2017"/>
      <c r="K687" s="2017"/>
      <c r="L687" s="2017"/>
      <c r="M687" s="2017"/>
      <c r="N687" s="2017"/>
      <c r="O687" s="2017"/>
      <c r="P687" s="2017"/>
      <c r="Q687" s="2017"/>
      <c r="R687" s="2017"/>
      <c r="T687" s="35"/>
      <c r="U687" s="12" t="s">
        <v>613</v>
      </c>
      <c r="Z687" s="1997"/>
      <c r="AA687" s="1997"/>
      <c r="AB687" s="1997"/>
      <c r="AC687" s="1997"/>
      <c r="AD687" s="1997"/>
      <c r="AE687" s="1997"/>
      <c r="AF687" s="1997"/>
      <c r="AG687" s="1997"/>
      <c r="AH687" s="1997"/>
      <c r="AI687" s="1997"/>
      <c r="AJ687" s="1997"/>
      <c r="AK687" s="1997"/>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39" t="s">
        <v>524</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17"/>
      <c r="H688" s="2017"/>
      <c r="I688" s="2017"/>
      <c r="J688" s="2017"/>
      <c r="K688" s="2017"/>
      <c r="L688" s="2017"/>
      <c r="M688" s="2017"/>
      <c r="N688" s="2017"/>
      <c r="O688" s="2017"/>
      <c r="P688" s="2017"/>
      <c r="Q688" s="2017"/>
      <c r="R688" s="2017"/>
      <c r="T688" s="35"/>
      <c r="U688" s="12" t="s">
        <v>17</v>
      </c>
      <c r="Z688" s="1997"/>
      <c r="AA688" s="1997"/>
      <c r="AB688" s="1997"/>
      <c r="AC688" s="1997"/>
      <c r="AD688" s="1997"/>
      <c r="AE688" s="1997"/>
      <c r="AF688" s="1997"/>
      <c r="AG688" s="1997"/>
      <c r="AH688" s="1997"/>
      <c r="AI688" s="1997"/>
      <c r="AJ688" s="1997"/>
      <c r="AK688" s="1997"/>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39" t="s">
        <v>525</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325</v>
      </c>
      <c r="G689" s="2039"/>
      <c r="H689" s="2039"/>
      <c r="I689" s="2039"/>
      <c r="J689" s="2039"/>
      <c r="K689" s="2039"/>
      <c r="L689" s="2039"/>
      <c r="O689" s="137" t="s">
        <v>212</v>
      </c>
      <c r="P689" s="1996"/>
      <c r="Q689" s="1996"/>
      <c r="R689" s="1996"/>
      <c r="T689" s="35"/>
      <c r="U689" s="12" t="s">
        <v>325</v>
      </c>
      <c r="Z689" s="2039"/>
      <c r="AA689" s="2039"/>
      <c r="AB689" s="2039"/>
      <c r="AC689" s="2039"/>
      <c r="AD689" s="2039"/>
      <c r="AE689" s="2039"/>
      <c r="AH689" s="137" t="s">
        <v>212</v>
      </c>
      <c r="AI689" s="1996"/>
      <c r="AJ689" s="1996"/>
      <c r="AK689" s="1996"/>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39" t="s">
        <v>526</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17"/>
      <c r="I690" s="2017"/>
      <c r="J690" s="2017"/>
      <c r="K690" s="2017"/>
      <c r="L690" s="2017"/>
      <c r="M690" s="2017"/>
      <c r="N690" s="2017"/>
      <c r="O690" s="2017"/>
      <c r="P690" s="2017"/>
      <c r="Q690" s="2017"/>
      <c r="R690" s="2017"/>
      <c r="T690" s="35"/>
      <c r="U690" s="12" t="s">
        <v>18</v>
      </c>
      <c r="AA690" s="2017"/>
      <c r="AB690" s="2017"/>
      <c r="AC690" s="2017"/>
      <c r="AD690" s="2017"/>
      <c r="AE690" s="2017"/>
      <c r="AF690" s="2017"/>
      <c r="AG690" s="2017"/>
      <c r="AH690" s="2017"/>
      <c r="AI690" s="2017"/>
      <c r="AJ690" s="2017"/>
      <c r="AK690" s="201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39" t="s">
        <v>527</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1995" t="s">
        <v>704</v>
      </c>
      <c r="O691" s="1995"/>
      <c r="T691" s="35"/>
      <c r="U691" s="12" t="s">
        <v>20</v>
      </c>
      <c r="AG691" s="1995" t="s">
        <v>704</v>
      </c>
      <c r="AH691" s="1995"/>
      <c r="AZ691" s="58"/>
      <c r="BA691" s="446" t="str">
        <f t="shared" si="40"/>
        <v>N/A</v>
      </c>
      <c r="BB691" s="58"/>
      <c r="BF691" s="382"/>
      <c r="BG691" s="457">
        <f t="shared" si="41"/>
        <v>0</v>
      </c>
      <c r="BH691" s="460">
        <f t="shared" si="43"/>
        <v>0</v>
      </c>
      <c r="BI691" s="461"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372</v>
      </c>
      <c r="B693" s="12" t="s">
        <v>494</v>
      </c>
      <c r="G693" s="1985">
        <f>C647</f>
        <v>0</v>
      </c>
      <c r="H693" s="1985"/>
      <c r="I693" s="1985"/>
      <c r="J693" s="1985"/>
      <c r="K693" s="1985"/>
      <c r="L693" s="1985"/>
      <c r="M693" s="1985"/>
      <c r="N693" s="1985"/>
      <c r="O693" s="1985"/>
      <c r="P693" s="1985"/>
      <c r="Q693" s="1985"/>
      <c r="R693" s="1985"/>
      <c r="T693" s="87" t="s">
        <v>373</v>
      </c>
      <c r="U693" s="12" t="s">
        <v>494</v>
      </c>
      <c r="Z693" s="1985">
        <f>C648</f>
        <v>0</v>
      </c>
      <c r="AA693" s="1985"/>
      <c r="AB693" s="1985"/>
      <c r="AC693" s="1985"/>
      <c r="AD693" s="1985"/>
      <c r="AE693" s="1985"/>
      <c r="AF693" s="1985"/>
      <c r="AG693" s="1985"/>
      <c r="AH693" s="1985"/>
      <c r="AI693" s="1985"/>
      <c r="AJ693" s="1985"/>
      <c r="AK693" s="1985"/>
      <c r="AZ693" s="58"/>
      <c r="BA693" s="446" t="str">
        <f t="shared" si="40"/>
        <v>N/A</v>
      </c>
      <c r="BB693" s="58"/>
      <c r="BF693" s="382"/>
      <c r="BG693" s="457">
        <f t="shared" si="41"/>
        <v>0</v>
      </c>
      <c r="BH693" s="460">
        <f t="shared" si="43"/>
        <v>0</v>
      </c>
      <c r="BI693" s="461"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17"/>
      <c r="H694" s="2017"/>
      <c r="I694" s="2017"/>
      <c r="J694" s="2017"/>
      <c r="K694" s="2017"/>
      <c r="L694" s="2017"/>
      <c r="M694" s="2017"/>
      <c r="N694" s="2017"/>
      <c r="O694" s="2017"/>
      <c r="P694" s="2017"/>
      <c r="Q694" s="2017"/>
      <c r="R694" s="2017"/>
      <c r="T694" s="35"/>
      <c r="U694" s="12" t="s">
        <v>90</v>
      </c>
      <c r="Z694" s="2017"/>
      <c r="AA694" s="2017"/>
      <c r="AB694" s="2017"/>
      <c r="AC694" s="2017"/>
      <c r="AD694" s="2017"/>
      <c r="AE694" s="2017"/>
      <c r="AF694" s="2017"/>
      <c r="AG694" s="2017"/>
      <c r="AH694" s="2017"/>
      <c r="AI694" s="2017"/>
      <c r="AJ694" s="2017"/>
      <c r="AK694" s="2017"/>
      <c r="AZ694" s="58"/>
      <c r="BA694" s="446" t="str">
        <f t="shared" si="40"/>
        <v>N/A</v>
      </c>
      <c r="BB694" s="58"/>
      <c r="BF694" s="382"/>
      <c r="BG694" s="457">
        <f t="shared" si="41"/>
        <v>0</v>
      </c>
      <c r="BH694" s="460">
        <f t="shared" si="43"/>
        <v>0</v>
      </c>
      <c r="BI694" s="461"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613</v>
      </c>
      <c r="G695" s="2017"/>
      <c r="H695" s="2017"/>
      <c r="I695" s="2017"/>
      <c r="J695" s="2017"/>
      <c r="K695" s="2017"/>
      <c r="L695" s="2017"/>
      <c r="M695" s="2017"/>
      <c r="N695" s="2017"/>
      <c r="O695" s="2017"/>
      <c r="P695" s="2017"/>
      <c r="Q695" s="2017"/>
      <c r="R695" s="2017"/>
      <c r="U695" s="12" t="s">
        <v>613</v>
      </c>
      <c r="Z695" s="1997"/>
      <c r="AA695" s="1997"/>
      <c r="AB695" s="1997"/>
      <c r="AC695" s="1997"/>
      <c r="AD695" s="1997"/>
      <c r="AE695" s="1997"/>
      <c r="AF695" s="1997"/>
      <c r="AG695" s="1997"/>
      <c r="AH695" s="1997"/>
      <c r="AI695" s="1997"/>
      <c r="AJ695" s="1997"/>
      <c r="AK695" s="1997"/>
      <c r="AZ695" s="58"/>
      <c r="BA695" s="58"/>
      <c r="BB695" s="58"/>
      <c r="BC695" s="58"/>
      <c r="BF695" s="382"/>
      <c r="BG695" s="457">
        <f t="shared" si="41"/>
        <v>0</v>
      </c>
      <c r="BH695" s="460">
        <f t="shared" si="43"/>
        <v>0</v>
      </c>
      <c r="BI695" s="461"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17"/>
      <c r="H696" s="2017"/>
      <c r="I696" s="2017"/>
      <c r="J696" s="2017"/>
      <c r="K696" s="2017"/>
      <c r="L696" s="2017"/>
      <c r="M696" s="2017"/>
      <c r="N696" s="2017"/>
      <c r="O696" s="2017"/>
      <c r="P696" s="2017"/>
      <c r="Q696" s="2017"/>
      <c r="R696" s="2017"/>
      <c r="U696" s="12" t="s">
        <v>17</v>
      </c>
      <c r="Z696" s="1997"/>
      <c r="AA696" s="1997"/>
      <c r="AB696" s="1997"/>
      <c r="AC696" s="1997"/>
      <c r="AD696" s="1997"/>
      <c r="AE696" s="1997"/>
      <c r="AF696" s="1997"/>
      <c r="AG696" s="1997"/>
      <c r="AH696" s="1997"/>
      <c r="AI696" s="1997"/>
      <c r="AJ696" s="1997"/>
      <c r="AK696" s="1997"/>
      <c r="AZ696" s="58"/>
      <c r="BA696" s="58"/>
      <c r="BB696" s="58"/>
      <c r="BC696" s="58"/>
      <c r="BD696" s="58"/>
      <c r="BF696" s="453" t="s">
        <v>966</v>
      </c>
      <c r="BG696" s="462">
        <f>SUM(BG671:BG695)</f>
        <v>177</v>
      </c>
      <c r="BH696" s="463">
        <f>SUM(BH671:BH695)</f>
        <v>1</v>
      </c>
      <c r="BI696" s="463">
        <f>SUM(BI671:BI695)</f>
        <v>0.5</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325</v>
      </c>
      <c r="G697" s="2039"/>
      <c r="H697" s="2039"/>
      <c r="I697" s="2039"/>
      <c r="J697" s="2039"/>
      <c r="K697" s="2039"/>
      <c r="L697" s="2039"/>
      <c r="O697" s="137" t="s">
        <v>212</v>
      </c>
      <c r="P697" s="1996"/>
      <c r="Q697" s="1996"/>
      <c r="R697" s="1996"/>
      <c r="U697" s="12" t="s">
        <v>325</v>
      </c>
      <c r="Z697" s="2039"/>
      <c r="AA697" s="2039"/>
      <c r="AB697" s="2039"/>
      <c r="AC697" s="2039"/>
      <c r="AD697" s="2039"/>
      <c r="AE697" s="2039"/>
      <c r="AH697" s="137" t="s">
        <v>212</v>
      </c>
      <c r="AI697" s="1996"/>
      <c r="AJ697" s="1996"/>
      <c r="AK697" s="1996"/>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17"/>
      <c r="I698" s="2017"/>
      <c r="J698" s="2017"/>
      <c r="K698" s="2017"/>
      <c r="L698" s="2017"/>
      <c r="M698" s="2017"/>
      <c r="N698" s="2017"/>
      <c r="O698" s="2017"/>
      <c r="P698" s="2017"/>
      <c r="Q698" s="2017"/>
      <c r="R698" s="2017"/>
      <c r="U698" s="12" t="s">
        <v>18</v>
      </c>
      <c r="AA698" s="2017"/>
      <c r="AB698" s="2017"/>
      <c r="AC698" s="2017"/>
      <c r="AD698" s="2017"/>
      <c r="AE698" s="2017"/>
      <c r="AF698" s="2017"/>
      <c r="AG698" s="2017"/>
      <c r="AH698" s="2017"/>
      <c r="AI698" s="2017"/>
      <c r="AJ698" s="2017"/>
      <c r="AK698" s="2017"/>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1995" t="s">
        <v>704</v>
      </c>
      <c r="O699" s="1995"/>
      <c r="U699" s="12" t="s">
        <v>20</v>
      </c>
      <c r="AG699" s="1995" t="s">
        <v>704</v>
      </c>
      <c r="AH699" s="1995"/>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609</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2"/>
      <c r="BI701" s="382"/>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5" t="s">
        <v>576</v>
      </c>
      <c r="AF703" s="199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8</v>
      </c>
      <c r="BH703" s="460">
        <f>BG703/$BG$728</f>
        <v>4.519774011299435E-2</v>
      </c>
      <c r="BI703" s="461">
        <f t="shared" ref="BI703:BI727" si="45">IF(BH703=0," ",BH703*AM728)</f>
        <v>6.7677877051856685E-3</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5" t="s">
        <v>704</v>
      </c>
      <c r="AF704" s="199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12</v>
      </c>
      <c r="BH704" s="460">
        <f t="shared" ref="BH704:BH727" si="46">BG704/$BG$728</f>
        <v>6.7796610169491525E-2</v>
      </c>
      <c r="BI704" s="461">
        <f t="shared" si="45"/>
        <v>1.3555364263310478E-2</v>
      </c>
      <c r="BJ704" s="58"/>
      <c r="BK704" s="61"/>
      <c r="BL704" s="61"/>
      <c r="BM704" s="61"/>
      <c r="BN704" s="61"/>
      <c r="BO704" s="61"/>
      <c r="BP704" s="539" t="s">
        <v>766</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79">
        <v>44636</v>
      </c>
      <c r="AF705" s="2279"/>
      <c r="AG705" s="2279"/>
      <c r="AH705" s="2279"/>
      <c r="AI705" s="227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11</v>
      </c>
      <c r="BH705" s="460">
        <f t="shared" si="46"/>
        <v>6.2146892655367235E-2</v>
      </c>
      <c r="BI705" s="461">
        <f t="shared" si="45"/>
        <v>3.1073446327683617E-2</v>
      </c>
      <c r="BJ705" s="58"/>
      <c r="BK705" s="58"/>
      <c r="BL705" s="58"/>
      <c r="BM705" s="58"/>
      <c r="BN705" s="61"/>
      <c r="BO705" s="61"/>
      <c r="BP705" s="539" t="s">
        <v>767</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96"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282">
        <v>44727</v>
      </c>
      <c r="AF706" s="2282"/>
      <c r="AG706" s="2282"/>
      <c r="AH706" s="2282"/>
      <c r="AI706" s="228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11</v>
      </c>
      <c r="BH706" s="460">
        <f t="shared" si="46"/>
        <v>6.2146892655367235E-2</v>
      </c>
      <c r="BI706" s="461">
        <f t="shared" si="45"/>
        <v>3.7277251724103816E-2</v>
      </c>
      <c r="BJ706" s="58"/>
      <c r="BK706" s="58"/>
      <c r="BL706" s="58"/>
      <c r="BM706" s="58"/>
      <c r="BN706" s="61"/>
      <c r="BO706" s="61"/>
      <c r="BP706" s="539" t="s">
        <v>768</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6</v>
      </c>
      <c r="BH707" s="460">
        <f t="shared" si="46"/>
        <v>3.3898305084745763E-2</v>
      </c>
      <c r="BI707" s="461">
        <f t="shared" si="45"/>
        <v>2.7120622953090524E-2</v>
      </c>
      <c r="BJ707" s="58"/>
      <c r="BK707" s="58"/>
      <c r="BL707" s="58"/>
      <c r="BM707" s="58"/>
      <c r="BN707" s="61"/>
      <c r="BO707" s="61"/>
      <c r="BP707" s="539" t="s">
        <v>769</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79">
        <v>44876</v>
      </c>
      <c r="AF708" s="2279"/>
      <c r="AG708" s="2279"/>
      <c r="AH708" s="2279"/>
      <c r="AI708" s="227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22</v>
      </c>
      <c r="BH708" s="460">
        <f t="shared" si="46"/>
        <v>0.12429378531073447</v>
      </c>
      <c r="BI708" s="461">
        <f t="shared" si="45"/>
        <v>3.7269999340499904E-2</v>
      </c>
      <c r="BJ708" s="58"/>
      <c r="BK708" s="58"/>
      <c r="BL708" s="58"/>
      <c r="BM708" s="58"/>
      <c r="BN708" s="58"/>
      <c r="BO708" s="58"/>
      <c r="BP708" s="539" t="s">
        <v>770</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4">
        <v>0.54900000000000004</v>
      </c>
      <c r="AF709" s="2324"/>
      <c r="AG709" s="2324"/>
      <c r="AH709" s="2324"/>
      <c r="AI709" s="2324"/>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28</v>
      </c>
      <c r="BH709" s="460">
        <f t="shared" si="46"/>
        <v>0.15819209039548024</v>
      </c>
      <c r="BI709" s="461">
        <f t="shared" si="45"/>
        <v>7.909604519774012E-2</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85" t="str">
        <f>H334</f>
        <v>California Municipal Finance Authority</v>
      </c>
      <c r="X710" s="1985"/>
      <c r="Y710" s="1985"/>
      <c r="Z710" s="1985"/>
      <c r="AA710" s="1985"/>
      <c r="AB710" s="1985"/>
      <c r="AC710" s="1985"/>
      <c r="AD710" s="1985"/>
      <c r="AE710" s="1985"/>
      <c r="AF710" s="1985"/>
      <c r="AG710" s="1985"/>
      <c r="AH710" s="1985"/>
      <c r="AI710" s="1985"/>
      <c r="AJ710" s="1985"/>
      <c r="AK710" s="1985"/>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19</v>
      </c>
      <c r="BH710" s="460">
        <f t="shared" si="46"/>
        <v>0.10734463276836158</v>
      </c>
      <c r="BI710" s="461">
        <f t="shared" si="45"/>
        <v>6.4401558618567126E-2</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10</v>
      </c>
      <c r="BH711" s="460">
        <f t="shared" si="46"/>
        <v>5.6497175141242938E-2</v>
      </c>
      <c r="BI711" s="461">
        <f t="shared" si="45"/>
        <v>4.520323594715206E-2</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5" t="s">
        <v>704</v>
      </c>
      <c r="AF712" s="199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14</v>
      </c>
      <c r="BH712" s="460">
        <f t="shared" si="46"/>
        <v>7.909604519774012E-2</v>
      </c>
      <c r="BI712" s="461">
        <f t="shared" si="45"/>
        <v>2.3728813559322035E-2</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17" t="s">
        <v>624</v>
      </c>
      <c r="X713" s="2017"/>
      <c r="Y713" s="2017"/>
      <c r="Z713" s="2017"/>
      <c r="AA713" s="2017"/>
      <c r="AB713" s="2017"/>
      <c r="AC713" s="2017"/>
      <c r="AD713" s="2017"/>
      <c r="AE713" s="2017"/>
      <c r="AF713" s="2017"/>
      <c r="AG713" s="2017"/>
      <c r="AH713" s="2017"/>
      <c r="AI713" s="2017"/>
      <c r="AJ713" s="2017"/>
      <c r="AK713" s="201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14</v>
      </c>
      <c r="BH713" s="460">
        <f t="shared" si="46"/>
        <v>7.909604519774012E-2</v>
      </c>
      <c r="BI713" s="461">
        <f t="shared" si="45"/>
        <v>3.954802259887006E-2</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17" t="s">
        <v>624</v>
      </c>
      <c r="K714" s="2017"/>
      <c r="L714" s="2017"/>
      <c r="M714" s="2017"/>
      <c r="N714" s="2017"/>
      <c r="O714" s="2017"/>
      <c r="P714" s="2017"/>
      <c r="Q714" s="2017"/>
      <c r="R714" s="2017"/>
      <c r="S714" s="2017"/>
      <c r="T714" s="2017"/>
      <c r="U714" s="2017"/>
      <c r="V714" s="2017"/>
      <c r="W714" s="2017"/>
      <c r="X714" s="201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16</v>
      </c>
      <c r="BH714" s="460">
        <f t="shared" si="46"/>
        <v>9.03954802259887E-2</v>
      </c>
      <c r="BI714" s="461">
        <f t="shared" si="45"/>
        <v>5.4237288135593219E-2</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266" t="s">
        <v>624</v>
      </c>
      <c r="K715" s="2039"/>
      <c r="L715" s="2039"/>
      <c r="M715" s="2039"/>
      <c r="N715" s="2039"/>
      <c r="O715" s="2039"/>
      <c r="P715" s="7" t="s">
        <v>212</v>
      </c>
      <c r="Q715" s="7"/>
      <c r="R715" s="2052" t="s">
        <v>624</v>
      </c>
      <c r="S715" s="1996"/>
      <c r="T715" s="199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6</v>
      </c>
      <c r="BH715" s="460">
        <f t="shared" si="46"/>
        <v>3.3898305084745763E-2</v>
      </c>
      <c r="BI715" s="461">
        <f t="shared" si="45"/>
        <v>2.5727029438001783E-2</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465</v>
      </c>
      <c r="W716" s="2017" t="s">
        <v>316</v>
      </c>
      <c r="X716" s="2017"/>
      <c r="Y716" s="2017"/>
      <c r="Z716" s="2017"/>
      <c r="AA716" s="2017"/>
      <c r="AB716" s="2017"/>
      <c r="AC716" s="2017"/>
      <c r="AD716" s="2017"/>
      <c r="AE716" s="2017"/>
      <c r="AF716" s="2017"/>
      <c r="AG716" s="2017"/>
      <c r="AH716" s="2017"/>
      <c r="AI716" s="2017"/>
      <c r="AJ716" s="2017"/>
      <c r="AK716" s="201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17" t="s">
        <v>343</v>
      </c>
      <c r="F717" s="2017"/>
      <c r="G717" s="2017"/>
      <c r="H717" s="2017"/>
      <c r="I717" s="2017"/>
      <c r="J717" s="2017"/>
      <c r="K717" s="2017"/>
      <c r="L717" s="2017"/>
      <c r="M717" s="2017"/>
      <c r="N717" s="2017"/>
      <c r="O717" s="2017"/>
      <c r="P717" s="2017"/>
      <c r="Q717" s="2017"/>
      <c r="R717" s="2017"/>
      <c r="S717" s="2017"/>
      <c r="T717" s="2017"/>
      <c r="U717" s="2017"/>
      <c r="V717" s="2017"/>
      <c r="W717" s="2017"/>
      <c r="X717" s="2017"/>
      <c r="Y717" s="2017"/>
      <c r="Z717" s="2017"/>
      <c r="AA717" s="2017"/>
      <c r="AB717" s="2017"/>
      <c r="AC717" s="2017"/>
      <c r="AD717" s="2017"/>
      <c r="AE717" s="2017"/>
      <c r="AF717" s="2017"/>
      <c r="AG717" s="2017"/>
      <c r="AH717" s="2017"/>
      <c r="AI717" s="2017"/>
      <c r="AJ717" s="2017"/>
      <c r="AK717" s="201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1" t="s">
        <v>100</v>
      </c>
      <c r="B719" s="1821"/>
      <c r="C719" s="1821"/>
      <c r="D719" s="1821"/>
      <c r="E719" s="1821"/>
      <c r="F719" s="1821"/>
      <c r="G719" s="1821"/>
      <c r="H719" s="1821"/>
      <c r="I719" s="1821"/>
      <c r="J719" s="1821"/>
      <c r="K719" s="1821"/>
      <c r="L719" s="1821"/>
      <c r="M719" s="1821"/>
      <c r="N719" s="1821"/>
      <c r="O719" s="1821"/>
      <c r="P719" s="1821"/>
      <c r="Q719" s="1821"/>
      <c r="R719" s="1821"/>
      <c r="S719" s="1821"/>
      <c r="T719" s="1821"/>
      <c r="U719" s="1821"/>
      <c r="V719" s="1821"/>
      <c r="W719" s="1821"/>
      <c r="X719" s="1821"/>
      <c r="Y719" s="1821"/>
      <c r="Z719" s="1821"/>
      <c r="AA719" s="1821"/>
      <c r="AB719" s="1821"/>
      <c r="AC719" s="1821"/>
      <c r="AD719" s="1821"/>
      <c r="AE719" s="1821"/>
      <c r="AF719" s="1821"/>
      <c r="AG719" s="1821"/>
      <c r="AH719" s="1821"/>
      <c r="AI719" s="1821"/>
      <c r="AJ719" s="1821"/>
      <c r="AK719" s="1821"/>
      <c r="AL719" s="1821"/>
      <c r="AM719" s="1821"/>
      <c r="AN719" s="1821"/>
      <c r="AO719" s="1821"/>
      <c r="AP719" s="1475"/>
      <c r="AQ719" s="1475"/>
      <c r="AR719" s="1475"/>
      <c r="AS719" s="1475"/>
      <c r="AT719" s="1475"/>
      <c r="AU719" s="1475"/>
      <c r="AV719" s="1475"/>
      <c r="AW719" s="1475"/>
      <c r="AX719" s="1475"/>
      <c r="AY719" s="1475"/>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21"/>
      <c r="B720" s="1821"/>
      <c r="C720" s="1821"/>
      <c r="D720" s="1821"/>
      <c r="E720" s="1821"/>
      <c r="F720" s="1821"/>
      <c r="G720" s="1821"/>
      <c r="H720" s="1821"/>
      <c r="I720" s="1821"/>
      <c r="J720" s="1821"/>
      <c r="K720" s="1821"/>
      <c r="L720" s="1821"/>
      <c r="M720" s="1821"/>
      <c r="N720" s="1821"/>
      <c r="O720" s="1821"/>
      <c r="P720" s="1821"/>
      <c r="Q720" s="1821"/>
      <c r="R720" s="1821"/>
      <c r="S720" s="1821"/>
      <c r="T720" s="1821"/>
      <c r="U720" s="1821"/>
      <c r="V720" s="1821"/>
      <c r="W720" s="1821"/>
      <c r="X720" s="1821"/>
      <c r="Y720" s="1821"/>
      <c r="Z720" s="1821"/>
      <c r="AA720" s="1821"/>
      <c r="AB720" s="1821"/>
      <c r="AC720" s="1821"/>
      <c r="AD720" s="1821"/>
      <c r="AE720" s="1821"/>
      <c r="AF720" s="1821"/>
      <c r="AG720" s="1821"/>
      <c r="AH720" s="1821"/>
      <c r="AI720" s="1821"/>
      <c r="AJ720" s="1821"/>
      <c r="AK720" s="1821"/>
      <c r="AL720" s="1821"/>
      <c r="AM720" s="1821"/>
      <c r="AN720" s="1821"/>
      <c r="AO720" s="1821"/>
      <c r="AP720" s="1475"/>
      <c r="AQ720" s="1475"/>
      <c r="AR720" s="1475"/>
      <c r="AS720" s="1475"/>
      <c r="AT720" s="1475"/>
      <c r="AU720" s="1475"/>
      <c r="AV720" s="1475"/>
      <c r="AW720" s="1475"/>
      <c r="AX720" s="1475"/>
      <c r="AY720" s="1475"/>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21"/>
      <c r="B721" s="1821"/>
      <c r="C721" s="1821"/>
      <c r="D721" s="1821"/>
      <c r="E721" s="1821"/>
      <c r="F721" s="1821"/>
      <c r="G721" s="1821"/>
      <c r="H721" s="1821"/>
      <c r="I721" s="1821"/>
      <c r="J721" s="1821"/>
      <c r="K721" s="1821"/>
      <c r="L721" s="1821"/>
      <c r="M721" s="1821"/>
      <c r="N721" s="1821"/>
      <c r="O721" s="1821"/>
      <c r="P721" s="1821"/>
      <c r="Q721" s="1821"/>
      <c r="R721" s="1821"/>
      <c r="S721" s="1821"/>
      <c r="T721" s="1821"/>
      <c r="U721" s="1821"/>
      <c r="V721" s="1821"/>
      <c r="W721" s="1821"/>
      <c r="X721" s="1821"/>
      <c r="Y721" s="1821"/>
      <c r="Z721" s="1821"/>
      <c r="AA721" s="1821"/>
      <c r="AB721" s="1821"/>
      <c r="AC721" s="1821"/>
      <c r="AD721" s="1821"/>
      <c r="AE721" s="1821"/>
      <c r="AF721" s="1821"/>
      <c r="AG721" s="1821"/>
      <c r="AH721" s="1821"/>
      <c r="AI721" s="1821"/>
      <c r="AJ721" s="1821"/>
      <c r="AK721" s="1821"/>
      <c r="AL721" s="1821"/>
      <c r="AM721" s="1821"/>
      <c r="AN721" s="1821"/>
      <c r="AO721" s="182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9"/>
      <c r="C723" s="50"/>
      <c r="AZ723" s="58"/>
      <c r="BA723" s="58"/>
      <c r="BB723" s="58"/>
      <c r="BC723" s="58"/>
      <c r="BD723" s="58"/>
      <c r="BE723" s="58"/>
      <c r="BF723" s="58"/>
      <c r="BG723" s="457">
        <f t="shared" si="44"/>
        <v>0</v>
      </c>
      <c r="BH723" s="460">
        <f t="shared" si="46"/>
        <v>0</v>
      </c>
      <c r="BI723" s="461"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29" t="s">
        <v>407</v>
      </c>
      <c r="C724" s="2230"/>
      <c r="D724" s="2230"/>
      <c r="E724" s="2230"/>
      <c r="F724" s="2231"/>
      <c r="G724" s="2229" t="s">
        <v>291</v>
      </c>
      <c r="H724" s="2230"/>
      <c r="I724" s="2230"/>
      <c r="J724" s="2231"/>
      <c r="K724" s="2238" t="s">
        <v>2093</v>
      </c>
      <c r="L724" s="2239"/>
      <c r="M724" s="2239"/>
      <c r="N724" s="2240"/>
      <c r="O724" s="2229" t="s">
        <v>476</v>
      </c>
      <c r="P724" s="2230"/>
      <c r="Q724" s="2230"/>
      <c r="R724" s="2230"/>
      <c r="S724" s="2231"/>
      <c r="T724" s="2229" t="s">
        <v>292</v>
      </c>
      <c r="U724" s="2230"/>
      <c r="V724" s="2230"/>
      <c r="W724" s="2230"/>
      <c r="X724" s="2231"/>
      <c r="Y724" s="2229" t="s">
        <v>293</v>
      </c>
      <c r="Z724" s="2230"/>
      <c r="AA724" s="2230"/>
      <c r="AB724" s="2231"/>
      <c r="AC724" s="2229" t="s">
        <v>294</v>
      </c>
      <c r="AD724" s="2230"/>
      <c r="AE724" s="2230"/>
      <c r="AF724" s="2230"/>
      <c r="AG724" s="2231"/>
      <c r="AH724" s="2229" t="s">
        <v>408</v>
      </c>
      <c r="AI724" s="2230"/>
      <c r="AJ724" s="2230"/>
      <c r="AK724" s="2230"/>
      <c r="AL724" s="2231"/>
      <c r="AM724" s="2229" t="s">
        <v>680</v>
      </c>
      <c r="AN724" s="2230"/>
      <c r="AO724" s="223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232"/>
      <c r="C725" s="2233"/>
      <c r="D725" s="2233"/>
      <c r="E725" s="2233"/>
      <c r="F725" s="2234"/>
      <c r="G725" s="2232"/>
      <c r="H725" s="2233"/>
      <c r="I725" s="2233"/>
      <c r="J725" s="2234"/>
      <c r="K725" s="2241"/>
      <c r="L725" s="2242"/>
      <c r="M725" s="2242"/>
      <c r="N725" s="2243"/>
      <c r="O725" s="2232"/>
      <c r="P725" s="2233"/>
      <c r="Q725" s="2233"/>
      <c r="R725" s="2233"/>
      <c r="S725" s="2234"/>
      <c r="T725" s="2232"/>
      <c r="U725" s="2233"/>
      <c r="V725" s="2233"/>
      <c r="W725" s="2233"/>
      <c r="X725" s="2234"/>
      <c r="Y725" s="2232"/>
      <c r="Z725" s="2233"/>
      <c r="AA725" s="2233"/>
      <c r="AB725" s="2234"/>
      <c r="AC725" s="2232"/>
      <c r="AD725" s="2233"/>
      <c r="AE725" s="2233"/>
      <c r="AF725" s="2233"/>
      <c r="AG725" s="2234"/>
      <c r="AH725" s="2232"/>
      <c r="AI725" s="2233"/>
      <c r="AJ725" s="2233"/>
      <c r="AK725" s="2233"/>
      <c r="AL725" s="2234"/>
      <c r="AM725" s="2232"/>
      <c r="AN725" s="2233"/>
      <c r="AO725" s="223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232"/>
      <c r="C726" s="2233"/>
      <c r="D726" s="2233"/>
      <c r="E726" s="2233"/>
      <c r="F726" s="2234"/>
      <c r="G726" s="2232"/>
      <c r="H726" s="2233"/>
      <c r="I726" s="2233"/>
      <c r="J726" s="2234"/>
      <c r="K726" s="2241"/>
      <c r="L726" s="2242"/>
      <c r="M726" s="2242"/>
      <c r="N726" s="2243"/>
      <c r="O726" s="2232"/>
      <c r="P726" s="2233"/>
      <c r="Q726" s="2233"/>
      <c r="R726" s="2233"/>
      <c r="S726" s="2234"/>
      <c r="T726" s="2232"/>
      <c r="U726" s="2233"/>
      <c r="V726" s="2233"/>
      <c r="W726" s="2233"/>
      <c r="X726" s="2234"/>
      <c r="Y726" s="2232"/>
      <c r="Z726" s="2233"/>
      <c r="AA726" s="2233"/>
      <c r="AB726" s="2234"/>
      <c r="AC726" s="2232"/>
      <c r="AD726" s="2233"/>
      <c r="AE726" s="2233"/>
      <c r="AF726" s="2233"/>
      <c r="AG726" s="2234"/>
      <c r="AH726" s="2232"/>
      <c r="AI726" s="2233"/>
      <c r="AJ726" s="2233"/>
      <c r="AK726" s="2233"/>
      <c r="AL726" s="2234"/>
      <c r="AM726" s="2232"/>
      <c r="AN726" s="2233"/>
      <c r="AO726" s="223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235"/>
      <c r="C727" s="2236"/>
      <c r="D727" s="2236"/>
      <c r="E727" s="2236"/>
      <c r="F727" s="2237"/>
      <c r="G727" s="2235"/>
      <c r="H727" s="2236"/>
      <c r="I727" s="2236"/>
      <c r="J727" s="2237"/>
      <c r="K727" s="2241"/>
      <c r="L727" s="2242"/>
      <c r="M727" s="2242"/>
      <c r="N727" s="2243"/>
      <c r="O727" s="2235"/>
      <c r="P727" s="2236"/>
      <c r="Q727" s="2236"/>
      <c r="R727" s="2236"/>
      <c r="S727" s="2237"/>
      <c r="T727" s="2235"/>
      <c r="U727" s="2236"/>
      <c r="V727" s="2236"/>
      <c r="W727" s="2236"/>
      <c r="X727" s="2237"/>
      <c r="Y727" s="2235"/>
      <c r="Z727" s="2236"/>
      <c r="AA727" s="2236"/>
      <c r="AB727" s="2237"/>
      <c r="AC727" s="2235"/>
      <c r="AD727" s="2236"/>
      <c r="AE727" s="2236"/>
      <c r="AF727" s="2236"/>
      <c r="AG727" s="2237"/>
      <c r="AH727" s="2235"/>
      <c r="AI727" s="2236"/>
      <c r="AJ727" s="2236"/>
      <c r="AK727" s="2236"/>
      <c r="AL727" s="2237"/>
      <c r="AM727" s="2235"/>
      <c r="AN727" s="2236"/>
      <c r="AO727" s="2237"/>
      <c r="AP727" s="239"/>
      <c r="AQ727" s="239"/>
      <c r="AR727" s="239"/>
      <c r="AS727" s="239"/>
      <c r="AT727" s="239"/>
      <c r="AU727" s="239"/>
      <c r="AV727" s="239"/>
      <c r="AW727" s="239"/>
      <c r="AX727" s="239"/>
      <c r="AY727" s="239"/>
      <c r="AZ727" s="58"/>
      <c r="BA727" s="58"/>
      <c r="BB727" s="58"/>
      <c r="BC727" s="58"/>
      <c r="BD727" s="58"/>
      <c r="BE727" s="58"/>
      <c r="BF727" s="58"/>
      <c r="BG727" s="1416">
        <f t="shared" si="44"/>
        <v>0</v>
      </c>
      <c r="BH727" s="460">
        <f t="shared" si="46"/>
        <v>0</v>
      </c>
      <c r="BI727" s="461"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147" t="s">
        <v>334</v>
      </c>
      <c r="C728" s="2148"/>
      <c r="D728" s="2148"/>
      <c r="E728" s="2148"/>
      <c r="F728" s="2149"/>
      <c r="G728" s="2276">
        <v>8</v>
      </c>
      <c r="H728" s="2277"/>
      <c r="I728" s="2277"/>
      <c r="J728" s="2278"/>
      <c r="K728" s="2212">
        <v>646</v>
      </c>
      <c r="L728" s="2213"/>
      <c r="M728" s="2213"/>
      <c r="N728" s="2214"/>
      <c r="O728" s="2186">
        <v>439</v>
      </c>
      <c r="P728" s="2187"/>
      <c r="Q728" s="2187"/>
      <c r="R728" s="2187"/>
      <c r="S728" s="2188"/>
      <c r="T728" s="1989">
        <f t="shared" ref="T728:T752" si="47">G728*O728</f>
        <v>3512</v>
      </c>
      <c r="U728" s="1990"/>
      <c r="V728" s="1990"/>
      <c r="W728" s="1990"/>
      <c r="X728" s="1991"/>
      <c r="Y728" s="2186">
        <v>74</v>
      </c>
      <c r="Z728" s="2187"/>
      <c r="AA728" s="2187"/>
      <c r="AB728" s="2188"/>
      <c r="AC728" s="1989">
        <f t="shared" ref="AC728:AC752" si="48">O728+Y728</f>
        <v>513</v>
      </c>
      <c r="AD728" s="1990"/>
      <c r="AE728" s="1990"/>
      <c r="AF728" s="1990"/>
      <c r="AG728" s="1991"/>
      <c r="AH728" s="1992">
        <v>0.3</v>
      </c>
      <c r="AI728" s="1993"/>
      <c r="AJ728" s="1993"/>
      <c r="AK728" s="1993"/>
      <c r="AL728" s="1994"/>
      <c r="AM728" s="1971">
        <f t="shared" ref="AM728:AM752" si="49">IF($AH728&gt;0,($AC728/$BA670), " ")</f>
        <v>0.14973730297723292</v>
      </c>
      <c r="AN728" s="1972"/>
      <c r="AO728" s="1973"/>
      <c r="AP728" s="239"/>
      <c r="AQ728" s="239"/>
      <c r="AR728" s="239"/>
      <c r="AS728" s="239"/>
      <c r="AT728" s="239"/>
      <c r="AU728" s="239"/>
      <c r="AV728" s="239"/>
      <c r="AW728" s="239"/>
      <c r="AX728" s="239"/>
      <c r="AY728" s="239"/>
      <c r="AZ728" s="58"/>
      <c r="BA728" s="58"/>
      <c r="BB728" s="58"/>
      <c r="BC728" s="58"/>
      <c r="BD728" s="58"/>
      <c r="BE728" s="58"/>
      <c r="BF728" s="58"/>
      <c r="BG728" s="1415">
        <f>SUM(BG703:BG727)</f>
        <v>177</v>
      </c>
      <c r="BH728" s="463">
        <f>SUM(BH703:BH727)</f>
        <v>1</v>
      </c>
      <c r="BI728" s="463">
        <f>SUM(BI703:BI727)</f>
        <v>0.48500646580912038</v>
      </c>
      <c r="BJ728" s="716"/>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147" t="s">
        <v>334</v>
      </c>
      <c r="C729" s="2148"/>
      <c r="D729" s="2148"/>
      <c r="E729" s="2148"/>
      <c r="F729" s="2149"/>
      <c r="G729" s="2276">
        <v>12</v>
      </c>
      <c r="H729" s="2277"/>
      <c r="I729" s="2277"/>
      <c r="J729" s="2278"/>
      <c r="K729" s="2212">
        <v>646</v>
      </c>
      <c r="L729" s="2213"/>
      <c r="M729" s="2213"/>
      <c r="N729" s="2214"/>
      <c r="O729" s="2186">
        <v>611</v>
      </c>
      <c r="P729" s="2187"/>
      <c r="Q729" s="2187"/>
      <c r="R729" s="2187"/>
      <c r="S729" s="2188"/>
      <c r="T729" s="1989">
        <f t="shared" si="47"/>
        <v>7332</v>
      </c>
      <c r="U729" s="1990"/>
      <c r="V729" s="1990"/>
      <c r="W729" s="1990"/>
      <c r="X729" s="1991"/>
      <c r="Y729" s="2186">
        <v>74</v>
      </c>
      <c r="Z729" s="2187"/>
      <c r="AA729" s="2187"/>
      <c r="AB729" s="2188"/>
      <c r="AC729" s="1989">
        <f t="shared" si="48"/>
        <v>685</v>
      </c>
      <c r="AD729" s="1990"/>
      <c r="AE729" s="1990"/>
      <c r="AF729" s="1990"/>
      <c r="AG729" s="1991"/>
      <c r="AH729" s="1992">
        <v>0.3</v>
      </c>
      <c r="AI729" s="1993"/>
      <c r="AJ729" s="1993"/>
      <c r="AK729" s="1993"/>
      <c r="AL729" s="1994"/>
      <c r="AM729" s="1971">
        <f t="shared" si="49"/>
        <v>0.19994162288382955</v>
      </c>
      <c r="AN729" s="1972"/>
      <c r="AO729" s="197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147" t="s">
        <v>334</v>
      </c>
      <c r="C730" s="2148"/>
      <c r="D730" s="2148"/>
      <c r="E730" s="2148"/>
      <c r="F730" s="2149"/>
      <c r="G730" s="2276">
        <v>11</v>
      </c>
      <c r="H730" s="2277"/>
      <c r="I730" s="2277"/>
      <c r="J730" s="2278"/>
      <c r="K730" s="2212">
        <v>646</v>
      </c>
      <c r="L730" s="2213"/>
      <c r="M730" s="2213"/>
      <c r="N730" s="2214"/>
      <c r="O730" s="2186">
        <v>1639</v>
      </c>
      <c r="P730" s="2187"/>
      <c r="Q730" s="2187"/>
      <c r="R730" s="2187"/>
      <c r="S730" s="2188"/>
      <c r="T730" s="1989">
        <f t="shared" si="47"/>
        <v>18029</v>
      </c>
      <c r="U730" s="1990"/>
      <c r="V730" s="1990"/>
      <c r="W730" s="1990"/>
      <c r="X730" s="1991"/>
      <c r="Y730" s="2186">
        <v>74</v>
      </c>
      <c r="Z730" s="2187"/>
      <c r="AA730" s="2187"/>
      <c r="AB730" s="2188"/>
      <c r="AC730" s="1989">
        <f t="shared" si="48"/>
        <v>1713</v>
      </c>
      <c r="AD730" s="1990"/>
      <c r="AE730" s="1990"/>
      <c r="AF730" s="1990"/>
      <c r="AG730" s="1991"/>
      <c r="AH730" s="1992">
        <v>0.5</v>
      </c>
      <c r="AI730" s="1993"/>
      <c r="AJ730" s="1993"/>
      <c r="AK730" s="1993"/>
      <c r="AL730" s="1994"/>
      <c r="AM730" s="1971">
        <f t="shared" si="49"/>
        <v>0.5</v>
      </c>
      <c r="AN730" s="1972"/>
      <c r="AO730" s="197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147" t="s">
        <v>334</v>
      </c>
      <c r="C731" s="2148"/>
      <c r="D731" s="2148"/>
      <c r="E731" s="2148"/>
      <c r="F731" s="2149"/>
      <c r="G731" s="2276">
        <v>11</v>
      </c>
      <c r="H731" s="2277"/>
      <c r="I731" s="2277"/>
      <c r="J731" s="2278"/>
      <c r="K731" s="2212">
        <v>646</v>
      </c>
      <c r="L731" s="2213"/>
      <c r="M731" s="2213"/>
      <c r="N731" s="2214"/>
      <c r="O731" s="2186">
        <v>1981</v>
      </c>
      <c r="P731" s="2187"/>
      <c r="Q731" s="2187"/>
      <c r="R731" s="2187"/>
      <c r="S731" s="2188"/>
      <c r="T731" s="1989">
        <f t="shared" si="47"/>
        <v>21791</v>
      </c>
      <c r="U731" s="1990"/>
      <c r="V731" s="1990"/>
      <c r="W731" s="1990"/>
      <c r="X731" s="1991"/>
      <c r="Y731" s="2186">
        <v>74</v>
      </c>
      <c r="Z731" s="2187"/>
      <c r="AA731" s="2187"/>
      <c r="AB731" s="2188"/>
      <c r="AC731" s="1989">
        <f t="shared" si="48"/>
        <v>2055</v>
      </c>
      <c r="AD731" s="1990"/>
      <c r="AE731" s="1990"/>
      <c r="AF731" s="1990"/>
      <c r="AG731" s="1991"/>
      <c r="AH731" s="1992">
        <v>0.6</v>
      </c>
      <c r="AI731" s="1993"/>
      <c r="AJ731" s="1993"/>
      <c r="AK731" s="1993"/>
      <c r="AL731" s="1994"/>
      <c r="AM731" s="1971">
        <f t="shared" si="49"/>
        <v>0.59982486865148865</v>
      </c>
      <c r="AN731" s="1972"/>
      <c r="AO731" s="197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147" t="s">
        <v>334</v>
      </c>
      <c r="C732" s="2148"/>
      <c r="D732" s="2148"/>
      <c r="E732" s="2148"/>
      <c r="F732" s="2149"/>
      <c r="G732" s="2276">
        <v>6</v>
      </c>
      <c r="H732" s="2277"/>
      <c r="I732" s="2277"/>
      <c r="J732" s="2278"/>
      <c r="K732" s="2212">
        <v>646</v>
      </c>
      <c r="L732" s="2213"/>
      <c r="M732" s="2213"/>
      <c r="N732" s="2214"/>
      <c r="O732" s="2186">
        <v>2667</v>
      </c>
      <c r="P732" s="2187"/>
      <c r="Q732" s="2187"/>
      <c r="R732" s="2187"/>
      <c r="S732" s="2188"/>
      <c r="T732" s="1989">
        <f t="shared" si="47"/>
        <v>16002</v>
      </c>
      <c r="U732" s="1990"/>
      <c r="V732" s="1990"/>
      <c r="W732" s="1990"/>
      <c r="X732" s="1991"/>
      <c r="Y732" s="2186">
        <v>74</v>
      </c>
      <c r="Z732" s="2187"/>
      <c r="AA732" s="2187"/>
      <c r="AB732" s="2188"/>
      <c r="AC732" s="1989">
        <f t="shared" si="48"/>
        <v>2741</v>
      </c>
      <c r="AD732" s="1990"/>
      <c r="AE732" s="1990"/>
      <c r="AF732" s="1990"/>
      <c r="AG732" s="1991"/>
      <c r="AH732" s="1992">
        <v>0.8</v>
      </c>
      <c r="AI732" s="1993"/>
      <c r="AJ732" s="1993"/>
      <c r="AK732" s="1993"/>
      <c r="AL732" s="1994"/>
      <c r="AM732" s="1971">
        <f t="shared" si="49"/>
        <v>0.80005837711617045</v>
      </c>
      <c r="AN732" s="1972"/>
      <c r="AO732" s="197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147" t="s">
        <v>168</v>
      </c>
      <c r="C733" s="2148"/>
      <c r="D733" s="2148"/>
      <c r="E733" s="2148"/>
      <c r="F733" s="2149"/>
      <c r="G733" s="2276">
        <v>22</v>
      </c>
      <c r="H733" s="2277"/>
      <c r="I733" s="2277"/>
      <c r="J733" s="2278"/>
      <c r="K733" s="2212">
        <v>921</v>
      </c>
      <c r="L733" s="2213"/>
      <c r="M733" s="2213"/>
      <c r="N733" s="2214"/>
      <c r="O733" s="2186">
        <v>1133</v>
      </c>
      <c r="P733" s="2187"/>
      <c r="Q733" s="2187"/>
      <c r="R733" s="2187"/>
      <c r="S733" s="2188"/>
      <c r="T733" s="1989">
        <f t="shared" si="47"/>
        <v>24926</v>
      </c>
      <c r="U733" s="1990"/>
      <c r="V733" s="1990"/>
      <c r="W733" s="1990"/>
      <c r="X733" s="1991"/>
      <c r="Y733" s="2186">
        <v>100</v>
      </c>
      <c r="Z733" s="2187"/>
      <c r="AA733" s="2187"/>
      <c r="AB733" s="2188"/>
      <c r="AC733" s="1989">
        <f t="shared" si="48"/>
        <v>1233</v>
      </c>
      <c r="AD733" s="1990"/>
      <c r="AE733" s="1990"/>
      <c r="AF733" s="1990"/>
      <c r="AG733" s="1991"/>
      <c r="AH733" s="1992">
        <v>0.3</v>
      </c>
      <c r="AI733" s="1993"/>
      <c r="AJ733" s="1993"/>
      <c r="AK733" s="1993"/>
      <c r="AL733" s="1994"/>
      <c r="AM733" s="1971">
        <f t="shared" si="49"/>
        <v>0.29985408560311283</v>
      </c>
      <c r="AN733" s="1972"/>
      <c r="AO733" s="197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147" t="s">
        <v>168</v>
      </c>
      <c r="C734" s="2148"/>
      <c r="D734" s="2148"/>
      <c r="E734" s="2148"/>
      <c r="F734" s="2149"/>
      <c r="G734" s="2276">
        <v>28</v>
      </c>
      <c r="H734" s="2277"/>
      <c r="I734" s="2277"/>
      <c r="J734" s="2278"/>
      <c r="K734" s="2212">
        <v>921</v>
      </c>
      <c r="L734" s="2213"/>
      <c r="M734" s="2213"/>
      <c r="N734" s="2214"/>
      <c r="O734" s="2186">
        <v>1956</v>
      </c>
      <c r="P734" s="2187"/>
      <c r="Q734" s="2187"/>
      <c r="R734" s="2187"/>
      <c r="S734" s="2188"/>
      <c r="T734" s="1989">
        <f t="shared" si="47"/>
        <v>54768</v>
      </c>
      <c r="U734" s="1990"/>
      <c r="V734" s="1990"/>
      <c r="W734" s="1990"/>
      <c r="X734" s="1991"/>
      <c r="Y734" s="2186">
        <v>100</v>
      </c>
      <c r="Z734" s="2187"/>
      <c r="AA734" s="2187"/>
      <c r="AB734" s="2188"/>
      <c r="AC734" s="1989">
        <f t="shared" si="48"/>
        <v>2056</v>
      </c>
      <c r="AD734" s="1990"/>
      <c r="AE734" s="1990"/>
      <c r="AF734" s="1990"/>
      <c r="AG734" s="1991"/>
      <c r="AH734" s="1992">
        <v>0.5</v>
      </c>
      <c r="AI734" s="1993"/>
      <c r="AJ734" s="1993"/>
      <c r="AK734" s="1993"/>
      <c r="AL734" s="1994"/>
      <c r="AM734" s="1971">
        <f t="shared" si="49"/>
        <v>0.5</v>
      </c>
      <c r="AN734" s="1972"/>
      <c r="AO734" s="197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147" t="s">
        <v>168</v>
      </c>
      <c r="C735" s="2148"/>
      <c r="D735" s="2148"/>
      <c r="E735" s="2148"/>
      <c r="F735" s="2149"/>
      <c r="G735" s="2276">
        <v>19</v>
      </c>
      <c r="H735" s="2277"/>
      <c r="I735" s="2277"/>
      <c r="J735" s="2278"/>
      <c r="K735" s="2212">
        <v>921</v>
      </c>
      <c r="L735" s="2213"/>
      <c r="M735" s="2213"/>
      <c r="N735" s="2214"/>
      <c r="O735" s="2186">
        <v>2367</v>
      </c>
      <c r="P735" s="2187"/>
      <c r="Q735" s="2187"/>
      <c r="R735" s="2187"/>
      <c r="S735" s="2188"/>
      <c r="T735" s="1989">
        <f t="shared" si="47"/>
        <v>44973</v>
      </c>
      <c r="U735" s="1990"/>
      <c r="V735" s="1990"/>
      <c r="W735" s="1990"/>
      <c r="X735" s="1991"/>
      <c r="Y735" s="2186">
        <v>100</v>
      </c>
      <c r="Z735" s="2187"/>
      <c r="AA735" s="2187"/>
      <c r="AB735" s="2188"/>
      <c r="AC735" s="1989">
        <f t="shared" si="48"/>
        <v>2467</v>
      </c>
      <c r="AD735" s="1990"/>
      <c r="AE735" s="1990"/>
      <c r="AF735" s="1990"/>
      <c r="AG735" s="1991"/>
      <c r="AH735" s="1992">
        <v>0.6</v>
      </c>
      <c r="AI735" s="1993"/>
      <c r="AJ735" s="1993"/>
      <c r="AK735" s="1993"/>
      <c r="AL735" s="1994"/>
      <c r="AM735" s="1971">
        <f t="shared" si="49"/>
        <v>0.59995136186770426</v>
      </c>
      <c r="AN735" s="1972"/>
      <c r="AO735" s="197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147" t="s">
        <v>168</v>
      </c>
      <c r="C736" s="2148"/>
      <c r="D736" s="2148"/>
      <c r="E736" s="2148"/>
      <c r="F736" s="2149"/>
      <c r="G736" s="2276">
        <v>10</v>
      </c>
      <c r="H736" s="2277"/>
      <c r="I736" s="2277"/>
      <c r="J736" s="2278"/>
      <c r="K736" s="2212">
        <v>921</v>
      </c>
      <c r="L736" s="2213"/>
      <c r="M736" s="2213"/>
      <c r="N736" s="2214"/>
      <c r="O736" s="2186">
        <v>3190</v>
      </c>
      <c r="P736" s="2187"/>
      <c r="Q736" s="2187"/>
      <c r="R736" s="2187"/>
      <c r="S736" s="2188"/>
      <c r="T736" s="1989">
        <f t="shared" si="47"/>
        <v>31900</v>
      </c>
      <c r="U736" s="1990"/>
      <c r="V736" s="1990"/>
      <c r="W736" s="1990"/>
      <c r="X736" s="1991"/>
      <c r="Y736" s="2186">
        <v>100</v>
      </c>
      <c r="Z736" s="2187"/>
      <c r="AA736" s="2187"/>
      <c r="AB736" s="2188"/>
      <c r="AC736" s="1989">
        <f t="shared" si="48"/>
        <v>3290</v>
      </c>
      <c r="AD736" s="1990"/>
      <c r="AE736" s="1990"/>
      <c r="AF736" s="1990"/>
      <c r="AG736" s="1991"/>
      <c r="AH736" s="1992">
        <v>0.8</v>
      </c>
      <c r="AI736" s="1993"/>
      <c r="AJ736" s="1993"/>
      <c r="AK736" s="1993"/>
      <c r="AL736" s="1994"/>
      <c r="AM736" s="1971">
        <f t="shared" si="49"/>
        <v>0.80009727626459148</v>
      </c>
      <c r="AN736" s="1972"/>
      <c r="AO736" s="197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147" t="s">
        <v>169</v>
      </c>
      <c r="C737" s="2148"/>
      <c r="D737" s="2148"/>
      <c r="E737" s="2148"/>
      <c r="F737" s="2149"/>
      <c r="G737" s="2276">
        <v>14</v>
      </c>
      <c r="H737" s="2277"/>
      <c r="I737" s="2277"/>
      <c r="J737" s="2278"/>
      <c r="K737" s="2212">
        <v>1237</v>
      </c>
      <c r="L737" s="2213"/>
      <c r="M737" s="2213"/>
      <c r="N737" s="2214"/>
      <c r="O737" s="2186">
        <v>1295</v>
      </c>
      <c r="P737" s="2187"/>
      <c r="Q737" s="2187"/>
      <c r="R737" s="2187"/>
      <c r="S737" s="2188"/>
      <c r="T737" s="1989">
        <f t="shared" si="47"/>
        <v>18130</v>
      </c>
      <c r="U737" s="1990"/>
      <c r="V737" s="1990"/>
      <c r="W737" s="1990"/>
      <c r="X737" s="1991"/>
      <c r="Y737" s="2186">
        <v>130</v>
      </c>
      <c r="Z737" s="2187"/>
      <c r="AA737" s="2187"/>
      <c r="AB737" s="2188"/>
      <c r="AC737" s="1989">
        <f t="shared" si="48"/>
        <v>1425</v>
      </c>
      <c r="AD737" s="1990"/>
      <c r="AE737" s="1990"/>
      <c r="AF737" s="1990"/>
      <c r="AG737" s="1991"/>
      <c r="AH737" s="1992">
        <v>0.3</v>
      </c>
      <c r="AI737" s="1993"/>
      <c r="AJ737" s="1993"/>
      <c r="AK737" s="1993"/>
      <c r="AL737" s="1994"/>
      <c r="AM737" s="1971">
        <f t="shared" si="49"/>
        <v>0.3</v>
      </c>
      <c r="AN737" s="1972"/>
      <c r="AO737" s="197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147" t="s">
        <v>169</v>
      </c>
      <c r="C738" s="2148"/>
      <c r="D738" s="2148"/>
      <c r="E738" s="2148"/>
      <c r="F738" s="2149"/>
      <c r="G738" s="2276">
        <v>14</v>
      </c>
      <c r="H738" s="2277"/>
      <c r="I738" s="2277"/>
      <c r="J738" s="2278"/>
      <c r="K738" s="2212">
        <v>1237</v>
      </c>
      <c r="L738" s="2213"/>
      <c r="M738" s="2213"/>
      <c r="N738" s="2214"/>
      <c r="O738" s="2186">
        <v>2245</v>
      </c>
      <c r="P738" s="2187"/>
      <c r="Q738" s="2187"/>
      <c r="R738" s="2187"/>
      <c r="S738" s="2188"/>
      <c r="T738" s="1989">
        <f t="shared" si="47"/>
        <v>31430</v>
      </c>
      <c r="U738" s="1990"/>
      <c r="V738" s="1990"/>
      <c r="W738" s="1990"/>
      <c r="X738" s="1991"/>
      <c r="Y738" s="2186">
        <v>130</v>
      </c>
      <c r="Z738" s="2187"/>
      <c r="AA738" s="2187"/>
      <c r="AB738" s="2188"/>
      <c r="AC738" s="1989">
        <f t="shared" si="48"/>
        <v>2375</v>
      </c>
      <c r="AD738" s="1990"/>
      <c r="AE738" s="1990"/>
      <c r="AF738" s="1990"/>
      <c r="AG738" s="1991"/>
      <c r="AH738" s="1992">
        <v>0.5</v>
      </c>
      <c r="AI738" s="1993"/>
      <c r="AJ738" s="1993"/>
      <c r="AK738" s="1993"/>
      <c r="AL738" s="1994"/>
      <c r="AM738" s="1971">
        <f t="shared" si="49"/>
        <v>0.5</v>
      </c>
      <c r="AN738" s="1972"/>
      <c r="AO738" s="197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147" t="s">
        <v>169</v>
      </c>
      <c r="C739" s="2148"/>
      <c r="D739" s="2148"/>
      <c r="E739" s="2148"/>
      <c r="F739" s="2149"/>
      <c r="G739" s="2276">
        <v>16</v>
      </c>
      <c r="H739" s="2277"/>
      <c r="I739" s="2277"/>
      <c r="J739" s="2278"/>
      <c r="K739" s="2212">
        <v>1237</v>
      </c>
      <c r="L739" s="2213"/>
      <c r="M739" s="2213"/>
      <c r="N739" s="2214"/>
      <c r="O739" s="2186">
        <v>2720</v>
      </c>
      <c r="P739" s="2187"/>
      <c r="Q739" s="2187"/>
      <c r="R739" s="2187"/>
      <c r="S739" s="2188"/>
      <c r="T739" s="1989">
        <f t="shared" si="47"/>
        <v>43520</v>
      </c>
      <c r="U739" s="1990"/>
      <c r="V739" s="1990"/>
      <c r="W739" s="1990"/>
      <c r="X739" s="1991"/>
      <c r="Y739" s="2186">
        <v>130</v>
      </c>
      <c r="Z739" s="2187"/>
      <c r="AA739" s="2187"/>
      <c r="AB739" s="2188"/>
      <c r="AC739" s="1989">
        <f t="shared" si="48"/>
        <v>2850</v>
      </c>
      <c r="AD739" s="1990"/>
      <c r="AE739" s="1990"/>
      <c r="AF739" s="1990"/>
      <c r="AG739" s="1991"/>
      <c r="AH739" s="1992">
        <v>0.6</v>
      </c>
      <c r="AI739" s="1993"/>
      <c r="AJ739" s="1993"/>
      <c r="AK739" s="1993"/>
      <c r="AL739" s="1994"/>
      <c r="AM739" s="1971">
        <f t="shared" si="49"/>
        <v>0.6</v>
      </c>
      <c r="AN739" s="1972"/>
      <c r="AO739" s="197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147" t="s">
        <v>169</v>
      </c>
      <c r="C740" s="2148"/>
      <c r="D740" s="2148"/>
      <c r="E740" s="2148"/>
      <c r="F740" s="2149"/>
      <c r="G740" s="2276">
        <v>6</v>
      </c>
      <c r="H740" s="2277"/>
      <c r="I740" s="2277"/>
      <c r="J740" s="2278"/>
      <c r="K740" s="2212">
        <v>1237</v>
      </c>
      <c r="L740" s="2213"/>
      <c r="M740" s="2213"/>
      <c r="N740" s="2214"/>
      <c r="O740" s="2186">
        <v>3475</v>
      </c>
      <c r="P740" s="2187"/>
      <c r="Q740" s="2187"/>
      <c r="R740" s="2187"/>
      <c r="S740" s="2188"/>
      <c r="T740" s="1989">
        <f t="shared" si="47"/>
        <v>20850</v>
      </c>
      <c r="U740" s="1990"/>
      <c r="V740" s="1990"/>
      <c r="W740" s="1990"/>
      <c r="X740" s="1991"/>
      <c r="Y740" s="2186">
        <v>130</v>
      </c>
      <c r="Z740" s="2187"/>
      <c r="AA740" s="2187"/>
      <c r="AB740" s="2188"/>
      <c r="AC740" s="1989">
        <f t="shared" si="48"/>
        <v>3605</v>
      </c>
      <c r="AD740" s="1990"/>
      <c r="AE740" s="1990"/>
      <c r="AF740" s="1990"/>
      <c r="AG740" s="1991"/>
      <c r="AH740" s="1992">
        <v>0.8</v>
      </c>
      <c r="AI740" s="1993"/>
      <c r="AJ740" s="1993"/>
      <c r="AK740" s="1993"/>
      <c r="AL740" s="1994"/>
      <c r="AM740" s="1971">
        <f t="shared" si="49"/>
        <v>0.75894736842105259</v>
      </c>
      <c r="AN740" s="1972"/>
      <c r="AO740" s="197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147"/>
      <c r="C741" s="2148"/>
      <c r="D741" s="2148"/>
      <c r="E741" s="2148"/>
      <c r="F741" s="2149"/>
      <c r="G741" s="2276"/>
      <c r="H741" s="2277"/>
      <c r="I741" s="2277"/>
      <c r="J741" s="2278"/>
      <c r="K741" s="2212"/>
      <c r="L741" s="2213"/>
      <c r="M741" s="2213"/>
      <c r="N741" s="2214"/>
      <c r="O741" s="2186"/>
      <c r="P741" s="2187"/>
      <c r="Q741" s="2187"/>
      <c r="R741" s="2187"/>
      <c r="S741" s="2188"/>
      <c r="T741" s="1989">
        <f t="shared" si="47"/>
        <v>0</v>
      </c>
      <c r="U741" s="1990"/>
      <c r="V741" s="1990"/>
      <c r="W741" s="1990"/>
      <c r="X741" s="1991"/>
      <c r="Y741" s="2186"/>
      <c r="Z741" s="2187"/>
      <c r="AA741" s="2187"/>
      <c r="AB741" s="2188"/>
      <c r="AC741" s="1989">
        <f t="shared" si="48"/>
        <v>0</v>
      </c>
      <c r="AD741" s="1990"/>
      <c r="AE741" s="1990"/>
      <c r="AF741" s="1990"/>
      <c r="AG741" s="1991"/>
      <c r="AH741" s="1992">
        <v>0</v>
      </c>
      <c r="AI741" s="1993"/>
      <c r="AJ741" s="1993"/>
      <c r="AK741" s="1993"/>
      <c r="AL741" s="1994"/>
      <c r="AM741" s="1971" t="str">
        <f t="shared" si="49"/>
        <v xml:space="preserve"> </v>
      </c>
      <c r="AN741" s="1972"/>
      <c r="AO741" s="197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147"/>
      <c r="C742" s="2148"/>
      <c r="D742" s="2148"/>
      <c r="E742" s="2148"/>
      <c r="F742" s="2149"/>
      <c r="G742" s="2276"/>
      <c r="H742" s="2277"/>
      <c r="I742" s="2277"/>
      <c r="J742" s="2278"/>
      <c r="K742" s="2212"/>
      <c r="L742" s="2213"/>
      <c r="M742" s="2213"/>
      <c r="N742" s="2214"/>
      <c r="O742" s="2186"/>
      <c r="P742" s="2187"/>
      <c r="Q742" s="2187"/>
      <c r="R742" s="2187"/>
      <c r="S742" s="2188"/>
      <c r="T742" s="1989">
        <f t="shared" si="47"/>
        <v>0</v>
      </c>
      <c r="U742" s="1990"/>
      <c r="V742" s="1990"/>
      <c r="W742" s="1990"/>
      <c r="X742" s="1991"/>
      <c r="Y742" s="2186"/>
      <c r="Z742" s="2187"/>
      <c r="AA742" s="2187"/>
      <c r="AB742" s="2188"/>
      <c r="AC742" s="1989">
        <f t="shared" si="48"/>
        <v>0</v>
      </c>
      <c r="AD742" s="1990"/>
      <c r="AE742" s="1990"/>
      <c r="AF742" s="1990"/>
      <c r="AG742" s="1991"/>
      <c r="AH742" s="1992">
        <v>0</v>
      </c>
      <c r="AI742" s="1993"/>
      <c r="AJ742" s="1993"/>
      <c r="AK742" s="1993"/>
      <c r="AL742" s="1994"/>
      <c r="AM742" s="1971" t="str">
        <f t="shared" si="49"/>
        <v xml:space="preserve"> </v>
      </c>
      <c r="AN742" s="1972"/>
      <c r="AO742" s="197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147"/>
      <c r="C743" s="2148"/>
      <c r="D743" s="2148"/>
      <c r="E743" s="2148"/>
      <c r="F743" s="2149"/>
      <c r="G743" s="2276"/>
      <c r="H743" s="2277"/>
      <c r="I743" s="2277"/>
      <c r="J743" s="2278"/>
      <c r="K743" s="2212"/>
      <c r="L743" s="2213"/>
      <c r="M743" s="2213"/>
      <c r="N743" s="2214"/>
      <c r="O743" s="2186"/>
      <c r="P743" s="2187"/>
      <c r="Q743" s="2187"/>
      <c r="R743" s="2187"/>
      <c r="S743" s="2188"/>
      <c r="T743" s="1989">
        <f t="shared" si="47"/>
        <v>0</v>
      </c>
      <c r="U743" s="1990"/>
      <c r="V743" s="1990"/>
      <c r="W743" s="1990"/>
      <c r="X743" s="1991"/>
      <c r="Y743" s="2186"/>
      <c r="Z743" s="2187"/>
      <c r="AA743" s="2187"/>
      <c r="AB743" s="2188"/>
      <c r="AC743" s="1989">
        <f t="shared" si="48"/>
        <v>0</v>
      </c>
      <c r="AD743" s="1990"/>
      <c r="AE743" s="1990"/>
      <c r="AF743" s="1990"/>
      <c r="AG743" s="1991"/>
      <c r="AH743" s="1992">
        <v>0</v>
      </c>
      <c r="AI743" s="1993"/>
      <c r="AJ743" s="1993"/>
      <c r="AK743" s="1993"/>
      <c r="AL743" s="1994"/>
      <c r="AM743" s="1971" t="str">
        <f t="shared" si="49"/>
        <v xml:space="preserve"> </v>
      </c>
      <c r="AN743" s="1972"/>
      <c r="AO743" s="197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147"/>
      <c r="C744" s="2148"/>
      <c r="D744" s="2148"/>
      <c r="E744" s="2148"/>
      <c r="F744" s="2149"/>
      <c r="G744" s="2276"/>
      <c r="H744" s="2277"/>
      <c r="I744" s="2277"/>
      <c r="J744" s="2278"/>
      <c r="K744" s="2212"/>
      <c r="L744" s="2213"/>
      <c r="M744" s="2213"/>
      <c r="N744" s="2214"/>
      <c r="O744" s="2186"/>
      <c r="P744" s="2187"/>
      <c r="Q744" s="2187"/>
      <c r="R744" s="2187"/>
      <c r="S744" s="2188"/>
      <c r="T744" s="1989">
        <f t="shared" si="47"/>
        <v>0</v>
      </c>
      <c r="U744" s="1990"/>
      <c r="V744" s="1990"/>
      <c r="W744" s="1990"/>
      <c r="X744" s="1991"/>
      <c r="Y744" s="2186"/>
      <c r="Z744" s="2187"/>
      <c r="AA744" s="2187"/>
      <c r="AB744" s="2188"/>
      <c r="AC744" s="1989">
        <f t="shared" si="48"/>
        <v>0</v>
      </c>
      <c r="AD744" s="1990"/>
      <c r="AE744" s="1990"/>
      <c r="AF744" s="1990"/>
      <c r="AG744" s="1991"/>
      <c r="AH744" s="1992">
        <v>0</v>
      </c>
      <c r="AI744" s="1993"/>
      <c r="AJ744" s="1993"/>
      <c r="AK744" s="1993"/>
      <c r="AL744" s="1994"/>
      <c r="AM744" s="1971" t="str">
        <f t="shared" si="49"/>
        <v xml:space="preserve"> </v>
      </c>
      <c r="AN744" s="1972"/>
      <c r="AO744" s="197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147"/>
      <c r="C745" s="2148"/>
      <c r="D745" s="2148"/>
      <c r="E745" s="2148"/>
      <c r="F745" s="2149"/>
      <c r="G745" s="2276"/>
      <c r="H745" s="2277"/>
      <c r="I745" s="2277"/>
      <c r="J745" s="2278"/>
      <c r="K745" s="2212"/>
      <c r="L745" s="2213"/>
      <c r="M745" s="2213"/>
      <c r="N745" s="2214"/>
      <c r="O745" s="2186"/>
      <c r="P745" s="2187"/>
      <c r="Q745" s="2187"/>
      <c r="R745" s="2187"/>
      <c r="S745" s="2188"/>
      <c r="T745" s="1989">
        <f t="shared" si="47"/>
        <v>0</v>
      </c>
      <c r="U745" s="1990"/>
      <c r="V745" s="1990"/>
      <c r="W745" s="1990"/>
      <c r="X745" s="1991"/>
      <c r="Y745" s="2186"/>
      <c r="Z745" s="2187"/>
      <c r="AA745" s="2187"/>
      <c r="AB745" s="2188"/>
      <c r="AC745" s="1989">
        <f t="shared" si="48"/>
        <v>0</v>
      </c>
      <c r="AD745" s="1990"/>
      <c r="AE745" s="1990"/>
      <c r="AF745" s="1990"/>
      <c r="AG745" s="1991"/>
      <c r="AH745" s="1992">
        <v>0</v>
      </c>
      <c r="AI745" s="1993"/>
      <c r="AJ745" s="1993"/>
      <c r="AK745" s="1993"/>
      <c r="AL745" s="1994"/>
      <c r="AM745" s="1971" t="str">
        <f t="shared" si="49"/>
        <v xml:space="preserve"> </v>
      </c>
      <c r="AN745" s="1972"/>
      <c r="AO745" s="197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147"/>
      <c r="C746" s="2148"/>
      <c r="D746" s="2148"/>
      <c r="E746" s="2148"/>
      <c r="F746" s="2149"/>
      <c r="G746" s="2276"/>
      <c r="H746" s="2277"/>
      <c r="I746" s="2277"/>
      <c r="J746" s="2278"/>
      <c r="K746" s="2212"/>
      <c r="L746" s="2213"/>
      <c r="M746" s="2213"/>
      <c r="N746" s="2214"/>
      <c r="O746" s="2186"/>
      <c r="P746" s="2187"/>
      <c r="Q746" s="2187"/>
      <c r="R746" s="2187"/>
      <c r="S746" s="2188"/>
      <c r="T746" s="1989">
        <f t="shared" si="47"/>
        <v>0</v>
      </c>
      <c r="U746" s="1990"/>
      <c r="V746" s="1990"/>
      <c r="W746" s="1990"/>
      <c r="X746" s="1991"/>
      <c r="Y746" s="2186"/>
      <c r="Z746" s="2187"/>
      <c r="AA746" s="2187"/>
      <c r="AB746" s="2188"/>
      <c r="AC746" s="1989">
        <f t="shared" si="48"/>
        <v>0</v>
      </c>
      <c r="AD746" s="1990"/>
      <c r="AE746" s="1990"/>
      <c r="AF746" s="1990"/>
      <c r="AG746" s="1991"/>
      <c r="AH746" s="1992">
        <v>0</v>
      </c>
      <c r="AI746" s="1993"/>
      <c r="AJ746" s="1993"/>
      <c r="AK746" s="1993"/>
      <c r="AL746" s="1994"/>
      <c r="AM746" s="1971" t="str">
        <f t="shared" si="49"/>
        <v xml:space="preserve"> </v>
      </c>
      <c r="AN746" s="1972"/>
      <c r="AO746" s="197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147"/>
      <c r="C747" s="2148"/>
      <c r="D747" s="2148"/>
      <c r="E747" s="2148"/>
      <c r="F747" s="2149"/>
      <c r="G747" s="2276"/>
      <c r="H747" s="2277"/>
      <c r="I747" s="2277"/>
      <c r="J747" s="2278"/>
      <c r="K747" s="2212"/>
      <c r="L747" s="2213"/>
      <c r="M747" s="2213"/>
      <c r="N747" s="2214"/>
      <c r="O747" s="2186"/>
      <c r="P747" s="2187"/>
      <c r="Q747" s="2187"/>
      <c r="R747" s="2187"/>
      <c r="S747" s="2188"/>
      <c r="T747" s="1989">
        <f t="shared" si="47"/>
        <v>0</v>
      </c>
      <c r="U747" s="1990"/>
      <c r="V747" s="1990"/>
      <c r="W747" s="1990"/>
      <c r="X747" s="1991"/>
      <c r="Y747" s="2186"/>
      <c r="Z747" s="2187"/>
      <c r="AA747" s="2187"/>
      <c r="AB747" s="2188"/>
      <c r="AC747" s="1989">
        <f t="shared" si="48"/>
        <v>0</v>
      </c>
      <c r="AD747" s="1990"/>
      <c r="AE747" s="1990"/>
      <c r="AF747" s="1990"/>
      <c r="AG747" s="1991"/>
      <c r="AH747" s="1992">
        <v>0</v>
      </c>
      <c r="AI747" s="1993"/>
      <c r="AJ747" s="1993"/>
      <c r="AK747" s="1993"/>
      <c r="AL747" s="1994"/>
      <c r="AM747" s="1971" t="str">
        <f t="shared" si="49"/>
        <v xml:space="preserve"> </v>
      </c>
      <c r="AN747" s="1972"/>
      <c r="AO747" s="197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147"/>
      <c r="C748" s="2148"/>
      <c r="D748" s="2148"/>
      <c r="E748" s="2148"/>
      <c r="F748" s="2149"/>
      <c r="G748" s="2276"/>
      <c r="H748" s="2277"/>
      <c r="I748" s="2277"/>
      <c r="J748" s="2278"/>
      <c r="K748" s="2212"/>
      <c r="L748" s="2213"/>
      <c r="M748" s="2213"/>
      <c r="N748" s="2214"/>
      <c r="O748" s="2186"/>
      <c r="P748" s="2187"/>
      <c r="Q748" s="2187"/>
      <c r="R748" s="2187"/>
      <c r="S748" s="2188"/>
      <c r="T748" s="1989">
        <f t="shared" si="47"/>
        <v>0</v>
      </c>
      <c r="U748" s="1990"/>
      <c r="V748" s="1990"/>
      <c r="W748" s="1990"/>
      <c r="X748" s="1991"/>
      <c r="Y748" s="2186"/>
      <c r="Z748" s="2187"/>
      <c r="AA748" s="2187"/>
      <c r="AB748" s="2188"/>
      <c r="AC748" s="1989">
        <f t="shared" si="48"/>
        <v>0</v>
      </c>
      <c r="AD748" s="1990"/>
      <c r="AE748" s="1990"/>
      <c r="AF748" s="1990"/>
      <c r="AG748" s="1991"/>
      <c r="AH748" s="1992">
        <v>0</v>
      </c>
      <c r="AI748" s="1993"/>
      <c r="AJ748" s="1993"/>
      <c r="AK748" s="1993"/>
      <c r="AL748" s="1994"/>
      <c r="AM748" s="1971" t="str">
        <f t="shared" si="49"/>
        <v xml:space="preserve"> </v>
      </c>
      <c r="AN748" s="1972"/>
      <c r="AO748" s="197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147"/>
      <c r="C749" s="2148"/>
      <c r="D749" s="2148"/>
      <c r="E749" s="2148"/>
      <c r="F749" s="2149"/>
      <c r="G749" s="2276"/>
      <c r="H749" s="2277"/>
      <c r="I749" s="2277"/>
      <c r="J749" s="2278"/>
      <c r="K749" s="2212"/>
      <c r="L749" s="2213"/>
      <c r="M749" s="2213"/>
      <c r="N749" s="2214"/>
      <c r="O749" s="2186"/>
      <c r="P749" s="2187"/>
      <c r="Q749" s="2187"/>
      <c r="R749" s="2187"/>
      <c r="S749" s="2188"/>
      <c r="T749" s="1989">
        <f t="shared" si="47"/>
        <v>0</v>
      </c>
      <c r="U749" s="1990"/>
      <c r="V749" s="1990"/>
      <c r="W749" s="1990"/>
      <c r="X749" s="1991"/>
      <c r="Y749" s="2186"/>
      <c r="Z749" s="2187"/>
      <c r="AA749" s="2187"/>
      <c r="AB749" s="2188"/>
      <c r="AC749" s="1989">
        <f t="shared" si="48"/>
        <v>0</v>
      </c>
      <c r="AD749" s="1990"/>
      <c r="AE749" s="1990"/>
      <c r="AF749" s="1990"/>
      <c r="AG749" s="1991"/>
      <c r="AH749" s="1992">
        <v>0</v>
      </c>
      <c r="AI749" s="1993"/>
      <c r="AJ749" s="1993"/>
      <c r="AK749" s="1993"/>
      <c r="AL749" s="1994"/>
      <c r="AM749" s="1971" t="str">
        <f t="shared" si="49"/>
        <v xml:space="preserve"> </v>
      </c>
      <c r="AN749" s="1972"/>
      <c r="AO749" s="197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47"/>
      <c r="C750" s="2148"/>
      <c r="D750" s="2148"/>
      <c r="E750" s="2148"/>
      <c r="F750" s="2149"/>
      <c r="G750" s="2276"/>
      <c r="H750" s="2277"/>
      <c r="I750" s="2277"/>
      <c r="J750" s="2278"/>
      <c r="K750" s="2212"/>
      <c r="L750" s="2213"/>
      <c r="M750" s="2213"/>
      <c r="N750" s="2214"/>
      <c r="O750" s="2186"/>
      <c r="P750" s="2187"/>
      <c r="Q750" s="2187"/>
      <c r="R750" s="2187"/>
      <c r="S750" s="2188"/>
      <c r="T750" s="1989">
        <f t="shared" si="47"/>
        <v>0</v>
      </c>
      <c r="U750" s="1990"/>
      <c r="V750" s="1990"/>
      <c r="W750" s="1990"/>
      <c r="X750" s="1991"/>
      <c r="Y750" s="2186"/>
      <c r="Z750" s="2187"/>
      <c r="AA750" s="2187"/>
      <c r="AB750" s="2188"/>
      <c r="AC750" s="1989">
        <f t="shared" si="48"/>
        <v>0</v>
      </c>
      <c r="AD750" s="1990"/>
      <c r="AE750" s="1990"/>
      <c r="AF750" s="1990"/>
      <c r="AG750" s="1991"/>
      <c r="AH750" s="1992">
        <v>0</v>
      </c>
      <c r="AI750" s="1993"/>
      <c r="AJ750" s="1993"/>
      <c r="AK750" s="1993"/>
      <c r="AL750" s="1994"/>
      <c r="AM750" s="1971" t="str">
        <f t="shared" si="49"/>
        <v xml:space="preserve"> </v>
      </c>
      <c r="AN750" s="1972"/>
      <c r="AO750" s="197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147"/>
      <c r="C751" s="2148"/>
      <c r="D751" s="2148"/>
      <c r="E751" s="2148"/>
      <c r="F751" s="2149"/>
      <c r="G751" s="2276"/>
      <c r="H751" s="2277"/>
      <c r="I751" s="2277"/>
      <c r="J751" s="2278"/>
      <c r="K751" s="2212"/>
      <c r="L751" s="2213"/>
      <c r="M751" s="2213"/>
      <c r="N751" s="2214"/>
      <c r="O751" s="2186"/>
      <c r="P751" s="2187"/>
      <c r="Q751" s="2187"/>
      <c r="R751" s="2187"/>
      <c r="S751" s="2188"/>
      <c r="T751" s="1989">
        <f t="shared" si="47"/>
        <v>0</v>
      </c>
      <c r="U751" s="1990"/>
      <c r="V751" s="1990"/>
      <c r="W751" s="1990"/>
      <c r="X751" s="1991"/>
      <c r="Y751" s="2186"/>
      <c r="Z751" s="2187"/>
      <c r="AA751" s="2187"/>
      <c r="AB751" s="2188"/>
      <c r="AC751" s="1989">
        <f t="shared" si="48"/>
        <v>0</v>
      </c>
      <c r="AD751" s="1990"/>
      <c r="AE751" s="1990"/>
      <c r="AF751" s="1990"/>
      <c r="AG751" s="1991"/>
      <c r="AH751" s="1992">
        <v>0</v>
      </c>
      <c r="AI751" s="1993"/>
      <c r="AJ751" s="1993"/>
      <c r="AK751" s="1993"/>
      <c r="AL751" s="1994"/>
      <c r="AM751" s="1971" t="str">
        <f t="shared" si="49"/>
        <v xml:space="preserve"> </v>
      </c>
      <c r="AN751" s="1972"/>
      <c r="AO751" s="197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147"/>
      <c r="C752" s="2148"/>
      <c r="D752" s="2148"/>
      <c r="E752" s="2148"/>
      <c r="F752" s="2149"/>
      <c r="G752" s="2276"/>
      <c r="H752" s="2277"/>
      <c r="I752" s="2277"/>
      <c r="J752" s="2278"/>
      <c r="K752" s="2212"/>
      <c r="L752" s="2213"/>
      <c r="M752" s="2213"/>
      <c r="N752" s="2214"/>
      <c r="O752" s="2186"/>
      <c r="P752" s="2187"/>
      <c r="Q752" s="2187"/>
      <c r="R752" s="2187"/>
      <c r="S752" s="2188"/>
      <c r="T752" s="1989">
        <f t="shared" si="47"/>
        <v>0</v>
      </c>
      <c r="U752" s="1990"/>
      <c r="V752" s="1990"/>
      <c r="W752" s="1990"/>
      <c r="X752" s="1991"/>
      <c r="Y752" s="2186"/>
      <c r="Z752" s="2187"/>
      <c r="AA752" s="2187"/>
      <c r="AB752" s="2188"/>
      <c r="AC752" s="1989">
        <f t="shared" si="48"/>
        <v>0</v>
      </c>
      <c r="AD752" s="1990"/>
      <c r="AE752" s="1990"/>
      <c r="AF752" s="1990"/>
      <c r="AG752" s="1991"/>
      <c r="AH752" s="1992">
        <v>0</v>
      </c>
      <c r="AI752" s="1993"/>
      <c r="AJ752" s="1993"/>
      <c r="AK752" s="1993"/>
      <c r="AL752" s="1994"/>
      <c r="AM752" s="1971" t="str">
        <f t="shared" si="49"/>
        <v xml:space="preserve"> </v>
      </c>
      <c r="AN752" s="1972"/>
      <c r="AO752" s="197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288" t="s">
        <v>130</v>
      </c>
      <c r="C753" s="2289"/>
      <c r="D753" s="2289"/>
      <c r="E753" s="2289"/>
      <c r="F753" s="2290"/>
      <c r="G753" s="2379">
        <f>SUM(G728:J752)</f>
        <v>177</v>
      </c>
      <c r="H753" s="2380"/>
      <c r="I753" s="2380"/>
      <c r="J753" s="2381"/>
      <c r="O753" s="1488" t="s">
        <v>129</v>
      </c>
      <c r="P753" s="1489"/>
      <c r="Q753" s="1489"/>
      <c r="R753" s="1489"/>
      <c r="S753" s="1490"/>
      <c r="T753" s="1989">
        <f>SUM(T728:X752)</f>
        <v>337163</v>
      </c>
      <c r="U753" s="1990"/>
      <c r="V753" s="1990"/>
      <c r="W753" s="1990"/>
      <c r="X753" s="1991"/>
      <c r="AC753" s="1492" t="s">
        <v>967</v>
      </c>
      <c r="AD753" s="1491"/>
      <c r="AE753" s="1491"/>
      <c r="AF753" s="1491"/>
      <c r="AG753" s="1493"/>
      <c r="AH753" s="2155">
        <f>BI696</f>
        <v>0.5</v>
      </c>
      <c r="AI753" s="2156"/>
      <c r="AJ753" s="2156"/>
      <c r="AK753" s="2156"/>
      <c r="AL753" s="2157"/>
      <c r="AM753" s="2155">
        <f>BI728</f>
        <v>0.48500646580912038</v>
      </c>
      <c r="AN753" s="2156"/>
      <c r="AO753" s="2157"/>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5">
      <c r="B754" s="2378" t="s">
        <v>2450</v>
      </c>
      <c r="C754" s="2378"/>
      <c r="D754" s="2378"/>
      <c r="E754" s="2378"/>
      <c r="F754" s="2378"/>
      <c r="G754" s="2378"/>
      <c r="H754" s="2378"/>
      <c r="I754" s="2378"/>
      <c r="J754" s="2378"/>
      <c r="K754" s="2378"/>
      <c r="L754" s="2378"/>
      <c r="M754" s="2378"/>
      <c r="N754" s="2378"/>
      <c r="O754" s="2378"/>
      <c r="P754" s="2378"/>
      <c r="Q754" s="2378"/>
      <c r="R754" s="2378"/>
      <c r="S754" s="2378"/>
      <c r="T754" s="2378"/>
      <c r="U754" s="2378"/>
      <c r="V754" s="2378"/>
      <c r="W754" s="2378"/>
      <c r="X754" s="2378"/>
      <c r="Y754" s="2378"/>
      <c r="Z754" s="2378"/>
      <c r="AA754" s="2378"/>
      <c r="AB754" s="2378"/>
      <c r="AC754" s="2378"/>
      <c r="AD754" s="2378"/>
      <c r="AE754" s="2378"/>
      <c r="AF754" s="2378"/>
      <c r="AG754" s="2378"/>
      <c r="AH754" s="2378"/>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2378"/>
      <c r="C755" s="2378"/>
      <c r="D755" s="2378"/>
      <c r="E755" s="2378"/>
      <c r="F755" s="2378"/>
      <c r="G755" s="2378"/>
      <c r="H755" s="2378"/>
      <c r="I755" s="2378"/>
      <c r="J755" s="2378"/>
      <c r="K755" s="2378"/>
      <c r="L755" s="2378"/>
      <c r="M755" s="2378"/>
      <c r="N755" s="2378"/>
      <c r="O755" s="2378"/>
      <c r="P755" s="2378"/>
      <c r="Q755" s="2378"/>
      <c r="R755" s="2378"/>
      <c r="S755" s="2378"/>
      <c r="T755" s="2378"/>
      <c r="U755" s="2378"/>
      <c r="V755" s="2378"/>
      <c r="W755" s="2378"/>
      <c r="X755" s="2378"/>
      <c r="Y755" s="2378"/>
      <c r="Z755" s="2378"/>
      <c r="AA755" s="2378"/>
      <c r="AB755" s="2378"/>
      <c r="AC755" s="2378"/>
      <c r="AD755" s="2378"/>
      <c r="AE755" s="2378"/>
      <c r="AF755" s="2378"/>
      <c r="AG755" s="2378"/>
      <c r="AH755" s="2378"/>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5">
      <c r="C756" s="179" t="s">
        <v>2448</v>
      </c>
      <c r="D756" s="1753"/>
      <c r="E756" s="1753"/>
      <c r="F756" s="1753"/>
      <c r="G756" s="1754"/>
      <c r="H756" s="1754"/>
      <c r="I756" s="1754"/>
      <c r="J756" s="1754"/>
      <c r="K756" s="1753"/>
      <c r="L756" s="1753"/>
      <c r="M756" s="1753"/>
      <c r="N756" s="1753"/>
      <c r="O756" s="2007">
        <f>CS637</f>
        <v>356</v>
      </c>
      <c r="P756" s="2007"/>
      <c r="Q756" s="2007"/>
      <c r="R756" s="2007"/>
      <c r="S756" s="1755"/>
      <c r="T756" s="1755"/>
      <c r="U756" s="179" t="s">
        <v>2449</v>
      </c>
      <c r="V756" s="1753"/>
      <c r="W756" s="1753"/>
      <c r="X756" s="1753"/>
      <c r="Y756" s="1754"/>
      <c r="Z756" s="1754"/>
      <c r="AA756" s="1754"/>
      <c r="AB756" s="1754"/>
      <c r="AC756" s="1753"/>
      <c r="AD756" s="1753"/>
      <c r="AE756" s="1753"/>
      <c r="AF756" s="1753"/>
      <c r="AG756" s="2370">
        <v>20</v>
      </c>
      <c r="AH756" s="2370"/>
      <c r="AI756" s="2370"/>
      <c r="AJ756" s="2370"/>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219" t="s">
        <v>624</v>
      </c>
      <c r="AE758" s="2219"/>
      <c r="AF758" s="2219"/>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609</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5" customHeight="1">
      <c r="B762" s="1756"/>
      <c r="C762" s="2377" t="s">
        <v>2451</v>
      </c>
      <c r="D762" s="2377"/>
      <c r="E762" s="2377"/>
      <c r="F762" s="2377"/>
      <c r="G762" s="2377"/>
      <c r="H762" s="2377"/>
      <c r="I762" s="2377"/>
      <c r="J762" s="2377"/>
      <c r="K762" s="2377"/>
      <c r="L762" s="2377"/>
      <c r="M762" s="2377"/>
      <c r="N762" s="2377"/>
      <c r="O762" s="2377"/>
      <c r="P762" s="2377"/>
      <c r="Q762" s="2377"/>
      <c r="R762" s="2377"/>
      <c r="S762" s="2377"/>
      <c r="T762" s="2377"/>
      <c r="U762" s="2377"/>
      <c r="V762" s="2377"/>
      <c r="W762" s="2377"/>
      <c r="X762" s="2377"/>
      <c r="Y762" s="2377"/>
      <c r="Z762" s="2377"/>
      <c r="AA762" s="2377"/>
      <c r="AB762" s="2377"/>
      <c r="AC762" s="2377"/>
      <c r="AD762" s="2377"/>
      <c r="AE762" s="2377"/>
      <c r="AF762" s="2377"/>
      <c r="AG762" s="2377"/>
      <c r="AH762" s="2377"/>
      <c r="AI762" s="2377"/>
      <c r="AJ762" s="2377"/>
      <c r="AK762" s="2377"/>
      <c r="AL762" s="2377"/>
      <c r="AM762" s="2377"/>
      <c r="AN762" s="2377"/>
      <c r="AO762" s="2377"/>
      <c r="AP762" s="2377"/>
      <c r="AQ762" s="2377"/>
      <c r="AR762" s="2377"/>
      <c r="AS762" s="239"/>
      <c r="AT762" s="239"/>
      <c r="AU762" s="239"/>
      <c r="AV762" s="239"/>
      <c r="AW762" s="239"/>
      <c r="AX762" s="239"/>
      <c r="AY762" s="239"/>
      <c r="CR762" s="177"/>
    </row>
    <row r="763" spans="1:16383" s="58" customFormat="1" ht="12.75" customHeight="1">
      <c r="A763" s="239"/>
      <c r="B763" s="1756"/>
      <c r="C763" s="2377"/>
      <c r="D763" s="2377"/>
      <c r="E763" s="2377"/>
      <c r="F763" s="2377"/>
      <c r="G763" s="2377"/>
      <c r="H763" s="2377"/>
      <c r="I763" s="2377"/>
      <c r="J763" s="2377"/>
      <c r="K763" s="2377"/>
      <c r="L763" s="2377"/>
      <c r="M763" s="2377"/>
      <c r="N763" s="2377"/>
      <c r="O763" s="2377"/>
      <c r="P763" s="2377"/>
      <c r="Q763" s="2377"/>
      <c r="R763" s="2377"/>
      <c r="S763" s="2377"/>
      <c r="T763" s="2377"/>
      <c r="U763" s="2377"/>
      <c r="V763" s="2377"/>
      <c r="W763" s="2377"/>
      <c r="X763" s="2377"/>
      <c r="Y763" s="2377"/>
      <c r="Z763" s="2377"/>
      <c r="AA763" s="2377"/>
      <c r="AB763" s="2377"/>
      <c r="AC763" s="2377"/>
      <c r="AD763" s="2377"/>
      <c r="AE763" s="2377"/>
      <c r="AF763" s="2377"/>
      <c r="AG763" s="2377"/>
      <c r="AH763" s="2377"/>
      <c r="AI763" s="2377"/>
      <c r="AJ763" s="2377"/>
      <c r="AK763" s="2377"/>
      <c r="AL763" s="2377"/>
      <c r="AM763" s="2377"/>
      <c r="AN763" s="2377"/>
      <c r="AO763" s="2377"/>
      <c r="AP763" s="2377"/>
      <c r="AQ763" s="2377"/>
      <c r="AR763" s="2377"/>
      <c r="AS763" s="239"/>
      <c r="AT763" s="239"/>
      <c r="AU763" s="239"/>
      <c r="AV763" s="239"/>
      <c r="AW763" s="239"/>
      <c r="AX763" s="239"/>
      <c r="AY763" s="239"/>
      <c r="CR763" s="177"/>
    </row>
    <row r="764" spans="1:16383" s="58" customFormat="1" ht="12.75" customHeight="1">
      <c r="B764" s="1756"/>
      <c r="C764" s="2377"/>
      <c r="D764" s="2377"/>
      <c r="E764" s="2377"/>
      <c r="F764" s="2377"/>
      <c r="G764" s="2377"/>
      <c r="H764" s="2377"/>
      <c r="I764" s="2377"/>
      <c r="J764" s="2377"/>
      <c r="K764" s="2377"/>
      <c r="L764" s="2377"/>
      <c r="M764" s="2377"/>
      <c r="N764" s="2377"/>
      <c r="O764" s="2377"/>
      <c r="P764" s="2377"/>
      <c r="Q764" s="2377"/>
      <c r="R764" s="2377"/>
      <c r="S764" s="2377"/>
      <c r="T764" s="2377"/>
      <c r="U764" s="2377"/>
      <c r="V764" s="2377"/>
      <c r="W764" s="2377"/>
      <c r="X764" s="2377"/>
      <c r="Y764" s="2377"/>
      <c r="Z764" s="2377"/>
      <c r="AA764" s="2377"/>
      <c r="AB764" s="2377"/>
      <c r="AC764" s="2377"/>
      <c r="AD764" s="2377"/>
      <c r="AE764" s="2377"/>
      <c r="AF764" s="2377"/>
      <c r="AG764" s="2377"/>
      <c r="AH764" s="2377"/>
      <c r="AI764" s="2377"/>
      <c r="AJ764" s="2377"/>
      <c r="AK764" s="2377"/>
      <c r="AL764" s="2377"/>
      <c r="AM764" s="2377"/>
      <c r="AN764" s="2377"/>
      <c r="AO764" s="2377"/>
      <c r="AP764" s="2377"/>
      <c r="AQ764" s="2377"/>
      <c r="AR764" s="2377"/>
      <c r="AS764" s="239"/>
      <c r="AT764" s="239"/>
      <c r="AU764" s="239"/>
      <c r="AV764" s="239"/>
      <c r="AW764" s="239"/>
      <c r="AX764" s="239"/>
      <c r="AY764" s="239"/>
      <c r="CR764" s="177"/>
    </row>
    <row r="765" spans="1:16383" s="58" customFormat="1" ht="12.75" customHeight="1">
      <c r="B765" s="1756"/>
      <c r="C765" s="2377" t="s">
        <v>2452</v>
      </c>
      <c r="D765" s="2377"/>
      <c r="E765" s="2377"/>
      <c r="F765" s="2377"/>
      <c r="G765" s="2377"/>
      <c r="H765" s="2377"/>
      <c r="I765" s="2377"/>
      <c r="J765" s="2377"/>
      <c r="K765" s="2377"/>
      <c r="L765" s="2377"/>
      <c r="M765" s="2377"/>
      <c r="N765" s="2377"/>
      <c r="O765" s="2377"/>
      <c r="P765" s="2377"/>
      <c r="Q765" s="2377"/>
      <c r="R765" s="2377"/>
      <c r="S765" s="2377"/>
      <c r="T765" s="2377"/>
      <c r="U765" s="2377"/>
      <c r="V765" s="2377"/>
      <c r="W765" s="2377"/>
      <c r="X765" s="2377"/>
      <c r="Y765" s="2377"/>
      <c r="Z765" s="2377"/>
      <c r="AA765" s="2377"/>
      <c r="AB765" s="2377"/>
      <c r="AC765" s="2377"/>
      <c r="AD765" s="2377"/>
      <c r="AE765" s="2377"/>
      <c r="AF765" s="2377"/>
      <c r="AG765" s="2377"/>
      <c r="AH765" s="2377"/>
      <c r="AI765" s="2377"/>
      <c r="AJ765" s="2377"/>
      <c r="AK765" s="2377"/>
      <c r="AL765" s="2377"/>
      <c r="AM765" s="2377"/>
      <c r="AN765" s="2377"/>
      <c r="AO765" s="2377"/>
      <c r="AP765" s="2377"/>
      <c r="AQ765" s="2377"/>
      <c r="AR765" s="2377"/>
      <c r="AS765" s="239"/>
      <c r="AT765" s="239"/>
      <c r="AU765" s="239"/>
      <c r="AV765" s="239"/>
      <c r="AW765" s="239"/>
      <c r="AX765" s="239"/>
      <c r="AY765" s="239"/>
      <c r="CR765" s="177"/>
    </row>
    <row r="766" spans="1:16383" s="58" customFormat="1" ht="12.75" customHeight="1">
      <c r="B766" s="1756"/>
      <c r="C766" s="2377"/>
      <c r="D766" s="2377"/>
      <c r="E766" s="2377"/>
      <c r="F766" s="2377"/>
      <c r="G766" s="2377"/>
      <c r="H766" s="2377"/>
      <c r="I766" s="2377"/>
      <c r="J766" s="2377"/>
      <c r="K766" s="2377"/>
      <c r="L766" s="2377"/>
      <c r="M766" s="2377"/>
      <c r="N766" s="2377"/>
      <c r="O766" s="2377"/>
      <c r="P766" s="2377"/>
      <c r="Q766" s="2377"/>
      <c r="R766" s="2377"/>
      <c r="S766" s="2377"/>
      <c r="T766" s="2377"/>
      <c r="U766" s="2377"/>
      <c r="V766" s="2377"/>
      <c r="W766" s="2377"/>
      <c r="X766" s="2377"/>
      <c r="Y766" s="2377"/>
      <c r="Z766" s="2377"/>
      <c r="AA766" s="2377"/>
      <c r="AB766" s="2377"/>
      <c r="AC766" s="2377"/>
      <c r="AD766" s="2377"/>
      <c r="AE766" s="2377"/>
      <c r="AF766" s="2377"/>
      <c r="AG766" s="2377"/>
      <c r="AH766" s="2377"/>
      <c r="AI766" s="2377"/>
      <c r="AJ766" s="2377"/>
      <c r="AK766" s="2377"/>
      <c r="AL766" s="2377"/>
      <c r="AM766" s="2377"/>
      <c r="AN766" s="2377"/>
      <c r="AO766" s="2377"/>
      <c r="AP766" s="2377"/>
      <c r="AQ766" s="2377"/>
      <c r="AR766" s="2377"/>
      <c r="AS766" s="239"/>
      <c r="AT766" s="239"/>
      <c r="AU766" s="239"/>
      <c r="AV766" s="239"/>
      <c r="AW766" s="239"/>
      <c r="AX766" s="239"/>
      <c r="AY766" s="239"/>
      <c r="CR766" s="177"/>
    </row>
    <row r="767" spans="1:16383" s="58" customFormat="1" ht="12.75" customHeight="1">
      <c r="B767" s="1756"/>
      <c r="C767" s="2377"/>
      <c r="D767" s="2377"/>
      <c r="E767" s="2377"/>
      <c r="F767" s="2377"/>
      <c r="G767" s="2377"/>
      <c r="H767" s="2377"/>
      <c r="I767" s="2377"/>
      <c r="J767" s="2377"/>
      <c r="K767" s="2377"/>
      <c r="L767" s="2377"/>
      <c r="M767" s="2377"/>
      <c r="N767" s="2377"/>
      <c r="O767" s="2377"/>
      <c r="P767" s="2377"/>
      <c r="Q767" s="2377"/>
      <c r="R767" s="2377"/>
      <c r="S767" s="2377"/>
      <c r="T767" s="2377"/>
      <c r="U767" s="2377"/>
      <c r="V767" s="2377"/>
      <c r="W767" s="2377"/>
      <c r="X767" s="2377"/>
      <c r="Y767" s="2377"/>
      <c r="Z767" s="2377"/>
      <c r="AA767" s="2377"/>
      <c r="AB767" s="2377"/>
      <c r="AC767" s="2377"/>
      <c r="AD767" s="2377"/>
      <c r="AE767" s="2377"/>
      <c r="AF767" s="2377"/>
      <c r="AG767" s="2377"/>
      <c r="AH767" s="2377"/>
      <c r="AI767" s="2377"/>
      <c r="AJ767" s="2377"/>
      <c r="AK767" s="2377"/>
      <c r="AL767" s="2377"/>
      <c r="AM767" s="2377"/>
      <c r="AN767" s="2377"/>
      <c r="AO767" s="2377"/>
      <c r="AP767" s="2377"/>
      <c r="AQ767" s="2377"/>
      <c r="AR767" s="2377"/>
      <c r="AS767" s="239"/>
      <c r="AT767" s="239"/>
      <c r="AU767" s="239"/>
      <c r="AV767" s="239"/>
      <c r="AW767" s="239"/>
      <c r="AX767" s="239"/>
      <c r="AY767" s="239"/>
      <c r="CR767" s="177"/>
    </row>
    <row r="768" spans="1:16383" ht="12.75" customHeight="1">
      <c r="J768" s="2229" t="s">
        <v>407</v>
      </c>
      <c r="K768" s="2230"/>
      <c r="L768" s="2230"/>
      <c r="M768" s="2230"/>
      <c r="N768" s="2231"/>
      <c r="O768" s="2322" t="s">
        <v>291</v>
      </c>
      <c r="P768" s="2322"/>
      <c r="Q768" s="2322"/>
      <c r="R768" s="2322"/>
      <c r="S768" s="2322"/>
      <c r="T768" s="2238" t="s">
        <v>2093</v>
      </c>
      <c r="U768" s="2239"/>
      <c r="V768" s="2239"/>
      <c r="W768" s="2240"/>
      <c r="X768" s="2229" t="s">
        <v>476</v>
      </c>
      <c r="Y768" s="2230"/>
      <c r="Z768" s="2230"/>
      <c r="AA768" s="2230"/>
      <c r="AB768" s="2231"/>
      <c r="AC768" s="2229" t="s">
        <v>292</v>
      </c>
      <c r="AD768" s="2230"/>
      <c r="AE768" s="2230"/>
      <c r="AF768" s="2230"/>
      <c r="AG768" s="2231"/>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32"/>
      <c r="K769" s="2233"/>
      <c r="L769" s="2233"/>
      <c r="M769" s="2233"/>
      <c r="N769" s="2234"/>
      <c r="O769" s="2322"/>
      <c r="P769" s="2322"/>
      <c r="Q769" s="2322"/>
      <c r="R769" s="2322"/>
      <c r="S769" s="2322"/>
      <c r="T769" s="2241"/>
      <c r="U769" s="2242"/>
      <c r="V769" s="2242"/>
      <c r="W769" s="2243"/>
      <c r="X769" s="2232"/>
      <c r="Y769" s="2233"/>
      <c r="Z769" s="2233"/>
      <c r="AA769" s="2233"/>
      <c r="AB769" s="2234"/>
      <c r="AC769" s="2232"/>
      <c r="AD769" s="2233"/>
      <c r="AE769" s="2233"/>
      <c r="AF769" s="2233"/>
      <c r="AG769" s="2234"/>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32"/>
      <c r="K770" s="2233"/>
      <c r="L770" s="2233"/>
      <c r="M770" s="2233"/>
      <c r="N770" s="2234"/>
      <c r="O770" s="2322"/>
      <c r="P770" s="2322"/>
      <c r="Q770" s="2322"/>
      <c r="R770" s="2322"/>
      <c r="S770" s="2322"/>
      <c r="T770" s="2241"/>
      <c r="U770" s="2242"/>
      <c r="V770" s="2242"/>
      <c r="W770" s="2243"/>
      <c r="X770" s="2232"/>
      <c r="Y770" s="2233"/>
      <c r="Z770" s="2233"/>
      <c r="AA770" s="2233"/>
      <c r="AB770" s="2234"/>
      <c r="AC770" s="2232"/>
      <c r="AD770" s="2233"/>
      <c r="AE770" s="2233"/>
      <c r="AF770" s="2233"/>
      <c r="AG770" s="2234"/>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35"/>
      <c r="K771" s="2236"/>
      <c r="L771" s="2236"/>
      <c r="M771" s="2236"/>
      <c r="N771" s="2237"/>
      <c r="O771" s="2322"/>
      <c r="P771" s="2322"/>
      <c r="Q771" s="2322"/>
      <c r="R771" s="2322"/>
      <c r="S771" s="2322"/>
      <c r="T771" s="2244"/>
      <c r="U771" s="2245"/>
      <c r="V771" s="2245"/>
      <c r="W771" s="2246"/>
      <c r="X771" s="2235"/>
      <c r="Y771" s="2236"/>
      <c r="Z771" s="2236"/>
      <c r="AA771" s="2236"/>
      <c r="AB771" s="2237"/>
      <c r="AC771" s="2235"/>
      <c r="AD771" s="2236"/>
      <c r="AE771" s="2236"/>
      <c r="AF771" s="2236"/>
      <c r="AG771" s="2237"/>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47" t="s">
        <v>168</v>
      </c>
      <c r="K772" s="2148"/>
      <c r="L772" s="2148"/>
      <c r="M772" s="2148"/>
      <c r="N772" s="2149"/>
      <c r="O772" s="2247">
        <v>2</v>
      </c>
      <c r="P772" s="2247"/>
      <c r="Q772" s="2247"/>
      <c r="R772" s="2247"/>
      <c r="S772" s="2247"/>
      <c r="T772" s="2212">
        <v>921</v>
      </c>
      <c r="U772" s="2213"/>
      <c r="V772" s="2213"/>
      <c r="W772" s="2214"/>
      <c r="X772" s="2186">
        <v>0</v>
      </c>
      <c r="Y772" s="2187"/>
      <c r="Z772" s="2187"/>
      <c r="AA772" s="2187"/>
      <c r="AB772" s="2188"/>
      <c r="AC772" s="1989">
        <f>X772*O772</f>
        <v>0</v>
      </c>
      <c r="AD772" s="1990"/>
      <c r="AE772" s="1990"/>
      <c r="AF772" s="1990"/>
      <c r="AG772" s="1991"/>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47"/>
      <c r="K773" s="2148"/>
      <c r="L773" s="2148"/>
      <c r="M773" s="2148"/>
      <c r="N773" s="2149"/>
      <c r="O773" s="2247"/>
      <c r="P773" s="2247"/>
      <c r="Q773" s="2247"/>
      <c r="R773" s="2247"/>
      <c r="S773" s="2247"/>
      <c r="T773" s="2212"/>
      <c r="U773" s="2213"/>
      <c r="V773" s="2213"/>
      <c r="W773" s="2214"/>
      <c r="X773" s="2186"/>
      <c r="Y773" s="2187"/>
      <c r="Z773" s="2187"/>
      <c r="AA773" s="2187"/>
      <c r="AB773" s="2188"/>
      <c r="AC773" s="1989">
        <f>X773*O773</f>
        <v>0</v>
      </c>
      <c r="AD773" s="1990"/>
      <c r="AE773" s="1990"/>
      <c r="AF773" s="1990"/>
      <c r="AG773" s="1991"/>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47"/>
      <c r="K774" s="2148"/>
      <c r="L774" s="2148"/>
      <c r="M774" s="2148"/>
      <c r="N774" s="2149"/>
      <c r="O774" s="2247"/>
      <c r="P774" s="2247"/>
      <c r="Q774" s="2247"/>
      <c r="R774" s="2247"/>
      <c r="S774" s="2247"/>
      <c r="T774" s="2212"/>
      <c r="U774" s="2213"/>
      <c r="V774" s="2213"/>
      <c r="W774" s="2214"/>
      <c r="X774" s="2186"/>
      <c r="Y774" s="2187"/>
      <c r="Z774" s="2187"/>
      <c r="AA774" s="2187"/>
      <c r="AB774" s="2188"/>
      <c r="AC774" s="1989">
        <f>X774*O774</f>
        <v>0</v>
      </c>
      <c r="AD774" s="1990"/>
      <c r="AE774" s="1990"/>
      <c r="AF774" s="1990"/>
      <c r="AG774" s="1991"/>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47"/>
      <c r="K775" s="2148"/>
      <c r="L775" s="2148"/>
      <c r="M775" s="2148"/>
      <c r="N775" s="2149"/>
      <c r="O775" s="2247"/>
      <c r="P775" s="2247"/>
      <c r="Q775" s="2247"/>
      <c r="R775" s="2247"/>
      <c r="S775" s="2247"/>
      <c r="T775" s="2212"/>
      <c r="U775" s="2213"/>
      <c r="V775" s="2213"/>
      <c r="W775" s="2214"/>
      <c r="X775" s="2186"/>
      <c r="Y775" s="2187"/>
      <c r="Z775" s="2187"/>
      <c r="AA775" s="2187"/>
      <c r="AB775" s="2188"/>
      <c r="AC775" s="1989">
        <f>X775*O775</f>
        <v>0</v>
      </c>
      <c r="AD775" s="1990"/>
      <c r="AE775" s="1990"/>
      <c r="AF775" s="1990"/>
      <c r="AG775" s="1991"/>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8" t="s">
        <v>130</v>
      </c>
      <c r="K776" s="2289"/>
      <c r="L776" s="2289"/>
      <c r="M776" s="2289"/>
      <c r="N776" s="2290"/>
      <c r="O776" s="2285">
        <f>SUM(O772:S775)</f>
        <v>2</v>
      </c>
      <c r="P776" s="2286"/>
      <c r="Q776" s="2286"/>
      <c r="R776" s="2286"/>
      <c r="S776" s="2287"/>
      <c r="X776" s="2226" t="s">
        <v>129</v>
      </c>
      <c r="Y776" s="2227"/>
      <c r="Z776" s="2227"/>
      <c r="AA776" s="2227"/>
      <c r="AB776" s="2228"/>
      <c r="AC776" s="1989">
        <f>SUM(AC772:AG775)</f>
        <v>0</v>
      </c>
      <c r="AD776" s="1990"/>
      <c r="AE776" s="1990"/>
      <c r="AF776" s="1990"/>
      <c r="AG776" s="1991"/>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07" t="s">
        <v>704</v>
      </c>
      <c r="K778" s="2307"/>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29" t="s">
        <v>407</v>
      </c>
      <c r="K782" s="2230"/>
      <c r="L782" s="2230"/>
      <c r="M782" s="2230"/>
      <c r="N782" s="2231"/>
      <c r="O782" s="2322" t="s">
        <v>291</v>
      </c>
      <c r="P782" s="2322"/>
      <c r="Q782" s="2322"/>
      <c r="R782" s="2322"/>
      <c r="S782" s="2322"/>
      <c r="T782" s="2238" t="s">
        <v>2093</v>
      </c>
      <c r="U782" s="2239"/>
      <c r="V782" s="2239"/>
      <c r="W782" s="2240"/>
      <c r="X782" s="2229" t="s">
        <v>476</v>
      </c>
      <c r="Y782" s="2230"/>
      <c r="Z782" s="2230"/>
      <c r="AA782" s="2230"/>
      <c r="AB782" s="2231"/>
      <c r="AC782" s="2229" t="s">
        <v>292</v>
      </c>
      <c r="AD782" s="2230"/>
      <c r="AE782" s="2230"/>
      <c r="AF782" s="2230"/>
      <c r="AG782" s="2231"/>
      <c r="AH782" s="2369" t="s">
        <v>2310</v>
      </c>
      <c r="AI782" s="2230"/>
      <c r="AJ782" s="2230"/>
      <c r="AK782" s="2230"/>
      <c r="AL782" s="223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32"/>
      <c r="K783" s="2233"/>
      <c r="L783" s="2233"/>
      <c r="M783" s="2233"/>
      <c r="N783" s="2234"/>
      <c r="O783" s="2322"/>
      <c r="P783" s="2322"/>
      <c r="Q783" s="2322"/>
      <c r="R783" s="2322"/>
      <c r="S783" s="2322"/>
      <c r="T783" s="2241"/>
      <c r="U783" s="2242"/>
      <c r="V783" s="2242"/>
      <c r="W783" s="2243"/>
      <c r="X783" s="2232"/>
      <c r="Y783" s="2233"/>
      <c r="Z783" s="2233"/>
      <c r="AA783" s="2233"/>
      <c r="AB783" s="2234"/>
      <c r="AC783" s="2232"/>
      <c r="AD783" s="2233"/>
      <c r="AE783" s="2233"/>
      <c r="AF783" s="2233"/>
      <c r="AG783" s="2234"/>
      <c r="AH783" s="2232"/>
      <c r="AI783" s="2233"/>
      <c r="AJ783" s="2233"/>
      <c r="AK783" s="2233"/>
      <c r="AL783" s="223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32"/>
      <c r="K784" s="2233"/>
      <c r="L784" s="2233"/>
      <c r="M784" s="2233"/>
      <c r="N784" s="2234"/>
      <c r="O784" s="2322"/>
      <c r="P784" s="2322"/>
      <c r="Q784" s="2322"/>
      <c r="R784" s="2322"/>
      <c r="S784" s="2322"/>
      <c r="T784" s="2241"/>
      <c r="U784" s="2242"/>
      <c r="V784" s="2242"/>
      <c r="W784" s="2243"/>
      <c r="X784" s="2232"/>
      <c r="Y784" s="2233"/>
      <c r="Z784" s="2233"/>
      <c r="AA784" s="2233"/>
      <c r="AB784" s="2234"/>
      <c r="AC784" s="2232"/>
      <c r="AD784" s="2233"/>
      <c r="AE784" s="2233"/>
      <c r="AF784" s="2233"/>
      <c r="AG784" s="2234"/>
      <c r="AH784" s="2232"/>
      <c r="AI784" s="2233"/>
      <c r="AJ784" s="2233"/>
      <c r="AK784" s="2233"/>
      <c r="AL784" s="223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35"/>
      <c r="K785" s="2236"/>
      <c r="L785" s="2236"/>
      <c r="M785" s="2236"/>
      <c r="N785" s="2237"/>
      <c r="O785" s="2322"/>
      <c r="P785" s="2322"/>
      <c r="Q785" s="2322"/>
      <c r="R785" s="2322"/>
      <c r="S785" s="2322"/>
      <c r="T785" s="2244"/>
      <c r="U785" s="2245"/>
      <c r="V785" s="2245"/>
      <c r="W785" s="2246"/>
      <c r="X785" s="2235"/>
      <c r="Y785" s="2236"/>
      <c r="Z785" s="2236"/>
      <c r="AA785" s="2236"/>
      <c r="AB785" s="2237"/>
      <c r="AC785" s="2235"/>
      <c r="AD785" s="2236"/>
      <c r="AE785" s="2236"/>
      <c r="AF785" s="2236"/>
      <c r="AG785" s="2237"/>
      <c r="AH785" s="2235"/>
      <c r="AI785" s="2236"/>
      <c r="AJ785" s="2236"/>
      <c r="AK785" s="2236"/>
      <c r="AL785" s="223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47"/>
      <c r="K786" s="2148"/>
      <c r="L786" s="2148"/>
      <c r="M786" s="2148"/>
      <c r="N786" s="2149"/>
      <c r="O786" s="2247"/>
      <c r="P786" s="2247"/>
      <c r="Q786" s="2247"/>
      <c r="R786" s="2247"/>
      <c r="S786" s="2247"/>
      <c r="T786" s="2212"/>
      <c r="U786" s="2213"/>
      <c r="V786" s="2213"/>
      <c r="W786" s="2214"/>
      <c r="X786" s="2186"/>
      <c r="Y786" s="2187"/>
      <c r="Z786" s="2187"/>
      <c r="AA786" s="2187"/>
      <c r="AB786" s="2188"/>
      <c r="AC786" s="1989">
        <f t="shared" ref="AC786:AC795" si="50">X786*O786</f>
        <v>0</v>
      </c>
      <c r="AD786" s="1990"/>
      <c r="AE786" s="1990"/>
      <c r="AF786" s="1990"/>
      <c r="AG786" s="1991"/>
      <c r="AH786" s="1992"/>
      <c r="AI786" s="1993"/>
      <c r="AJ786" s="1993"/>
      <c r="AK786" s="1993"/>
      <c r="AL786" s="19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47"/>
      <c r="K787" s="2148"/>
      <c r="L787" s="2148"/>
      <c r="M787" s="2148"/>
      <c r="N787" s="2149"/>
      <c r="O787" s="2247"/>
      <c r="P787" s="2247"/>
      <c r="Q787" s="2247"/>
      <c r="R787" s="2247"/>
      <c r="S787" s="2247"/>
      <c r="T787" s="2212"/>
      <c r="U787" s="2213"/>
      <c r="V787" s="2213"/>
      <c r="W787" s="2214"/>
      <c r="X787" s="2186"/>
      <c r="Y787" s="2187"/>
      <c r="Z787" s="2187"/>
      <c r="AA787" s="2187"/>
      <c r="AB787" s="2188"/>
      <c r="AC787" s="1989">
        <f t="shared" si="50"/>
        <v>0</v>
      </c>
      <c r="AD787" s="1990"/>
      <c r="AE787" s="1990"/>
      <c r="AF787" s="1990"/>
      <c r="AG787" s="1991"/>
      <c r="AH787" s="1992"/>
      <c r="AI787" s="1993"/>
      <c r="AJ787" s="1993"/>
      <c r="AK787" s="1993"/>
      <c r="AL787" s="19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47"/>
      <c r="K788" s="2148"/>
      <c r="L788" s="2148"/>
      <c r="M788" s="2148"/>
      <c r="N788" s="2149"/>
      <c r="O788" s="2247"/>
      <c r="P788" s="2247"/>
      <c r="Q788" s="2247"/>
      <c r="R788" s="2247"/>
      <c r="S788" s="2247"/>
      <c r="T788" s="2212"/>
      <c r="U788" s="2213"/>
      <c r="V788" s="2213"/>
      <c r="W788" s="2214"/>
      <c r="X788" s="2186"/>
      <c r="Y788" s="2187"/>
      <c r="Z788" s="2187"/>
      <c r="AA788" s="2187"/>
      <c r="AB788" s="2188"/>
      <c r="AC788" s="1989">
        <f t="shared" si="50"/>
        <v>0</v>
      </c>
      <c r="AD788" s="1990"/>
      <c r="AE788" s="1990"/>
      <c r="AF788" s="1990"/>
      <c r="AG788" s="1991"/>
      <c r="AH788" s="1992"/>
      <c r="AI788" s="1993"/>
      <c r="AJ788" s="1993"/>
      <c r="AK788" s="1993"/>
      <c r="AL788" s="19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47"/>
      <c r="K789" s="2148"/>
      <c r="L789" s="2148"/>
      <c r="M789" s="2148"/>
      <c r="N789" s="2149"/>
      <c r="O789" s="2247"/>
      <c r="P789" s="2247"/>
      <c r="Q789" s="2247"/>
      <c r="R789" s="2247"/>
      <c r="S789" s="2247"/>
      <c r="T789" s="2212"/>
      <c r="U789" s="2213"/>
      <c r="V789" s="2213"/>
      <c r="W789" s="2214"/>
      <c r="X789" s="2186"/>
      <c r="Y789" s="2187"/>
      <c r="Z789" s="2187"/>
      <c r="AA789" s="2187"/>
      <c r="AB789" s="2188"/>
      <c r="AC789" s="1989">
        <f t="shared" si="50"/>
        <v>0</v>
      </c>
      <c r="AD789" s="1990"/>
      <c r="AE789" s="1990"/>
      <c r="AF789" s="1990"/>
      <c r="AG789" s="1991"/>
      <c r="AH789" s="1992"/>
      <c r="AI789" s="1993"/>
      <c r="AJ789" s="1993"/>
      <c r="AK789" s="1993"/>
      <c r="AL789" s="19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47"/>
      <c r="K790" s="2148"/>
      <c r="L790" s="2148"/>
      <c r="M790" s="2148"/>
      <c r="N790" s="2149"/>
      <c r="O790" s="2247"/>
      <c r="P790" s="2247"/>
      <c r="Q790" s="2247"/>
      <c r="R790" s="2247"/>
      <c r="S790" s="2247"/>
      <c r="T790" s="2212"/>
      <c r="U790" s="2213"/>
      <c r="V790" s="2213"/>
      <c r="W790" s="2214"/>
      <c r="X790" s="2186"/>
      <c r="Y790" s="2187"/>
      <c r="Z790" s="2187"/>
      <c r="AA790" s="2187"/>
      <c r="AB790" s="2188"/>
      <c r="AC790" s="1989">
        <f t="shared" si="50"/>
        <v>0</v>
      </c>
      <c r="AD790" s="1990"/>
      <c r="AE790" s="1990"/>
      <c r="AF790" s="1990"/>
      <c r="AG790" s="1991"/>
      <c r="AH790" s="1992"/>
      <c r="AI790" s="1993"/>
      <c r="AJ790" s="1993"/>
      <c r="AK790" s="1993"/>
      <c r="AL790" s="19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47"/>
      <c r="K791" s="2148"/>
      <c r="L791" s="2148"/>
      <c r="M791" s="2148"/>
      <c r="N791" s="2149"/>
      <c r="O791" s="2247"/>
      <c r="P791" s="2247"/>
      <c r="Q791" s="2247"/>
      <c r="R791" s="2247"/>
      <c r="S791" s="2247"/>
      <c r="T791" s="2212"/>
      <c r="U791" s="2213"/>
      <c r="V791" s="2213"/>
      <c r="W791" s="2214"/>
      <c r="X791" s="2186"/>
      <c r="Y791" s="2187"/>
      <c r="Z791" s="2187"/>
      <c r="AA791" s="2187"/>
      <c r="AB791" s="2188"/>
      <c r="AC791" s="1989">
        <f t="shared" si="50"/>
        <v>0</v>
      </c>
      <c r="AD791" s="1990"/>
      <c r="AE791" s="1990"/>
      <c r="AF791" s="1990"/>
      <c r="AG791" s="1991"/>
      <c r="AH791" s="1992"/>
      <c r="AI791" s="1993"/>
      <c r="AJ791" s="1993"/>
      <c r="AK791" s="1993"/>
      <c r="AL791" s="19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47"/>
      <c r="K792" s="2148"/>
      <c r="L792" s="2148"/>
      <c r="M792" s="2148"/>
      <c r="N792" s="2149"/>
      <c r="O792" s="2247"/>
      <c r="P792" s="2247"/>
      <c r="Q792" s="2247"/>
      <c r="R792" s="2247"/>
      <c r="S792" s="2247"/>
      <c r="T792" s="2212"/>
      <c r="U792" s="2213"/>
      <c r="V792" s="2213"/>
      <c r="W792" s="2214"/>
      <c r="X792" s="2186"/>
      <c r="Y792" s="2187"/>
      <c r="Z792" s="2187"/>
      <c r="AA792" s="2187"/>
      <c r="AB792" s="2188"/>
      <c r="AC792" s="1989">
        <f t="shared" si="50"/>
        <v>0</v>
      </c>
      <c r="AD792" s="1990"/>
      <c r="AE792" s="1990"/>
      <c r="AF792" s="1990"/>
      <c r="AG792" s="1991"/>
      <c r="AH792" s="1992"/>
      <c r="AI792" s="1993"/>
      <c r="AJ792" s="1993"/>
      <c r="AK792" s="1993"/>
      <c r="AL792" s="19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47"/>
      <c r="K793" s="2148"/>
      <c r="L793" s="2148"/>
      <c r="M793" s="2148"/>
      <c r="N793" s="2149"/>
      <c r="O793" s="2247"/>
      <c r="P793" s="2247"/>
      <c r="Q793" s="2247"/>
      <c r="R793" s="2247"/>
      <c r="S793" s="2247"/>
      <c r="T793" s="2212"/>
      <c r="U793" s="2213"/>
      <c r="V793" s="2213"/>
      <c r="W793" s="2214"/>
      <c r="X793" s="2186"/>
      <c r="Y793" s="2187"/>
      <c r="Z793" s="2187"/>
      <c r="AA793" s="2187"/>
      <c r="AB793" s="2188"/>
      <c r="AC793" s="1989">
        <f t="shared" si="50"/>
        <v>0</v>
      </c>
      <c r="AD793" s="1990"/>
      <c r="AE793" s="1990"/>
      <c r="AF793" s="1990"/>
      <c r="AG793" s="1991"/>
      <c r="AH793" s="1992"/>
      <c r="AI793" s="1993"/>
      <c r="AJ793" s="1993"/>
      <c r="AK793" s="1993"/>
      <c r="AL793" s="19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47"/>
      <c r="K794" s="2148"/>
      <c r="L794" s="2148"/>
      <c r="M794" s="2148"/>
      <c r="N794" s="2149"/>
      <c r="O794" s="2247"/>
      <c r="P794" s="2247"/>
      <c r="Q794" s="2247"/>
      <c r="R794" s="2247"/>
      <c r="S794" s="2247"/>
      <c r="T794" s="2212"/>
      <c r="U794" s="2213"/>
      <c r="V794" s="2213"/>
      <c r="W794" s="2214"/>
      <c r="X794" s="2186"/>
      <c r="Y794" s="2187"/>
      <c r="Z794" s="2187"/>
      <c r="AA794" s="2187"/>
      <c r="AB794" s="2188"/>
      <c r="AC794" s="1989">
        <f t="shared" si="50"/>
        <v>0</v>
      </c>
      <c r="AD794" s="1990"/>
      <c r="AE794" s="1990"/>
      <c r="AF794" s="1990"/>
      <c r="AG794" s="1991"/>
      <c r="AH794" s="1992"/>
      <c r="AI794" s="1993"/>
      <c r="AJ794" s="1993"/>
      <c r="AK794" s="1993"/>
      <c r="AL794" s="19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47"/>
      <c r="K795" s="2148"/>
      <c r="L795" s="2148"/>
      <c r="M795" s="2148"/>
      <c r="N795" s="2149"/>
      <c r="O795" s="2247"/>
      <c r="P795" s="2247"/>
      <c r="Q795" s="2247"/>
      <c r="R795" s="2247"/>
      <c r="S795" s="2247"/>
      <c r="T795" s="2212"/>
      <c r="U795" s="2213"/>
      <c r="V795" s="2213"/>
      <c r="W795" s="2214"/>
      <c r="X795" s="2186"/>
      <c r="Y795" s="2187"/>
      <c r="Z795" s="2187"/>
      <c r="AA795" s="2187"/>
      <c r="AB795" s="2188"/>
      <c r="AC795" s="1989">
        <f t="shared" si="50"/>
        <v>0</v>
      </c>
      <c r="AD795" s="1990"/>
      <c r="AE795" s="1990"/>
      <c r="AF795" s="1990"/>
      <c r="AG795" s="1991"/>
      <c r="AH795" s="1992"/>
      <c r="AI795" s="1993"/>
      <c r="AJ795" s="1993"/>
      <c r="AK795" s="1993"/>
      <c r="AL795" s="19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8" t="s">
        <v>130</v>
      </c>
      <c r="K796" s="2289"/>
      <c r="L796" s="2289"/>
      <c r="M796" s="2289"/>
      <c r="N796" s="2290"/>
      <c r="O796" s="2376">
        <f>SUM(O786:S795)</f>
        <v>0</v>
      </c>
      <c r="P796" s="2376"/>
      <c r="Q796" s="2376"/>
      <c r="R796" s="2376"/>
      <c r="S796" s="2376"/>
      <c r="X796" s="1505" t="s">
        <v>129</v>
      </c>
      <c r="Y796" s="1506"/>
      <c r="Z796" s="1506"/>
      <c r="AA796" s="1506"/>
      <c r="AB796" s="1507"/>
      <c r="AC796" s="1989">
        <f>SUM(AC786:AG795)</f>
        <v>0</v>
      </c>
      <c r="AD796" s="1990"/>
      <c r="AE796" s="1990"/>
      <c r="AF796" s="1990"/>
      <c r="AG796" s="199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23">
        <f>T753+AC776+AC796</f>
        <v>337163</v>
      </c>
      <c r="Z798" s="2323"/>
      <c r="AA798" s="2323"/>
      <c r="AB798" s="2323"/>
      <c r="AC798" s="232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23">
        <f>(T753+AC776+AC796)*12</f>
        <v>4045956</v>
      </c>
      <c r="Z799" s="2323"/>
      <c r="AA799" s="2323"/>
      <c r="AB799" s="2323"/>
      <c r="AC799" s="2323"/>
      <c r="AZ799" s="58"/>
      <c r="BA799" s="51" t="s">
        <v>665</v>
      </c>
      <c r="BB799" s="51"/>
      <c r="BC799" s="51"/>
      <c r="BD799" s="51"/>
      <c r="BE799" s="51"/>
      <c r="BF799" s="51"/>
      <c r="BG799" s="51"/>
      <c r="BH799" s="51"/>
      <c r="BI799" s="51"/>
      <c r="BJ799" s="51"/>
      <c r="BK799" s="51"/>
      <c r="BL799" s="51"/>
      <c r="BM799" s="51"/>
      <c r="BN799" s="2320" t="s">
        <v>500</v>
      </c>
      <c r="BO799" s="2321"/>
      <c r="BP799" s="58"/>
      <c r="BQ799" s="58"/>
      <c r="BR799" s="58"/>
      <c r="BS799" s="51" t="s">
        <v>667</v>
      </c>
      <c r="BT799" s="51"/>
      <c r="BU799" s="51"/>
      <c r="BV799" s="51"/>
      <c r="BW799" s="51"/>
      <c r="BX799" s="51"/>
      <c r="BY799" s="51"/>
      <c r="BZ799" s="51"/>
      <c r="CA799" s="51"/>
      <c r="CB799" s="2317" t="str">
        <f>T189</f>
        <v>San Mateo</v>
      </c>
      <c r="CC799" s="2318"/>
      <c r="CD799" s="2318"/>
      <c r="CE799" s="2318"/>
      <c r="CF799" s="2318"/>
      <c r="CG799" s="2318"/>
      <c r="CH799" s="2319"/>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3">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35">
        <v>44</v>
      </c>
      <c r="AA804" s="2336"/>
      <c r="AB804" s="2336"/>
      <c r="AC804" s="2336"/>
      <c r="AD804" s="2336"/>
      <c r="AE804" s="233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71">
        <v>15</v>
      </c>
      <c r="AA805" s="2336"/>
      <c r="AB805" s="2336"/>
      <c r="AC805" s="2336"/>
      <c r="AD805" s="2336"/>
      <c r="AE805" s="233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83" t="s">
        <v>2636</v>
      </c>
      <c r="AA806" s="2184"/>
      <c r="AB806" s="2184"/>
      <c r="AC806" s="2184"/>
      <c r="AD806" s="2184"/>
      <c r="AE806" s="2185"/>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95">
        <f>'Subsidy Contract Calculation'!I30</f>
        <v>1135992</v>
      </c>
      <c r="AA807" s="2296"/>
      <c r="AB807" s="2296"/>
      <c r="AC807" s="2296"/>
      <c r="AD807" s="2296"/>
      <c r="AE807" s="22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334</v>
      </c>
      <c r="BR808" s="109" t="s">
        <v>168</v>
      </c>
      <c r="BS808" s="109" t="s">
        <v>169</v>
      </c>
      <c r="BT808" s="109" t="s">
        <v>491</v>
      </c>
      <c r="BU808" s="56"/>
      <c r="BV808" s="56"/>
      <c r="BW808" s="108" t="s">
        <v>666</v>
      </c>
      <c r="BX808" s="109" t="s">
        <v>334</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
      <c r="A809" s="50" t="s">
        <v>623</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09">
        <v>384234</v>
      </c>
      <c r="BQ809" s="509">
        <v>443018</v>
      </c>
      <c r="BR809" s="509">
        <v>534400</v>
      </c>
      <c r="BS809" s="509">
        <v>684032</v>
      </c>
      <c r="BT809" s="509">
        <v>762054</v>
      </c>
      <c r="BU809" s="56"/>
      <c r="BV809" s="36" t="s">
        <v>669</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07">
        <v>278972</v>
      </c>
      <c r="BQ810" s="507">
        <v>321652</v>
      </c>
      <c r="BR810" s="507">
        <v>388000</v>
      </c>
      <c r="BS810" s="507">
        <v>496640</v>
      </c>
      <c r="BT810" s="507">
        <v>553288</v>
      </c>
      <c r="BU810" s="56"/>
      <c r="BV810" s="36" t="s">
        <v>670</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6">
        <v>21967</v>
      </c>
      <c r="AA811" s="1987"/>
      <c r="AB811" s="1987"/>
      <c r="AC811" s="1987"/>
      <c r="AD811" s="1987"/>
      <c r="AE811" s="198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6"/>
      <c r="AA812" s="1987"/>
      <c r="AB812" s="1987"/>
      <c r="AC812" s="1987"/>
      <c r="AD812" s="1987"/>
      <c r="AE812" s="198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07">
        <v>246186</v>
      </c>
      <c r="BQ812" s="507">
        <v>283850</v>
      </c>
      <c r="BR812" s="507">
        <v>342400</v>
      </c>
      <c r="BS812" s="507">
        <v>438272</v>
      </c>
      <c r="BT812" s="507">
        <v>488262</v>
      </c>
      <c r="BU812" s="56"/>
      <c r="BV812" s="36" t="s">
        <v>695</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6"/>
      <c r="AA813" s="1987"/>
      <c r="AB813" s="1987"/>
      <c r="AC813" s="1987"/>
      <c r="AD813" s="1987"/>
      <c r="AE813" s="198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09">
        <v>278972</v>
      </c>
      <c r="BQ813" s="509">
        <v>321652</v>
      </c>
      <c r="BR813" s="509">
        <v>388000</v>
      </c>
      <c r="BS813" s="509">
        <v>496640</v>
      </c>
      <c r="BT813" s="509">
        <v>553288</v>
      </c>
      <c r="BU813" s="56"/>
      <c r="BV813" s="36" t="s">
        <v>696</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173" t="s">
        <v>2637</v>
      </c>
      <c r="Q814" s="2180"/>
      <c r="R814" s="2180"/>
      <c r="S814" s="2180"/>
      <c r="T814" s="2180"/>
      <c r="U814" s="2180"/>
      <c r="V814" s="2180"/>
      <c r="W814" s="2180"/>
      <c r="X814" s="2180"/>
      <c r="Y814" s="2181"/>
      <c r="Z814" s="1986">
        <v>6000</v>
      </c>
      <c r="AA814" s="1987"/>
      <c r="AB814" s="1987"/>
      <c r="AC814" s="1987"/>
      <c r="AD814" s="1987"/>
      <c r="AE814" s="198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07">
        <v>278972</v>
      </c>
      <c r="BQ814" s="507">
        <v>321652</v>
      </c>
      <c r="BR814" s="507">
        <v>388000</v>
      </c>
      <c r="BS814" s="507">
        <v>496640</v>
      </c>
      <c r="BT814" s="507">
        <v>553288</v>
      </c>
      <c r="BU814" s="56"/>
      <c r="BV814" s="36" t="s">
        <v>697</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95">
        <f>SUM(Z811:AE814)</f>
        <v>27967</v>
      </c>
      <c r="AA815" s="2296"/>
      <c r="AB815" s="2296"/>
      <c r="AC815" s="2296"/>
      <c r="AD815" s="2296"/>
      <c r="AE815" s="22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09">
        <v>384234</v>
      </c>
      <c r="BQ815" s="509">
        <v>443018</v>
      </c>
      <c r="BR815" s="509">
        <v>534400</v>
      </c>
      <c r="BS815" s="509">
        <v>684032</v>
      </c>
      <c r="BT815" s="509">
        <v>762054</v>
      </c>
      <c r="BU815" s="56"/>
      <c r="BV815" s="36" t="s">
        <v>698</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295">
        <f>Z815+Y799+Z807</f>
        <v>5209915</v>
      </c>
      <c r="AA816" s="2296"/>
      <c r="AB816" s="2296"/>
      <c r="AC816" s="2296"/>
      <c r="AD816" s="2296"/>
      <c r="AE816" s="22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07">
        <v>278972</v>
      </c>
      <c r="BQ816" s="507">
        <v>321652</v>
      </c>
      <c r="BR816" s="507">
        <v>388000</v>
      </c>
      <c r="BS816" s="507">
        <v>496640</v>
      </c>
      <c r="BT816" s="507">
        <v>553288</v>
      </c>
      <c r="BU816" s="56"/>
      <c r="BV816" s="36" t="s">
        <v>699</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09">
        <v>278397</v>
      </c>
      <c r="BQ817" s="509">
        <v>320989</v>
      </c>
      <c r="BR817" s="509">
        <v>387200</v>
      </c>
      <c r="BS817" s="509">
        <v>495616</v>
      </c>
      <c r="BT817" s="509">
        <v>552147</v>
      </c>
      <c r="BU817" s="56"/>
      <c r="BV817" s="36" t="s">
        <v>700</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07">
        <v>238133</v>
      </c>
      <c r="BQ818" s="507">
        <v>274565</v>
      </c>
      <c r="BR818" s="507">
        <v>331200</v>
      </c>
      <c r="BS818" s="507">
        <v>423936</v>
      </c>
      <c r="BT818" s="507">
        <v>472291</v>
      </c>
      <c r="BU818" s="56"/>
      <c r="BV818" s="36" t="s">
        <v>702</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09">
        <v>278972</v>
      </c>
      <c r="BQ819" s="509">
        <v>321652</v>
      </c>
      <c r="BR819" s="509">
        <v>388000</v>
      </c>
      <c r="BS819" s="509">
        <v>496640</v>
      </c>
      <c r="BT819" s="509">
        <v>553288</v>
      </c>
      <c r="BU819" s="56"/>
      <c r="BV819" s="36" t="s">
        <v>705</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07">
        <v>278972</v>
      </c>
      <c r="BQ820" s="507">
        <v>321652</v>
      </c>
      <c r="BR820" s="507">
        <v>388000</v>
      </c>
      <c r="BS820" s="507">
        <v>496640</v>
      </c>
      <c r="BT820" s="507">
        <v>553288</v>
      </c>
      <c r="BU820" s="56"/>
      <c r="BV820" s="36" t="s">
        <v>706</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72" t="s">
        <v>131</v>
      </c>
      <c r="N821" s="2372"/>
      <c r="O821" s="2372"/>
      <c r="P821" s="2373"/>
      <c r="Q821" s="2281" t="s">
        <v>298</v>
      </c>
      <c r="R821" s="2281"/>
      <c r="S821" s="2281"/>
      <c r="T821" s="2281"/>
      <c r="U821" s="2281" t="s">
        <v>299</v>
      </c>
      <c r="V821" s="2281"/>
      <c r="W821" s="2281"/>
      <c r="X821" s="2281"/>
      <c r="Y821" s="2281" t="s">
        <v>300</v>
      </c>
      <c r="Z821" s="2281"/>
      <c r="AA821" s="2281"/>
      <c r="AB821" s="2281"/>
      <c r="AC821" s="2281" t="s">
        <v>371</v>
      </c>
      <c r="AD821" s="2281"/>
      <c r="AE821" s="2281"/>
      <c r="AF821" s="2281"/>
      <c r="AG821" s="2220" t="s">
        <v>344</v>
      </c>
      <c r="AH821" s="2220"/>
      <c r="AI821" s="2220"/>
      <c r="AJ821" s="22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09">
        <v>240434</v>
      </c>
      <c r="BQ821" s="509">
        <v>277218</v>
      </c>
      <c r="BR821" s="509">
        <v>334400</v>
      </c>
      <c r="BS821" s="509">
        <v>428032</v>
      </c>
      <c r="BT821" s="509">
        <v>476854</v>
      </c>
      <c r="BU821" s="56"/>
      <c r="BV821" s="36" t="s">
        <v>708</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74"/>
      <c r="N822" s="2374"/>
      <c r="O822" s="2374"/>
      <c r="P822" s="2375"/>
      <c r="Q822" s="2281"/>
      <c r="R822" s="2281"/>
      <c r="S822" s="2281"/>
      <c r="T822" s="2281"/>
      <c r="U822" s="2281"/>
      <c r="V822" s="2281"/>
      <c r="W822" s="2281"/>
      <c r="X822" s="2281"/>
      <c r="Y822" s="2281"/>
      <c r="Z822" s="2281"/>
      <c r="AA822" s="2281"/>
      <c r="AB822" s="2281"/>
      <c r="AC822" s="2281"/>
      <c r="AD822" s="2281"/>
      <c r="AE822" s="2281"/>
      <c r="AF822" s="2281"/>
      <c r="AG822" s="2220"/>
      <c r="AH822" s="2220"/>
      <c r="AI822" s="2220"/>
      <c r="AJ822" s="22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07">
        <v>278972</v>
      </c>
      <c r="BQ822" s="507">
        <v>321652</v>
      </c>
      <c r="BR822" s="507">
        <v>388000</v>
      </c>
      <c r="BS822" s="507">
        <v>496640</v>
      </c>
      <c r="BT822" s="507">
        <v>553288</v>
      </c>
      <c r="BU822" s="56"/>
      <c r="BV822" s="36" t="s">
        <v>709</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215" t="s">
        <v>43</v>
      </c>
      <c r="D823" s="2216"/>
      <c r="E823" s="2216"/>
      <c r="F823" s="2216"/>
      <c r="G823" s="2216"/>
      <c r="H823" s="2216"/>
      <c r="I823" s="80"/>
      <c r="J823" s="80"/>
      <c r="K823" s="80"/>
      <c r="L823" s="81"/>
      <c r="M823" s="2211"/>
      <c r="N823" s="2211"/>
      <c r="O823" s="2211"/>
      <c r="P823" s="2211"/>
      <c r="Q823" s="2211">
        <v>19</v>
      </c>
      <c r="R823" s="2211"/>
      <c r="S823" s="2211"/>
      <c r="T823" s="2211"/>
      <c r="U823" s="2211">
        <v>24</v>
      </c>
      <c r="V823" s="2211"/>
      <c r="W823" s="2211"/>
      <c r="X823" s="2211"/>
      <c r="Y823" s="2211">
        <v>29</v>
      </c>
      <c r="Z823" s="2211"/>
      <c r="AA823" s="2211"/>
      <c r="AB823" s="2211"/>
      <c r="AC823" s="2018"/>
      <c r="AD823" s="2019"/>
      <c r="AE823" s="2019"/>
      <c r="AF823" s="2020"/>
      <c r="AG823" s="2018"/>
      <c r="AH823" s="2019"/>
      <c r="AI823" s="2019"/>
      <c r="AJ823" s="202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217" t="s">
        <v>44</v>
      </c>
      <c r="D824" s="2218"/>
      <c r="E824" s="2218"/>
      <c r="F824" s="2218"/>
      <c r="G824" s="2218"/>
      <c r="H824" s="2218"/>
      <c r="I824" s="77"/>
      <c r="J824" s="77"/>
      <c r="K824" s="77"/>
      <c r="L824" s="78"/>
      <c r="M824" s="2211"/>
      <c r="N824" s="2211"/>
      <c r="O824" s="2211"/>
      <c r="P824" s="2211"/>
      <c r="Q824" s="2211">
        <v>18</v>
      </c>
      <c r="R824" s="2211"/>
      <c r="S824" s="2211"/>
      <c r="T824" s="2211"/>
      <c r="U824" s="2211">
        <v>23</v>
      </c>
      <c r="V824" s="2211"/>
      <c r="W824" s="2211"/>
      <c r="X824" s="2211"/>
      <c r="Y824" s="2211">
        <v>28</v>
      </c>
      <c r="Z824" s="2211"/>
      <c r="AA824" s="2211"/>
      <c r="AB824" s="2211"/>
      <c r="AC824" s="2018"/>
      <c r="AD824" s="2019"/>
      <c r="AE824" s="2019"/>
      <c r="AF824" s="2020"/>
      <c r="AG824" s="2018"/>
      <c r="AH824" s="2019"/>
      <c r="AI824" s="2019"/>
      <c r="AJ824" s="202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217" t="s">
        <v>45</v>
      </c>
      <c r="D825" s="2218"/>
      <c r="E825" s="2218"/>
      <c r="F825" s="2218"/>
      <c r="G825" s="2218"/>
      <c r="H825" s="2218"/>
      <c r="I825" s="96"/>
      <c r="J825" s="96"/>
      <c r="K825" s="96"/>
      <c r="L825" s="97"/>
      <c r="M825" s="2211"/>
      <c r="N825" s="2211"/>
      <c r="O825" s="2211"/>
      <c r="P825" s="2211"/>
      <c r="Q825" s="2211">
        <v>8</v>
      </c>
      <c r="R825" s="2211"/>
      <c r="S825" s="2211"/>
      <c r="T825" s="2211"/>
      <c r="U825" s="2211">
        <v>11</v>
      </c>
      <c r="V825" s="2211"/>
      <c r="W825" s="2211"/>
      <c r="X825" s="2211"/>
      <c r="Y825" s="2211">
        <v>15</v>
      </c>
      <c r="Z825" s="2211"/>
      <c r="AA825" s="2211"/>
      <c r="AB825" s="2211"/>
      <c r="AC825" s="2018"/>
      <c r="AD825" s="2019"/>
      <c r="AE825" s="2019"/>
      <c r="AF825" s="2020"/>
      <c r="AG825" s="2018"/>
      <c r="AH825" s="2019"/>
      <c r="AI825" s="2019"/>
      <c r="AJ825" s="202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217" t="s">
        <v>818</v>
      </c>
      <c r="D826" s="2218"/>
      <c r="E826" s="2218"/>
      <c r="F826" s="2218"/>
      <c r="G826" s="2218"/>
      <c r="H826" s="2218"/>
      <c r="I826" s="96"/>
      <c r="J826" s="96"/>
      <c r="K826" s="96"/>
      <c r="L826" s="97"/>
      <c r="M826" s="2211"/>
      <c r="N826" s="2211"/>
      <c r="O826" s="2211"/>
      <c r="P826" s="2211"/>
      <c r="Q826" s="2211"/>
      <c r="R826" s="2211"/>
      <c r="S826" s="2211"/>
      <c r="T826" s="2211"/>
      <c r="U826" s="2211"/>
      <c r="V826" s="2211"/>
      <c r="W826" s="2211"/>
      <c r="X826" s="2211"/>
      <c r="Y826" s="2211"/>
      <c r="Z826" s="2211"/>
      <c r="AA826" s="2211"/>
      <c r="AB826" s="2211"/>
      <c r="AC826" s="2018"/>
      <c r="AD826" s="2019"/>
      <c r="AE826" s="2019"/>
      <c r="AF826" s="2020"/>
      <c r="AG826" s="2018"/>
      <c r="AH826" s="2019"/>
      <c r="AI826" s="2019"/>
      <c r="AJ826" s="202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217" t="s">
        <v>490</v>
      </c>
      <c r="D827" s="2218"/>
      <c r="E827" s="2218"/>
      <c r="F827" s="2218"/>
      <c r="G827" s="2218"/>
      <c r="H827" s="2218"/>
      <c r="I827" s="96"/>
      <c r="J827" s="96"/>
      <c r="K827" s="96"/>
      <c r="L827" s="97"/>
      <c r="M827" s="2211"/>
      <c r="N827" s="2211"/>
      <c r="O827" s="2211"/>
      <c r="P827" s="2211"/>
      <c r="Q827" s="2211">
        <v>25</v>
      </c>
      <c r="R827" s="2211"/>
      <c r="S827" s="2211"/>
      <c r="T827" s="2211"/>
      <c r="U827" s="2211">
        <v>37</v>
      </c>
      <c r="V827" s="2211"/>
      <c r="W827" s="2211"/>
      <c r="X827" s="2211"/>
      <c r="Y827" s="2211">
        <v>52</v>
      </c>
      <c r="Z827" s="2211"/>
      <c r="AA827" s="2211"/>
      <c r="AB827" s="2211"/>
      <c r="AC827" s="2018"/>
      <c r="AD827" s="2019"/>
      <c r="AE827" s="2019"/>
      <c r="AF827" s="2020"/>
      <c r="AG827" s="2018"/>
      <c r="AH827" s="2019"/>
      <c r="AI827" s="2019"/>
      <c r="AJ827" s="202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363" t="s">
        <v>839</v>
      </c>
      <c r="D828" s="2218"/>
      <c r="E828" s="2218"/>
      <c r="F828" s="2218"/>
      <c r="G828" s="2218"/>
      <c r="H828" s="2218"/>
      <c r="I828" s="96"/>
      <c r="J828" s="96"/>
      <c r="K828" s="96"/>
      <c r="L828" s="97"/>
      <c r="M828" s="2211"/>
      <c r="N828" s="2211"/>
      <c r="O828" s="2211"/>
      <c r="P828" s="2211"/>
      <c r="Q828" s="2211"/>
      <c r="R828" s="2211"/>
      <c r="S828" s="2211"/>
      <c r="T828" s="2211"/>
      <c r="U828" s="2211"/>
      <c r="V828" s="2211"/>
      <c r="W828" s="2211"/>
      <c r="X828" s="2211"/>
      <c r="Y828" s="2211"/>
      <c r="Z828" s="2211"/>
      <c r="AA828" s="2211"/>
      <c r="AB828" s="2211"/>
      <c r="AC828" s="2018"/>
      <c r="AD828" s="2019"/>
      <c r="AE828" s="2019"/>
      <c r="AF828" s="2020"/>
      <c r="AG828" s="2018"/>
      <c r="AH828" s="2019"/>
      <c r="AI828" s="2019"/>
      <c r="AJ828" s="202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11" t="s">
        <v>2591</v>
      </c>
      <c r="G829" s="2153"/>
      <c r="H829" s="2153"/>
      <c r="I829" s="2153"/>
      <c r="J829" s="2153"/>
      <c r="K829" s="2153"/>
      <c r="L829" s="2154"/>
      <c r="M829" s="2211"/>
      <c r="N829" s="2211"/>
      <c r="O829" s="2211"/>
      <c r="P829" s="2211"/>
      <c r="Q829" s="2211">
        <v>4</v>
      </c>
      <c r="R829" s="2211"/>
      <c r="S829" s="2211"/>
      <c r="T829" s="2211"/>
      <c r="U829" s="2211">
        <v>5</v>
      </c>
      <c r="V829" s="2211"/>
      <c r="W829" s="2211"/>
      <c r="X829" s="2211"/>
      <c r="Y829" s="2211">
        <v>6</v>
      </c>
      <c r="Z829" s="2211"/>
      <c r="AA829" s="2211"/>
      <c r="AB829" s="2211"/>
      <c r="AC829" s="2018"/>
      <c r="AD829" s="2019"/>
      <c r="AE829" s="2019"/>
      <c r="AF829" s="2020"/>
      <c r="AG829" s="2018"/>
      <c r="AH829" s="2019"/>
      <c r="AI829" s="2019"/>
      <c r="AJ829" s="202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8" t="s">
        <v>129</v>
      </c>
      <c r="D830" s="2289"/>
      <c r="E830" s="2289"/>
      <c r="F830" s="2289"/>
      <c r="G830" s="2289"/>
      <c r="H830" s="2289"/>
      <c r="I830" s="2289"/>
      <c r="J830" s="2289"/>
      <c r="K830" s="2289"/>
      <c r="L830" s="2290"/>
      <c r="M830" s="2284">
        <f>SUM(M823:P829)</f>
        <v>0</v>
      </c>
      <c r="N830" s="2284"/>
      <c r="O830" s="2284"/>
      <c r="P830" s="2284"/>
      <c r="Q830" s="2284">
        <f>SUM(Q823:T829)</f>
        <v>74</v>
      </c>
      <c r="R830" s="2284"/>
      <c r="S830" s="2284"/>
      <c r="T830" s="2284"/>
      <c r="U830" s="2284">
        <f>SUM(U823:X829)</f>
        <v>100</v>
      </c>
      <c r="V830" s="2284"/>
      <c r="W830" s="2284"/>
      <c r="X830" s="2284"/>
      <c r="Y830" s="2284">
        <f>SUM(Y823:AB829)</f>
        <v>130</v>
      </c>
      <c r="Z830" s="2284"/>
      <c r="AA830" s="2284"/>
      <c r="AB830" s="2284"/>
      <c r="AC830" s="2284">
        <f>SUM(AC823:AF829)</f>
        <v>0</v>
      </c>
      <c r="AD830" s="2284"/>
      <c r="AE830" s="2284"/>
      <c r="AF830" s="2284"/>
      <c r="AG830" s="2284">
        <f>SUM(AG823:AJ829)</f>
        <v>0</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9" t="s">
        <v>2592</v>
      </c>
      <c r="D835" s="2350"/>
      <c r="E835" s="2350"/>
      <c r="F835" s="2350"/>
      <c r="G835" s="2350"/>
      <c r="H835" s="2350"/>
      <c r="I835" s="2350"/>
      <c r="J835" s="2350"/>
      <c r="K835" s="2350"/>
      <c r="L835" s="2350"/>
      <c r="M835" s="2350"/>
      <c r="N835" s="2350"/>
      <c r="O835" s="2350"/>
      <c r="P835" s="2350"/>
      <c r="Q835" s="2350"/>
      <c r="R835" s="2350"/>
      <c r="S835" s="2350"/>
      <c r="T835" s="2350"/>
      <c r="U835" s="2350"/>
      <c r="V835" s="2350"/>
      <c r="W835" s="2350"/>
      <c r="X835" s="2350"/>
      <c r="Y835" s="2350"/>
      <c r="Z835" s="2350"/>
      <c r="AA835" s="2350"/>
      <c r="AB835" s="2350"/>
      <c r="AC835" s="2350"/>
      <c r="AD835" s="2350"/>
      <c r="AE835" s="2350"/>
      <c r="AF835" s="2350"/>
      <c r="AG835" s="2350"/>
      <c r="AH835" s="2350"/>
      <c r="AI835" s="2350"/>
      <c r="AJ835" s="235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1346</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06">
        <f>5370</f>
        <v>5370</v>
      </c>
      <c r="X840" s="2006"/>
      <c r="Y840" s="2006"/>
      <c r="Z840" s="2006"/>
      <c r="AA840" s="2006"/>
      <c r="AB840" s="2006"/>
      <c r="AC840" s="200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06">
        <f>10000</f>
        <v>10000</v>
      </c>
      <c r="X841" s="2006"/>
      <c r="Y841" s="2006"/>
      <c r="Z841" s="2006"/>
      <c r="AA841" s="2006"/>
      <c r="AB841" s="2006"/>
      <c r="AC841" s="200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06">
        <f>15215+33115</f>
        <v>48330</v>
      </c>
      <c r="X842" s="2006"/>
      <c r="Y842" s="2006"/>
      <c r="Z842" s="2006"/>
      <c r="AA842" s="2006"/>
      <c r="AB842" s="2006"/>
      <c r="AC842" s="200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07">
        <v>278397</v>
      </c>
      <c r="BQ842" s="507">
        <v>320989</v>
      </c>
      <c r="BR842" s="507">
        <v>387200</v>
      </c>
      <c r="BS842" s="507">
        <v>495616</v>
      </c>
      <c r="BT842" s="507">
        <v>552147</v>
      </c>
      <c r="BU842" s="56"/>
      <c r="BV842" s="36" t="s">
        <v>668</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06">
        <f>113652+36000-24000</f>
        <v>125652</v>
      </c>
      <c r="X843" s="2006"/>
      <c r="Y843" s="2006"/>
      <c r="Z843" s="2006"/>
      <c r="AA843" s="2006"/>
      <c r="AB843" s="2006"/>
      <c r="AC843" s="200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09">
        <v>278972</v>
      </c>
      <c r="BQ843" s="509">
        <v>321652</v>
      </c>
      <c r="BR843" s="509">
        <v>388000</v>
      </c>
      <c r="BS843" s="509">
        <v>496640</v>
      </c>
      <c r="BT843" s="509">
        <v>553288</v>
      </c>
      <c r="BU843" s="56"/>
      <c r="BV843" s="36" t="s">
        <v>724</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11" t="s">
        <v>2593</v>
      </c>
      <c r="N844" s="2153"/>
      <c r="O844" s="2153"/>
      <c r="P844" s="2153"/>
      <c r="Q844" s="2153"/>
      <c r="R844" s="2153"/>
      <c r="S844" s="2153"/>
      <c r="T844" s="2153"/>
      <c r="U844" s="2153"/>
      <c r="V844" s="2154"/>
      <c r="W844" s="2006">
        <f>4250+40348+9666</f>
        <v>54264</v>
      </c>
      <c r="X844" s="2006"/>
      <c r="Y844" s="2006"/>
      <c r="Z844" s="2006"/>
      <c r="AA844" s="2006"/>
      <c r="AB844" s="2006"/>
      <c r="AC844" s="200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0">
        <f>ROUNDDOWN(BC932*2,2)</f>
        <v>0</v>
      </c>
      <c r="BJ844" s="2280"/>
      <c r="BK844" s="2280"/>
      <c r="BL844" s="2280"/>
      <c r="BM844" s="56"/>
      <c r="BN844" s="56"/>
      <c r="BO844" s="36" t="s">
        <v>725</v>
      </c>
      <c r="BP844" s="507">
        <v>240434</v>
      </c>
      <c r="BQ844" s="507">
        <v>277218</v>
      </c>
      <c r="BR844" s="507">
        <v>334400</v>
      </c>
      <c r="BS844" s="507">
        <v>428032</v>
      </c>
      <c r="BT844" s="507">
        <v>476854</v>
      </c>
      <c r="BU844" s="56"/>
      <c r="BV844" s="36" t="s">
        <v>725</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95">
        <f>SUM(W840:AC844)</f>
        <v>243616</v>
      </c>
      <c r="X845" s="2296"/>
      <c r="Y845" s="2296"/>
      <c r="Z845" s="2296"/>
      <c r="AA845" s="2296"/>
      <c r="AB845" s="2296"/>
      <c r="AC845" s="22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09">
        <v>268043</v>
      </c>
      <c r="BQ845" s="509">
        <v>309051</v>
      </c>
      <c r="BR845" s="509">
        <v>372800</v>
      </c>
      <c r="BS845" s="509">
        <v>477184</v>
      </c>
      <c r="BT845" s="509">
        <v>531613</v>
      </c>
      <c r="BU845" s="56"/>
      <c r="BV845" s="36" t="s">
        <v>726</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07">
        <v>530910</v>
      </c>
      <c r="BQ846" s="507">
        <v>612134</v>
      </c>
      <c r="BR846" s="507">
        <v>738400</v>
      </c>
      <c r="BS846" s="507">
        <v>945152</v>
      </c>
      <c r="BT846" s="507">
        <v>1052958</v>
      </c>
      <c r="BU846" s="56"/>
      <c r="BV846" s="36" t="s">
        <v>727</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8" t="s">
        <v>355</v>
      </c>
      <c r="K847" s="2289"/>
      <c r="L847" s="2289"/>
      <c r="M847" s="2289"/>
      <c r="N847" s="2289"/>
      <c r="O847" s="2289"/>
      <c r="P847" s="2289"/>
      <c r="Q847" s="2289"/>
      <c r="R847" s="2289"/>
      <c r="S847" s="2289"/>
      <c r="T847" s="2289"/>
      <c r="U847" s="2289"/>
      <c r="V847" s="2290"/>
      <c r="W847" s="1986">
        <v>139620</v>
      </c>
      <c r="X847" s="1987"/>
      <c r="Y847" s="1987"/>
      <c r="Z847" s="1987"/>
      <c r="AA847" s="1987"/>
      <c r="AB847" s="1987"/>
      <c r="AC847" s="1988"/>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362</v>
      </c>
      <c r="K849" s="77"/>
      <c r="L849" s="77"/>
      <c r="M849" s="77"/>
      <c r="N849" s="77"/>
      <c r="O849" s="77"/>
      <c r="P849" s="77"/>
      <c r="Q849" s="77"/>
      <c r="R849" s="77"/>
      <c r="S849" s="77"/>
      <c r="T849" s="77"/>
      <c r="U849" s="77"/>
      <c r="V849" s="78"/>
      <c r="W849" s="2221"/>
      <c r="X849" s="2221"/>
      <c r="Y849" s="2221"/>
      <c r="Z849" s="2221"/>
      <c r="AA849" s="2221"/>
      <c r="AB849" s="2221"/>
      <c r="AC849" s="222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21"/>
      <c r="X850" s="2221"/>
      <c r="Y850" s="2221"/>
      <c r="Z850" s="2221"/>
      <c r="AA850" s="2221"/>
      <c r="AB850" s="2221"/>
      <c r="AC850" s="222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07">
        <v>311183</v>
      </c>
      <c r="BQ850" s="507">
        <v>358791</v>
      </c>
      <c r="BR850" s="507">
        <v>432800</v>
      </c>
      <c r="BS850" s="507">
        <v>553984</v>
      </c>
      <c r="BT850" s="507">
        <v>617173</v>
      </c>
      <c r="BU850" s="56"/>
      <c r="BV850" s="36" t="s">
        <v>734</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21">
        <f>82300+1400</f>
        <v>83700</v>
      </c>
      <c r="X851" s="2221"/>
      <c r="Y851" s="2221"/>
      <c r="Z851" s="2221"/>
      <c r="AA851" s="2221"/>
      <c r="AB851" s="2221"/>
      <c r="AC851" s="222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98"/>
      <c r="BH851" s="2298"/>
      <c r="BI851" s="2298"/>
      <c r="BJ851" s="2298"/>
      <c r="BK851" s="2298"/>
      <c r="BL851" s="2298"/>
      <c r="BM851" s="56"/>
      <c r="BN851" s="56"/>
      <c r="BO851" s="36" t="s">
        <v>735</v>
      </c>
      <c r="BP851" s="508">
        <v>440028</v>
      </c>
      <c r="BQ851" s="508">
        <v>507348</v>
      </c>
      <c r="BR851" s="508">
        <v>612000</v>
      </c>
      <c r="BS851" s="508">
        <v>783360</v>
      </c>
      <c r="BT851" s="508">
        <v>872712</v>
      </c>
      <c r="BU851" s="56"/>
      <c r="BV851" s="36" t="s">
        <v>735</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21">
        <f>81750+81750</f>
        <v>163500</v>
      </c>
      <c r="X852" s="2221"/>
      <c r="Y852" s="2221"/>
      <c r="Z852" s="2221"/>
      <c r="AA852" s="2221"/>
      <c r="AB852" s="2221"/>
      <c r="AC852" s="222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07">
        <v>311183</v>
      </c>
      <c r="BQ852" s="507">
        <v>358791</v>
      </c>
      <c r="BR852" s="507">
        <v>432800</v>
      </c>
      <c r="BS852" s="507">
        <v>553984</v>
      </c>
      <c r="BT852" s="507">
        <v>617173</v>
      </c>
      <c r="BU852" s="56"/>
      <c r="BV852" s="36" t="s">
        <v>736</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64">
        <f>SUM(W849:AC852)</f>
        <v>247200</v>
      </c>
      <c r="X853" s="2364"/>
      <c r="Y853" s="2364"/>
      <c r="Z853" s="2364"/>
      <c r="AA853" s="2364"/>
      <c r="AB853" s="2364"/>
      <c r="AC853" s="2364"/>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09">
        <v>246186</v>
      </c>
      <c r="BQ853" s="509">
        <v>283850</v>
      </c>
      <c r="BR853" s="509">
        <v>342400</v>
      </c>
      <c r="BS853" s="509">
        <v>438272</v>
      </c>
      <c r="BT853" s="509">
        <v>488262</v>
      </c>
      <c r="BU853" s="56"/>
      <c r="BV853" s="36" t="s">
        <v>737</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62">
        <f>SUM(AZ821:AZ849)</f>
        <v>7.5000000000000011E-2</v>
      </c>
      <c r="BA854" s="2362"/>
      <c r="BB854" s="21"/>
      <c r="BC854" s="21"/>
      <c r="BD854" s="21"/>
      <c r="BO854" s="36" t="s">
        <v>738</v>
      </c>
      <c r="BP854" s="507">
        <v>278972</v>
      </c>
      <c r="BQ854" s="507">
        <v>321652</v>
      </c>
      <c r="BR854" s="507">
        <v>388000</v>
      </c>
      <c r="BS854" s="507">
        <v>496640</v>
      </c>
      <c r="BT854" s="507">
        <v>553288</v>
      </c>
      <c r="BU854" s="56"/>
      <c r="BV854" s="36" t="s">
        <v>738</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356</v>
      </c>
      <c r="D855" s="12"/>
      <c r="E855" s="12"/>
      <c r="F855" s="12"/>
      <c r="G855" s="12"/>
      <c r="H855" s="12"/>
      <c r="I855" s="12"/>
      <c r="J855" s="76" t="s">
        <v>652</v>
      </c>
      <c r="K855" s="77"/>
      <c r="L855" s="77"/>
      <c r="M855" s="77"/>
      <c r="N855" s="77"/>
      <c r="O855" s="77"/>
      <c r="P855" s="77"/>
      <c r="Q855" s="77"/>
      <c r="R855" s="77"/>
      <c r="S855" s="77"/>
      <c r="T855" s="77"/>
      <c r="U855" s="77"/>
      <c r="V855" s="78"/>
      <c r="W855" s="2332">
        <f>72884+90774</f>
        <v>163658</v>
      </c>
      <c r="X855" s="2333"/>
      <c r="Y855" s="2333"/>
      <c r="Z855" s="2333"/>
      <c r="AA855" s="2333"/>
      <c r="AB855" s="2333"/>
      <c r="AC855" s="2334"/>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09">
        <v>278972</v>
      </c>
      <c r="BQ855" s="509">
        <v>321652</v>
      </c>
      <c r="BR855" s="509">
        <v>388000</v>
      </c>
      <c r="BS855" s="509">
        <v>496640</v>
      </c>
      <c r="BT855" s="509">
        <v>553288</v>
      </c>
      <c r="BU855" s="56"/>
      <c r="BV855" s="36" t="s">
        <v>739</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56">
        <v>3</v>
      </c>
      <c r="U856" s="2028"/>
      <c r="V856" s="2357"/>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07">
        <v>307732</v>
      </c>
      <c r="BQ856" s="507">
        <v>354812</v>
      </c>
      <c r="BR856" s="507">
        <v>428000</v>
      </c>
      <c r="BS856" s="507">
        <v>547840</v>
      </c>
      <c r="BT856" s="507">
        <v>610328</v>
      </c>
      <c r="BU856" s="56"/>
      <c r="BV856" s="36" t="s">
        <v>740</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332">
        <v>199312</v>
      </c>
      <c r="X857" s="2333"/>
      <c r="Y857" s="2333"/>
      <c r="Z857" s="2333"/>
      <c r="AA857" s="2333"/>
      <c r="AB857" s="2333"/>
      <c r="AC857" s="2334"/>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56">
        <v>2</v>
      </c>
      <c r="U858" s="2028"/>
      <c r="V858" s="2357"/>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11" t="s">
        <v>2594</v>
      </c>
      <c r="N859" s="2153"/>
      <c r="O859" s="2153"/>
      <c r="P859" s="2153"/>
      <c r="Q859" s="2153"/>
      <c r="R859" s="2153"/>
      <c r="S859" s="2153"/>
      <c r="T859" s="2153"/>
      <c r="U859" s="2153"/>
      <c r="V859" s="2154"/>
      <c r="W859" s="2332">
        <f>9487+166818</f>
        <v>176305</v>
      </c>
      <c r="X859" s="2333"/>
      <c r="Y859" s="2333"/>
      <c r="Z859" s="2333"/>
      <c r="AA859" s="2333"/>
      <c r="AB859" s="2333"/>
      <c r="AC859" s="2334"/>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22">
        <f>SUM(W855:AC859)</f>
        <v>539275</v>
      </c>
      <c r="X860" s="2223"/>
      <c r="Y860" s="2223"/>
      <c r="Z860" s="2223"/>
      <c r="AA860" s="2223"/>
      <c r="AB860" s="2223"/>
      <c r="AC860" s="2224"/>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32">
        <v>180000</v>
      </c>
      <c r="X861" s="2333"/>
      <c r="Y861" s="2333"/>
      <c r="Z861" s="2333"/>
      <c r="AA861" s="2333"/>
      <c r="AB861" s="2333"/>
      <c r="AC861" s="2334"/>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650</v>
      </c>
      <c r="K863" s="77"/>
      <c r="L863" s="77"/>
      <c r="M863" s="77"/>
      <c r="N863" s="77"/>
      <c r="O863" s="77"/>
      <c r="P863" s="77"/>
      <c r="Q863" s="77"/>
      <c r="R863" s="77"/>
      <c r="S863" s="77"/>
      <c r="T863" s="77"/>
      <c r="U863" s="77"/>
      <c r="V863" s="78"/>
      <c r="W863" s="2006"/>
      <c r="X863" s="2006"/>
      <c r="Y863" s="2006"/>
      <c r="Z863" s="2006"/>
      <c r="AA863" s="2006"/>
      <c r="AB863" s="2006"/>
      <c r="AC863" s="2006"/>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06">
        <f>115000+8000</f>
        <v>123000</v>
      </c>
      <c r="X864" s="2006"/>
      <c r="Y864" s="2006"/>
      <c r="Z864" s="2006"/>
      <c r="AA864" s="2006"/>
      <c r="AB864" s="2006"/>
      <c r="AC864" s="2006"/>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06">
        <v>118875</v>
      </c>
      <c r="X865" s="2006"/>
      <c r="Y865" s="2006"/>
      <c r="Z865" s="2006"/>
      <c r="AA865" s="2006"/>
      <c r="AB865" s="2006"/>
      <c r="AC865" s="2006"/>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06"/>
      <c r="X866" s="2006"/>
      <c r="Y866" s="2006"/>
      <c r="Z866" s="2006"/>
      <c r="AA866" s="2006"/>
      <c r="AB866" s="2006"/>
      <c r="AC866" s="2006"/>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06">
        <f>16200</f>
        <v>16200</v>
      </c>
      <c r="X867" s="2006"/>
      <c r="Y867" s="2006"/>
      <c r="Z867" s="2006"/>
      <c r="AA867" s="2006"/>
      <c r="AB867" s="2006"/>
      <c r="AC867" s="200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06"/>
      <c r="X868" s="2006"/>
      <c r="Y868" s="2006"/>
      <c r="Z868" s="2006"/>
      <c r="AA868" s="2006"/>
      <c r="AB868" s="2006"/>
      <c r="AC868" s="200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11" t="s">
        <v>2595</v>
      </c>
      <c r="N869" s="2153"/>
      <c r="O869" s="2153"/>
      <c r="P869" s="2153"/>
      <c r="Q869" s="2153"/>
      <c r="R869" s="2153"/>
      <c r="S869" s="2153"/>
      <c r="T869" s="2153"/>
      <c r="U869" s="2153"/>
      <c r="V869" s="2154"/>
      <c r="W869" s="2006">
        <f>10780+54380</f>
        <v>65160</v>
      </c>
      <c r="X869" s="2006"/>
      <c r="Y869" s="2006"/>
      <c r="Z869" s="2006"/>
      <c r="AA869" s="2006"/>
      <c r="AB869" s="2006"/>
      <c r="AC869" s="2006"/>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23">
        <f>SUM(W863:AC869)</f>
        <v>323235</v>
      </c>
      <c r="X870" s="2323"/>
      <c r="Y870" s="2323"/>
      <c r="Z870" s="2323"/>
      <c r="AA870" s="2323"/>
      <c r="AB870" s="2323"/>
      <c r="AC870" s="232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1454</v>
      </c>
      <c r="J872" s="76" t="s">
        <v>175</v>
      </c>
      <c r="K872" s="77"/>
      <c r="L872" s="77"/>
      <c r="M872" s="2011" t="s">
        <v>2596</v>
      </c>
      <c r="N872" s="2153"/>
      <c r="O872" s="2153"/>
      <c r="P872" s="2153"/>
      <c r="Q872" s="2153"/>
      <c r="R872" s="2153"/>
      <c r="S872" s="2153"/>
      <c r="T872" s="2153"/>
      <c r="U872" s="2153"/>
      <c r="V872" s="2154"/>
      <c r="W872" s="1986"/>
      <c r="X872" s="1987"/>
      <c r="Y872" s="1987"/>
      <c r="Z872" s="1987"/>
      <c r="AA872" s="1987"/>
      <c r="AB872" s="1987"/>
      <c r="AC872" s="1988"/>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1455</v>
      </c>
      <c r="J873" s="76" t="s">
        <v>175</v>
      </c>
      <c r="K873" s="77"/>
      <c r="L873" s="77"/>
      <c r="M873" s="2182" t="s">
        <v>343</v>
      </c>
      <c r="N873" s="2153"/>
      <c r="O873" s="2153"/>
      <c r="P873" s="2153"/>
      <c r="Q873" s="2153"/>
      <c r="R873" s="2153"/>
      <c r="S873" s="2153"/>
      <c r="T873" s="2153"/>
      <c r="U873" s="2153"/>
      <c r="V873" s="2154"/>
      <c r="W873" s="1986"/>
      <c r="X873" s="1987"/>
      <c r="Y873" s="1987"/>
      <c r="Z873" s="1987"/>
      <c r="AA873" s="1987"/>
      <c r="AB873" s="1987"/>
      <c r="AC873" s="1988"/>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182" t="s">
        <v>343</v>
      </c>
      <c r="N874" s="2153"/>
      <c r="O874" s="2153"/>
      <c r="P874" s="2153"/>
      <c r="Q874" s="2153"/>
      <c r="R874" s="2153"/>
      <c r="S874" s="2153"/>
      <c r="T874" s="2153"/>
      <c r="U874" s="2153"/>
      <c r="V874" s="2154"/>
      <c r="W874" s="1986"/>
      <c r="X874" s="1987"/>
      <c r="Y874" s="1987"/>
      <c r="Z874" s="1987"/>
      <c r="AA874" s="1987"/>
      <c r="AB874" s="1987"/>
      <c r="AC874" s="198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182" t="s">
        <v>343</v>
      </c>
      <c r="N875" s="2153"/>
      <c r="O875" s="2153"/>
      <c r="P875" s="2153"/>
      <c r="Q875" s="2153"/>
      <c r="R875" s="2153"/>
      <c r="S875" s="2153"/>
      <c r="T875" s="2153"/>
      <c r="U875" s="2153"/>
      <c r="V875" s="2154"/>
      <c r="W875" s="1986"/>
      <c r="X875" s="1987"/>
      <c r="Y875" s="1987"/>
      <c r="Z875" s="1987"/>
      <c r="AA875" s="1987"/>
      <c r="AB875" s="1987"/>
      <c r="AC875" s="198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182" t="s">
        <v>343</v>
      </c>
      <c r="N876" s="2153"/>
      <c r="O876" s="2153"/>
      <c r="P876" s="2153"/>
      <c r="Q876" s="2153"/>
      <c r="R876" s="2153"/>
      <c r="S876" s="2153"/>
      <c r="T876" s="2153"/>
      <c r="U876" s="2153"/>
      <c r="V876" s="2154"/>
      <c r="W876" s="1986"/>
      <c r="X876" s="1987"/>
      <c r="Y876" s="1987"/>
      <c r="Z876" s="1987"/>
      <c r="AA876" s="1987"/>
      <c r="AB876" s="1987"/>
      <c r="AC876" s="198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95">
        <f>SUM(W872:AC876)</f>
        <v>0</v>
      </c>
      <c r="X877" s="2296"/>
      <c r="Y877" s="2296"/>
      <c r="Z877" s="2296"/>
      <c r="AA877" s="2296"/>
      <c r="AB877" s="2296"/>
      <c r="AC877" s="22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296">
        <f>W845+W853+W860+W861+W870+W877+W847</f>
        <v>1672946</v>
      </c>
      <c r="AD881" s="2296"/>
      <c r="AE881" s="2296"/>
      <c r="AF881" s="2296"/>
      <c r="AG881" s="2296"/>
      <c r="AH881" s="22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542</v>
      </c>
      <c r="AC882" s="2354">
        <f>O796+O776+G753</f>
        <v>179</v>
      </c>
      <c r="AD882" s="2354"/>
      <c r="AE882" s="2354"/>
      <c r="AF882" s="2354"/>
      <c r="AG882" s="2354"/>
      <c r="AH882" s="235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52" t="s">
        <v>33</v>
      </c>
      <c r="F883" s="2352"/>
      <c r="G883" s="2352"/>
      <c r="H883" s="2352"/>
      <c r="I883" s="2352"/>
      <c r="J883" s="2352"/>
      <c r="K883" s="2352"/>
      <c r="L883" s="2352"/>
      <c r="M883" s="2352"/>
      <c r="N883" s="2352"/>
      <c r="O883" s="2352"/>
      <c r="P883" s="2352"/>
      <c r="Q883" s="2352"/>
      <c r="R883" s="2352"/>
      <c r="S883" s="2352"/>
      <c r="T883" s="2352"/>
      <c r="U883" s="2352"/>
      <c r="V883" s="2352"/>
      <c r="W883" s="2352"/>
      <c r="X883" s="2352"/>
      <c r="Y883" s="2352"/>
      <c r="Z883" s="2352"/>
      <c r="AA883" s="2352"/>
      <c r="AB883" s="2353"/>
      <c r="AC883" s="2323">
        <f>IF(ISERROR((ROUNDDOWN(AC881/AC882,0))),0,(ROUNDDOWN(AC881/AC882,0)))</f>
        <v>9346</v>
      </c>
      <c r="AD883" s="2323"/>
      <c r="AE883" s="2323"/>
      <c r="AF883" s="2323"/>
      <c r="AG883" s="2323"/>
      <c r="AH883" s="232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817</v>
      </c>
      <c r="AC884" s="2367">
        <f>'Sources and Uses Budget'!C75</f>
        <v>1143860.5546627722</v>
      </c>
      <c r="AD884" s="2368"/>
      <c r="AE884" s="2368"/>
      <c r="AF884" s="2368"/>
      <c r="AG884" s="2368"/>
      <c r="AH884" s="2368"/>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1350</v>
      </c>
      <c r="AC885" s="1988">
        <v>30000</v>
      </c>
      <c r="AD885" s="2006"/>
      <c r="AE885" s="2006"/>
      <c r="AF885" s="2006"/>
      <c r="AG885" s="2006"/>
      <c r="AH885" s="200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541</v>
      </c>
      <c r="AC886" s="1987">
        <v>260122</v>
      </c>
      <c r="AD886" s="1987"/>
      <c r="AE886" s="1987"/>
      <c r="AF886" s="1987"/>
      <c r="AG886" s="1987"/>
      <c r="AH886" s="198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87">
        <v>89500</v>
      </c>
      <c r="AD887" s="1987"/>
      <c r="AE887" s="1987"/>
      <c r="AF887" s="1987"/>
      <c r="AG887" s="1987"/>
      <c r="AH887" s="198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2018">
        <f>5000+9600</f>
        <v>14600</v>
      </c>
      <c r="AD888" s="2019"/>
      <c r="AE888" s="2019"/>
      <c r="AF888" s="2019"/>
      <c r="AG888" s="2019"/>
      <c r="AH888" s="202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87">
        <v>5000</v>
      </c>
      <c r="AD889" s="1987"/>
      <c r="AE889" s="1987"/>
      <c r="AF889" s="1987"/>
      <c r="AG889" s="1987"/>
      <c r="AH889" s="1988"/>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87"/>
      <c r="AD890" s="1987"/>
      <c r="AE890" s="1987"/>
      <c r="AF890" s="1987"/>
      <c r="AG890" s="1987"/>
      <c r="AH890" s="198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509" t="s">
        <v>2623</v>
      </c>
      <c r="D891" s="2510"/>
      <c r="E891" s="2510"/>
      <c r="F891" s="2510"/>
      <c r="G891" s="2510"/>
      <c r="H891" s="2510"/>
      <c r="I891" s="2510"/>
      <c r="J891" s="2510"/>
      <c r="K891" s="2510"/>
      <c r="L891" s="2510"/>
      <c r="M891" s="2510"/>
      <c r="N891" s="2510"/>
      <c r="O891" s="2510"/>
      <c r="P891" s="2510"/>
      <c r="Q891" s="2510"/>
      <c r="R891" s="2510"/>
      <c r="S891" s="2510"/>
      <c r="T891" s="2510"/>
      <c r="U891" s="2510"/>
      <c r="V891" s="2510"/>
      <c r="W891" s="2510"/>
      <c r="X891" s="2510"/>
      <c r="Y891" s="2510"/>
      <c r="Z891" s="2510"/>
      <c r="AA891" s="2510"/>
      <c r="AB891" s="2511"/>
      <c r="AC891" s="2006">
        <f>'[10]4%'!$V$65</f>
        <v>20500.45</v>
      </c>
      <c r="AD891" s="2006"/>
      <c r="AE891" s="2006"/>
      <c r="AF891" s="2006"/>
      <c r="AG891" s="2006"/>
      <c r="AH891" s="200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509" t="s">
        <v>1033</v>
      </c>
      <c r="D892" s="2510"/>
      <c r="E892" s="2510"/>
      <c r="F892" s="2510"/>
      <c r="G892" s="2510"/>
      <c r="H892" s="2510"/>
      <c r="I892" s="2510"/>
      <c r="J892" s="2510"/>
      <c r="K892" s="2510"/>
      <c r="L892" s="2510"/>
      <c r="M892" s="2510"/>
      <c r="N892" s="2510"/>
      <c r="O892" s="2510"/>
      <c r="P892" s="2510"/>
      <c r="Q892" s="2510"/>
      <c r="R892" s="2510"/>
      <c r="S892" s="2510"/>
      <c r="T892" s="2510"/>
      <c r="U892" s="2510"/>
      <c r="V892" s="2510"/>
      <c r="W892" s="2510"/>
      <c r="X892" s="2510"/>
      <c r="Y892" s="2510"/>
      <c r="Z892" s="2510"/>
      <c r="AA892" s="2510"/>
      <c r="AB892" s="2511"/>
      <c r="AC892" s="2006"/>
      <c r="AD892" s="2006"/>
      <c r="AE892" s="2006"/>
      <c r="AF892" s="2006"/>
      <c r="AG892" s="2006"/>
      <c r="AH892" s="200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6">
        <v>17475</v>
      </c>
      <c r="AA896" s="1987"/>
      <c r="AB896" s="1987"/>
      <c r="AC896" s="1987"/>
      <c r="AD896" s="1987"/>
      <c r="AE896" s="1988"/>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6">
        <v>5000</v>
      </c>
      <c r="AA897" s="1987"/>
      <c r="AB897" s="1987"/>
      <c r="AC897" s="1987"/>
      <c r="AD897" s="1987"/>
      <c r="AE897" s="198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6"/>
      <c r="AA898" s="1987"/>
      <c r="AB898" s="1987"/>
      <c r="AC898" s="1987"/>
      <c r="AD898" s="1987"/>
      <c r="AE898" s="198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95">
        <f>Z896-(Z897+Z898)</f>
        <v>12475</v>
      </c>
      <c r="AA899" s="2296"/>
      <c r="AB899" s="2296"/>
      <c r="AC899" s="2296"/>
      <c r="AD899" s="2296"/>
      <c r="AE899" s="2297"/>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359"/>
      <c r="BE901" s="2359"/>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366"/>
      <c r="BE902" s="2366"/>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83"/>
      <c r="BE903" s="2283"/>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1116</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83"/>
      <c r="BE904" s="2283"/>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83"/>
      <c r="BE905" s="2283"/>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359"/>
      <c r="BE906" s="2283"/>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341" t="s">
        <v>101</v>
      </c>
      <c r="B907" s="2341"/>
      <c r="C907" s="2341"/>
      <c r="D907" s="2341"/>
      <c r="E907" s="2341"/>
      <c r="F907" s="2341"/>
      <c r="G907" s="2341"/>
      <c r="H907" s="2341"/>
      <c r="I907" s="2341"/>
      <c r="J907" s="2341"/>
      <c r="K907" s="2341"/>
      <c r="L907" s="2341"/>
      <c r="M907" s="2341"/>
      <c r="N907" s="2341"/>
      <c r="O907" s="2341"/>
      <c r="P907" s="2341"/>
      <c r="Q907" s="2341"/>
      <c r="R907" s="2341"/>
      <c r="S907" s="2341"/>
      <c r="T907" s="2341"/>
      <c r="U907" s="2341"/>
      <c r="V907" s="2341"/>
      <c r="W907" s="2341"/>
      <c r="X907" s="2341"/>
      <c r="Y907" s="2341"/>
      <c r="Z907" s="2341"/>
      <c r="AA907" s="2341"/>
      <c r="AB907" s="2341"/>
      <c r="AC907" s="2341"/>
      <c r="AD907" s="2341"/>
      <c r="AE907" s="2341"/>
      <c r="AF907" s="2341"/>
      <c r="AG907" s="2341"/>
      <c r="AH907" s="2341"/>
      <c r="AI907" s="2341"/>
      <c r="AJ907" s="2341"/>
      <c r="AK907" s="2341"/>
      <c r="AL907" s="2341"/>
      <c r="AM907" s="144"/>
      <c r="AN907" s="144"/>
      <c r="AO907" s="144"/>
      <c r="AP907" s="144"/>
      <c r="AQ907" s="144"/>
      <c r="AR907" s="144"/>
      <c r="AS907" s="144"/>
      <c r="AT907" s="144"/>
      <c r="AU907" s="144"/>
      <c r="AV907" s="144"/>
      <c r="AW907" s="144"/>
      <c r="AX907" s="144"/>
      <c r="AY907" s="144"/>
      <c r="AZ907" s="61"/>
      <c r="BA907" s="25"/>
      <c r="BB907" s="127"/>
      <c r="BC907" s="1510"/>
      <c r="BD907" s="2365"/>
      <c r="BE907" s="2365"/>
      <c r="BF907" s="2365"/>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342"/>
      <c r="B908" s="2342"/>
      <c r="C908" s="2342"/>
      <c r="D908" s="2342"/>
      <c r="E908" s="2342"/>
      <c r="F908" s="2342"/>
      <c r="G908" s="2342"/>
      <c r="H908" s="2342"/>
      <c r="I908" s="2342"/>
      <c r="J908" s="2342"/>
      <c r="K908" s="2342"/>
      <c r="L908" s="2342"/>
      <c r="M908" s="2342"/>
      <c r="N908" s="2342"/>
      <c r="O908" s="2342"/>
      <c r="P908" s="2342"/>
      <c r="Q908" s="2342"/>
      <c r="R908" s="2342"/>
      <c r="S908" s="2342"/>
      <c r="T908" s="2342"/>
      <c r="U908" s="2342"/>
      <c r="V908" s="2342"/>
      <c r="W908" s="2342"/>
      <c r="X908" s="2342"/>
      <c r="Y908" s="2342"/>
      <c r="Z908" s="2342"/>
      <c r="AA908" s="2342"/>
      <c r="AB908" s="2342"/>
      <c r="AC908" s="2342"/>
      <c r="AD908" s="2342"/>
      <c r="AE908" s="2342"/>
      <c r="AF908" s="2342"/>
      <c r="AG908" s="2342"/>
      <c r="AH908" s="2342"/>
      <c r="AI908" s="2342"/>
      <c r="AJ908" s="2342"/>
      <c r="AK908" s="2342"/>
      <c r="AL908" s="2342"/>
      <c r="AM908" s="144"/>
      <c r="AN908" s="144"/>
      <c r="AO908" s="144"/>
      <c r="AP908" s="144"/>
      <c r="AQ908" s="144"/>
      <c r="AR908" s="144"/>
      <c r="AS908" s="144"/>
      <c r="AT908" s="144"/>
      <c r="AU908" s="144"/>
      <c r="AV908" s="144"/>
      <c r="AW908" s="144"/>
      <c r="AX908" s="144"/>
      <c r="AY908" s="144"/>
      <c r="AZ908" s="61"/>
      <c r="BA908" s="25"/>
      <c r="BB908" s="127"/>
      <c r="BC908" s="1510"/>
      <c r="BD908" s="2361"/>
      <c r="BE908" s="2361"/>
      <c r="BF908" s="2361"/>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83"/>
      <c r="BE909" s="2283"/>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359"/>
      <c r="BE910" s="2283"/>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76" t="s">
        <v>848</v>
      </c>
      <c r="G912" s="2177"/>
      <c r="H912" s="2177"/>
      <c r="I912" s="2177"/>
      <c r="J912" s="2177"/>
      <c r="K912" s="2177"/>
      <c r="L912" s="2177"/>
      <c r="M912" s="2177"/>
      <c r="N912" s="2177"/>
      <c r="O912" s="2177"/>
      <c r="P912" s="2177"/>
      <c r="Q912" s="2177"/>
      <c r="R912" s="2177"/>
      <c r="S912" s="2177"/>
      <c r="T912" s="2178"/>
      <c r="U912" s="2030" t="s">
        <v>32</v>
      </c>
      <c r="V912" s="2031"/>
      <c r="W912" s="2031"/>
      <c r="X912" s="2031"/>
      <c r="Y912" s="2031"/>
      <c r="Z912" s="2031"/>
      <c r="AA912" s="73"/>
      <c r="AB912" s="161"/>
      <c r="AC912" s="161"/>
      <c r="AD912" s="161"/>
      <c r="AE912" s="161"/>
      <c r="AF912" s="162"/>
      <c r="AZ912" s="61"/>
      <c r="BA912" s="1509"/>
      <c r="BB912" s="127"/>
      <c r="BC912" s="127"/>
      <c r="BD912" s="2359"/>
      <c r="BE912" s="2283"/>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033" t="s">
        <v>877</v>
      </c>
      <c r="G913" s="2034"/>
      <c r="H913" s="2034"/>
      <c r="I913" s="2034"/>
      <c r="J913" s="2034"/>
      <c r="K913" s="2034"/>
      <c r="L913" s="2034"/>
      <c r="M913" s="2034"/>
      <c r="N913" s="2034"/>
      <c r="O913" s="2034"/>
      <c r="P913" s="2034"/>
      <c r="Q913" s="2034"/>
      <c r="R913" s="2034"/>
      <c r="S913" s="2034"/>
      <c r="T913" s="2035"/>
      <c r="U913" s="2033"/>
      <c r="V913" s="2034"/>
      <c r="W913" s="2034"/>
      <c r="X913" s="2034"/>
      <c r="Y913" s="2034"/>
      <c r="Z913" s="2034"/>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036"/>
      <c r="G914" s="2037"/>
      <c r="H914" s="2037"/>
      <c r="I914" s="2037"/>
      <c r="J914" s="2037"/>
      <c r="K914" s="2037"/>
      <c r="L914" s="2037"/>
      <c r="M914" s="2037"/>
      <c r="N914" s="2037"/>
      <c r="O914" s="2037"/>
      <c r="P914" s="2037"/>
      <c r="Q914" s="2037"/>
      <c r="R914" s="2037"/>
      <c r="S914" s="2037"/>
      <c r="T914" s="2038"/>
      <c r="U914" s="2036"/>
      <c r="V914" s="2037"/>
      <c r="W914" s="2037"/>
      <c r="X914" s="2037"/>
      <c r="Y914" s="2037"/>
      <c r="Z914" s="2037"/>
      <c r="AA914" s="164"/>
      <c r="AB914" s="2360" t="s">
        <v>410</v>
      </c>
      <c r="AC914" s="2360"/>
      <c r="AD914" s="2360"/>
      <c r="AE914" s="2360"/>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61" t="s">
        <v>576</v>
      </c>
      <c r="V915" s="2162"/>
      <c r="W915" s="2162"/>
      <c r="X915" s="2162"/>
      <c r="Y915" s="2162"/>
      <c r="Z915" s="2163"/>
      <c r="AA915" s="2167">
        <f>AO637</f>
        <v>41000900</v>
      </c>
      <c r="AB915" s="2168"/>
      <c r="AC915" s="2168"/>
      <c r="AD915" s="2168"/>
      <c r="AE915" s="2168"/>
      <c r="AF915" s="2169"/>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61" t="s">
        <v>576</v>
      </c>
      <c r="V916" s="2162"/>
      <c r="W916" s="2162"/>
      <c r="X916" s="2162"/>
      <c r="Y916" s="2162"/>
      <c r="Z916" s="2163"/>
      <c r="AA916" s="2167"/>
      <c r="AB916" s="2168"/>
      <c r="AC916" s="2168"/>
      <c r="AD916" s="2168"/>
      <c r="AE916" s="2168"/>
      <c r="AF916" s="2169"/>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61" t="s">
        <v>624</v>
      </c>
      <c r="V917" s="2162"/>
      <c r="W917" s="2162"/>
      <c r="X917" s="2162"/>
      <c r="Y917" s="2162"/>
      <c r="Z917" s="2163"/>
      <c r="AA917" s="2167"/>
      <c r="AB917" s="2168"/>
      <c r="AC917" s="2168"/>
      <c r="AD917" s="2168"/>
      <c r="AE917" s="2168"/>
      <c r="AF917" s="2169"/>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61" t="s">
        <v>624</v>
      </c>
      <c r="V918" s="2162"/>
      <c r="W918" s="2162"/>
      <c r="X918" s="2162"/>
      <c r="Y918" s="2162"/>
      <c r="Z918" s="2163"/>
      <c r="AA918" s="2167"/>
      <c r="AB918" s="2168"/>
      <c r="AC918" s="2168"/>
      <c r="AD918" s="2168"/>
      <c r="AE918" s="2168"/>
      <c r="AF918" s="2169"/>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61" t="s">
        <v>624</v>
      </c>
      <c r="V919" s="2162"/>
      <c r="W919" s="2162"/>
      <c r="X919" s="2162"/>
      <c r="Y919" s="2162"/>
      <c r="Z919" s="2163"/>
      <c r="AA919" s="2167"/>
      <c r="AB919" s="2168"/>
      <c r="AC919" s="2168"/>
      <c r="AD919" s="2168"/>
      <c r="AE919" s="2168"/>
      <c r="AF919" s="2169"/>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61" t="s">
        <v>624</v>
      </c>
      <c r="V920" s="2162"/>
      <c r="W920" s="2162"/>
      <c r="X920" s="2162"/>
      <c r="Y920" s="2162"/>
      <c r="Z920" s="2163"/>
      <c r="AA920" s="2167"/>
      <c r="AB920" s="2168"/>
      <c r="AC920" s="2168"/>
      <c r="AD920" s="2168"/>
      <c r="AE920" s="2168"/>
      <c r="AF920" s="2169"/>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61" t="s">
        <v>624</v>
      </c>
      <c r="V921" s="2162"/>
      <c r="W921" s="2162"/>
      <c r="X921" s="2162"/>
      <c r="Y921" s="2162"/>
      <c r="Z921" s="2163"/>
      <c r="AA921" s="2167"/>
      <c r="AB921" s="2168"/>
      <c r="AC921" s="2168"/>
      <c r="AD921" s="2168"/>
      <c r="AE921" s="2168"/>
      <c r="AF921" s="2169"/>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61" t="s">
        <v>624</v>
      </c>
      <c r="V922" s="2162"/>
      <c r="W922" s="2162"/>
      <c r="X922" s="2162"/>
      <c r="Y922" s="2162"/>
      <c r="Z922" s="2163"/>
      <c r="AA922" s="2167"/>
      <c r="AB922" s="2168"/>
      <c r="AC922" s="2168"/>
      <c r="AD922" s="2168"/>
      <c r="AE922" s="2168"/>
      <c r="AF922" s="2169"/>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61" t="s">
        <v>624</v>
      </c>
      <c r="V923" s="2162"/>
      <c r="W923" s="2162"/>
      <c r="X923" s="2162"/>
      <c r="Y923" s="2162"/>
      <c r="Z923" s="2163"/>
      <c r="AA923" s="2167"/>
      <c r="AB923" s="2168"/>
      <c r="AC923" s="2168"/>
      <c r="AD923" s="2168"/>
      <c r="AE923" s="2168"/>
      <c r="AF923" s="2169"/>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61" t="s">
        <v>624</v>
      </c>
      <c r="V924" s="2162"/>
      <c r="W924" s="2162"/>
      <c r="X924" s="2162"/>
      <c r="Y924" s="2162"/>
      <c r="Z924" s="2163"/>
      <c r="AA924" s="2167"/>
      <c r="AB924" s="2168"/>
      <c r="AC924" s="2168"/>
      <c r="AD924" s="2168"/>
      <c r="AE924" s="2168"/>
      <c r="AF924" s="2169"/>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161" t="s">
        <v>624</v>
      </c>
      <c r="V925" s="2162"/>
      <c r="W925" s="2162"/>
      <c r="X925" s="2162"/>
      <c r="Y925" s="2162"/>
      <c r="Z925" s="2163"/>
      <c r="AA925" s="2167"/>
      <c r="AB925" s="2168"/>
      <c r="AC925" s="2168"/>
      <c r="AD925" s="2168"/>
      <c r="AE925" s="2168"/>
      <c r="AF925" s="2169"/>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61" t="s">
        <v>624</v>
      </c>
      <c r="V926" s="2162"/>
      <c r="W926" s="2162"/>
      <c r="X926" s="2162"/>
      <c r="Y926" s="2162"/>
      <c r="Z926" s="2163"/>
      <c r="AA926" s="2167"/>
      <c r="AB926" s="2168"/>
      <c r="AC926" s="2168"/>
      <c r="AD926" s="2168"/>
      <c r="AE926" s="2168"/>
      <c r="AF926" s="2169"/>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61" t="s">
        <v>624</v>
      </c>
      <c r="V927" s="2162"/>
      <c r="W927" s="2162"/>
      <c r="X927" s="2162"/>
      <c r="Y927" s="2162"/>
      <c r="Z927" s="2163"/>
      <c r="AA927" s="2167"/>
      <c r="AB927" s="2168"/>
      <c r="AC927" s="2168"/>
      <c r="AD927" s="2168"/>
      <c r="AE927" s="2168"/>
      <c r="AF927" s="216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1486</v>
      </c>
      <c r="G928" s="148"/>
      <c r="H928" s="148"/>
      <c r="I928" s="148"/>
      <c r="J928" s="148"/>
      <c r="K928" s="148"/>
      <c r="L928" s="148"/>
      <c r="M928" s="148"/>
      <c r="N928" s="148"/>
      <c r="O928" s="148"/>
      <c r="P928" s="148"/>
      <c r="Q928" s="148"/>
      <c r="R928" s="148"/>
      <c r="S928" s="148"/>
      <c r="T928" s="336"/>
      <c r="U928" s="2161" t="s">
        <v>624</v>
      </c>
      <c r="V928" s="2162"/>
      <c r="W928" s="2162"/>
      <c r="X928" s="2162"/>
      <c r="Y928" s="2162"/>
      <c r="Z928" s="2163"/>
      <c r="AA928" s="2167"/>
      <c r="AB928" s="2168"/>
      <c r="AC928" s="2168"/>
      <c r="AD928" s="2168"/>
      <c r="AE928" s="2168"/>
      <c r="AF928" s="2169"/>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1487</v>
      </c>
      <c r="G929" s="77"/>
      <c r="H929" s="77"/>
      <c r="I929" s="77"/>
      <c r="J929" s="77"/>
      <c r="K929" s="77"/>
      <c r="L929" s="77"/>
      <c r="M929" s="77"/>
      <c r="N929" s="77"/>
      <c r="O929" s="77"/>
      <c r="P929" s="148"/>
      <c r="Q929" s="148"/>
      <c r="R929" s="148"/>
      <c r="S929" s="148"/>
      <c r="T929" s="336"/>
      <c r="U929" s="2161" t="s">
        <v>624</v>
      </c>
      <c r="V929" s="2162"/>
      <c r="W929" s="2162"/>
      <c r="X929" s="2162"/>
      <c r="Y929" s="2162"/>
      <c r="Z929" s="2163"/>
      <c r="AA929" s="2167"/>
      <c r="AB929" s="2168"/>
      <c r="AC929" s="2168"/>
      <c r="AD929" s="2168"/>
      <c r="AE929" s="2168"/>
      <c r="AF929" s="2169"/>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61" t="s">
        <v>704</v>
      </c>
      <c r="Q930" s="2162"/>
      <c r="R930" s="2162"/>
      <c r="S930" s="2162"/>
      <c r="T930" s="2163"/>
      <c r="U930" s="2161" t="s">
        <v>624</v>
      </c>
      <c r="V930" s="2162"/>
      <c r="W930" s="2162"/>
      <c r="X930" s="2162"/>
      <c r="Y930" s="2162"/>
      <c r="Z930" s="2163"/>
      <c r="AA930" s="2167"/>
      <c r="AB930" s="2168"/>
      <c r="AC930" s="2168"/>
      <c r="AD930" s="2168"/>
      <c r="AE930" s="2168"/>
      <c r="AF930" s="2169"/>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173" t="s">
        <v>2609</v>
      </c>
      <c r="J931" s="2174"/>
      <c r="K931" s="2174"/>
      <c r="L931" s="2174"/>
      <c r="M931" s="2174"/>
      <c r="N931" s="2174"/>
      <c r="O931" s="2174"/>
      <c r="P931" s="2174"/>
      <c r="Q931" s="2174"/>
      <c r="R931" s="2174"/>
      <c r="S931" s="2174"/>
      <c r="T931" s="2175"/>
      <c r="U931" s="2161" t="s">
        <v>576</v>
      </c>
      <c r="V931" s="2162"/>
      <c r="W931" s="2162"/>
      <c r="X931" s="2162"/>
      <c r="Y931" s="2162"/>
      <c r="Z931" s="2163"/>
      <c r="AA931" s="2167">
        <f>AO638</f>
        <v>14860000</v>
      </c>
      <c r="AB931" s="2168"/>
      <c r="AC931" s="2168"/>
      <c r="AD931" s="2168"/>
      <c r="AE931" s="2168"/>
      <c r="AF931" s="2169"/>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179" t="s">
        <v>682</v>
      </c>
      <c r="J932" s="2180"/>
      <c r="K932" s="2180"/>
      <c r="L932" s="2180"/>
      <c r="M932" s="2180"/>
      <c r="N932" s="2180"/>
      <c r="O932" s="2180"/>
      <c r="P932" s="2180"/>
      <c r="Q932" s="2180"/>
      <c r="R932" s="2180"/>
      <c r="S932" s="2180"/>
      <c r="T932" s="2181"/>
      <c r="U932" s="2161" t="s">
        <v>576</v>
      </c>
      <c r="V932" s="2162"/>
      <c r="W932" s="2162"/>
      <c r="X932" s="2162"/>
      <c r="Y932" s="2162"/>
      <c r="Z932" s="2163"/>
      <c r="AA932" s="2167">
        <f>AO639</f>
        <v>11761191</v>
      </c>
      <c r="AB932" s="2168"/>
      <c r="AC932" s="2168"/>
      <c r="AD932" s="2168"/>
      <c r="AE932" s="2168"/>
      <c r="AF932" s="2169"/>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179" t="s">
        <v>2610</v>
      </c>
      <c r="J933" s="2180"/>
      <c r="K933" s="2180"/>
      <c r="L933" s="2180"/>
      <c r="M933" s="2180"/>
      <c r="N933" s="2180"/>
      <c r="O933" s="2180"/>
      <c r="P933" s="2180"/>
      <c r="Q933" s="2180"/>
      <c r="R933" s="2180"/>
      <c r="S933" s="2180"/>
      <c r="T933" s="2181"/>
      <c r="U933" s="2161" t="s">
        <v>576</v>
      </c>
      <c r="V933" s="2162"/>
      <c r="W933" s="2162"/>
      <c r="X933" s="2162"/>
      <c r="Y933" s="2162"/>
      <c r="Z933" s="2163"/>
      <c r="AA933" s="2167">
        <f>AO640</f>
        <v>2052608</v>
      </c>
      <c r="AB933" s="2168"/>
      <c r="AC933" s="2168"/>
      <c r="AD933" s="2168"/>
      <c r="AE933" s="2168"/>
      <c r="AF933" s="2169"/>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179" t="s">
        <v>343</v>
      </c>
      <c r="J934" s="2180"/>
      <c r="K934" s="2180"/>
      <c r="L934" s="2180"/>
      <c r="M934" s="2180"/>
      <c r="N934" s="2180"/>
      <c r="O934" s="2180"/>
      <c r="P934" s="2180"/>
      <c r="Q934" s="2180"/>
      <c r="R934" s="2180"/>
      <c r="S934" s="2180"/>
      <c r="T934" s="2181"/>
      <c r="U934" s="2161" t="s">
        <v>624</v>
      </c>
      <c r="V934" s="2162"/>
      <c r="W934" s="2162"/>
      <c r="X934" s="2162"/>
      <c r="Y934" s="2162"/>
      <c r="Z934" s="2163"/>
      <c r="AA934" s="2167"/>
      <c r="AB934" s="2168"/>
      <c r="AC934" s="2168"/>
      <c r="AD934" s="2168"/>
      <c r="AE934" s="2168"/>
      <c r="AF934" s="2169"/>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29">
        <v>43829</v>
      </c>
      <c r="N939" s="2184"/>
      <c r="O939" s="2184"/>
      <c r="P939" s="2184"/>
      <c r="Q939" s="2184"/>
      <c r="R939" s="2184"/>
      <c r="S939" s="2185"/>
      <c r="U939" s="103" t="s">
        <v>11</v>
      </c>
      <c r="V939" s="77"/>
      <c r="W939" s="77"/>
      <c r="X939" s="77"/>
      <c r="Y939" s="77"/>
      <c r="Z939" s="77"/>
      <c r="AA939" s="77"/>
      <c r="AB939" s="77"/>
      <c r="AC939" s="77"/>
      <c r="AD939" s="78"/>
      <c r="AE939" s="2329"/>
      <c r="AF939" s="2184"/>
      <c r="AG939" s="2184"/>
      <c r="AH939" s="2184"/>
      <c r="AI939" s="2184"/>
      <c r="AJ939" s="2184"/>
      <c r="AK939" s="2185"/>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5" t="s">
        <v>2598</v>
      </c>
      <c r="N940" s="2326"/>
      <c r="O940" s="2326"/>
      <c r="P940" s="2326"/>
      <c r="Q940" s="2326"/>
      <c r="R940" s="2326"/>
      <c r="S940" s="2327"/>
      <c r="U940" s="103" t="s">
        <v>12</v>
      </c>
      <c r="V940" s="77"/>
      <c r="W940" s="77"/>
      <c r="X940" s="77"/>
      <c r="Y940" s="77"/>
      <c r="Z940" s="77"/>
      <c r="AA940" s="77"/>
      <c r="AB940" s="77"/>
      <c r="AC940" s="77"/>
      <c r="AD940" s="78"/>
      <c r="AE940" s="2325"/>
      <c r="AF940" s="2326"/>
      <c r="AG940" s="2326"/>
      <c r="AH940" s="2326"/>
      <c r="AI940" s="2326"/>
      <c r="AJ940" s="2326"/>
      <c r="AK940" s="232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38" t="s">
        <v>2597</v>
      </c>
      <c r="K941" s="2339"/>
      <c r="L941" s="2339"/>
      <c r="M941" s="2339"/>
      <c r="N941" s="2339"/>
      <c r="O941" s="2339"/>
      <c r="P941" s="2339"/>
      <c r="Q941" s="2339"/>
      <c r="R941" s="2339"/>
      <c r="S941" s="2340"/>
      <c r="U941" s="103" t="s">
        <v>943</v>
      </c>
      <c r="V941" s="77"/>
      <c r="W941" s="77"/>
      <c r="AB941" s="2338" t="s">
        <v>316</v>
      </c>
      <c r="AC941" s="2339"/>
      <c r="AD941" s="2339"/>
      <c r="AE941" s="2339"/>
      <c r="AF941" s="2339"/>
      <c r="AG941" s="2339"/>
      <c r="AH941" s="2339"/>
      <c r="AI941" s="2339"/>
      <c r="AJ941" s="2339"/>
      <c r="AK941" s="234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158">
        <f>44/179</f>
        <v>0.24581005586592178</v>
      </c>
      <c r="N942" s="2159"/>
      <c r="O942" s="2159"/>
      <c r="P942" s="2159"/>
      <c r="Q942" s="2159"/>
      <c r="R942" s="2159"/>
      <c r="S942" s="2160"/>
      <c r="U942" s="103" t="s">
        <v>13</v>
      </c>
      <c r="V942" s="77"/>
      <c r="W942" s="77"/>
      <c r="X942" s="77"/>
      <c r="Y942" s="77"/>
      <c r="Z942" s="77"/>
      <c r="AA942" s="77"/>
      <c r="AB942" s="77"/>
      <c r="AC942" s="77"/>
      <c r="AD942" s="78"/>
      <c r="AE942" s="2358"/>
      <c r="AF942" s="2159"/>
      <c r="AG942" s="2159"/>
      <c r="AH942" s="2159"/>
      <c r="AI942" s="2159"/>
      <c r="AJ942" s="2159"/>
      <c r="AK942" s="21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35">
        <v>44</v>
      </c>
      <c r="N943" s="2336"/>
      <c r="O943" s="2336"/>
      <c r="P943" s="2336"/>
      <c r="Q943" s="2336"/>
      <c r="R943" s="2336"/>
      <c r="S943" s="2337"/>
      <c r="U943" s="103" t="s">
        <v>14</v>
      </c>
      <c r="V943" s="77"/>
      <c r="W943" s="77"/>
      <c r="X943" s="77"/>
      <c r="Y943" s="77"/>
      <c r="Z943" s="77"/>
      <c r="AA943" s="77"/>
      <c r="AB943" s="77"/>
      <c r="AC943" s="77"/>
      <c r="AD943" s="78"/>
      <c r="AE943" s="2335"/>
      <c r="AF943" s="2336"/>
      <c r="AG943" s="2336"/>
      <c r="AH943" s="2336"/>
      <c r="AI943" s="2336"/>
      <c r="AJ943" s="2336"/>
      <c r="AK943" s="233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67">
        <f>'[10]4%'!$V$47</f>
        <v>1135992</v>
      </c>
      <c r="N944" s="2168"/>
      <c r="O944" s="2168"/>
      <c r="P944" s="2168"/>
      <c r="Q944" s="2168"/>
      <c r="R944" s="2168"/>
      <c r="S944" s="2169"/>
      <c r="U944" s="103" t="s">
        <v>15</v>
      </c>
      <c r="V944" s="77"/>
      <c r="W944" s="77"/>
      <c r="X944" s="77"/>
      <c r="Y944" s="77"/>
      <c r="Z944" s="77"/>
      <c r="AA944" s="77"/>
      <c r="AB944" s="77"/>
      <c r="AC944" s="77"/>
      <c r="AD944" s="78"/>
      <c r="AE944" s="2167"/>
      <c r="AF944" s="2168"/>
      <c r="AG944" s="2168"/>
      <c r="AH944" s="2168"/>
      <c r="AI944" s="2168"/>
      <c r="AJ944" s="2168"/>
      <c r="AK944" s="2169"/>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67">
        <f>M944*M946</f>
        <v>17039880</v>
      </c>
      <c r="N945" s="2168"/>
      <c r="O945" s="2168"/>
      <c r="P945" s="2168"/>
      <c r="Q945" s="2168"/>
      <c r="R945" s="2168"/>
      <c r="S945" s="2169"/>
      <c r="U945" s="103" t="s">
        <v>16</v>
      </c>
      <c r="V945" s="77"/>
      <c r="W945" s="77"/>
      <c r="X945" s="77"/>
      <c r="Y945" s="77"/>
      <c r="Z945" s="77"/>
      <c r="AA945" s="77"/>
      <c r="AB945" s="77"/>
      <c r="AC945" s="77"/>
      <c r="AD945" s="78"/>
      <c r="AE945" s="2167"/>
      <c r="AF945" s="2168"/>
      <c r="AG945" s="2168"/>
      <c r="AH945" s="2168"/>
      <c r="AI945" s="2168"/>
      <c r="AJ945" s="2168"/>
      <c r="AK945" s="2169"/>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49">
        <v>15</v>
      </c>
      <c r="N946" s="2050"/>
      <c r="O946" s="2050"/>
      <c r="P946" s="2050"/>
      <c r="Q946" s="2050"/>
      <c r="R946" s="2050"/>
      <c r="S946" s="2051"/>
      <c r="U946" s="103" t="s">
        <v>603</v>
      </c>
      <c r="V946" s="77"/>
      <c r="W946" s="77"/>
      <c r="X946" s="77"/>
      <c r="Y946" s="77"/>
      <c r="Z946" s="77"/>
      <c r="AA946" s="77"/>
      <c r="AB946" s="77"/>
      <c r="AC946" s="77"/>
      <c r="AD946" s="78"/>
      <c r="AE946" s="2049"/>
      <c r="AF946" s="2050"/>
      <c r="AG946" s="2050"/>
      <c r="AH946" s="2050"/>
      <c r="AI946" s="2050"/>
      <c r="AJ946" s="2050"/>
      <c r="AK946" s="205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150"/>
      <c r="N951" s="2151"/>
      <c r="O951" s="2151"/>
      <c r="P951" s="2151"/>
      <c r="Q951" s="2151"/>
      <c r="R951" s="2151"/>
      <c r="S951" s="2152"/>
      <c r="T951" s="103" t="s">
        <v>846</v>
      </c>
      <c r="U951" s="77"/>
      <c r="V951" s="77"/>
      <c r="W951" s="77"/>
      <c r="X951" s="77"/>
      <c r="Y951" s="77"/>
      <c r="Z951" s="78"/>
      <c r="AA951" s="2150"/>
      <c r="AB951" s="2151"/>
      <c r="AC951" s="2151"/>
      <c r="AD951" s="2151"/>
      <c r="AE951" s="2151"/>
      <c r="AF951" s="2151"/>
      <c r="AG951" s="215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150"/>
      <c r="N952" s="2151"/>
      <c r="O952" s="2151"/>
      <c r="P952" s="2151"/>
      <c r="Q952" s="2151"/>
      <c r="R952" s="2151"/>
      <c r="S952" s="2152"/>
      <c r="T952" s="103" t="s">
        <v>845</v>
      </c>
      <c r="U952" s="77"/>
      <c r="V952" s="77"/>
      <c r="W952" s="77"/>
      <c r="X952" s="77"/>
      <c r="Y952" s="77"/>
      <c r="Z952" s="78"/>
      <c r="AA952" s="2150"/>
      <c r="AB952" s="2151"/>
      <c r="AC952" s="2151"/>
      <c r="AD952" s="2151"/>
      <c r="AE952" s="2151"/>
      <c r="AF952" s="2151"/>
      <c r="AG952" s="215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43" t="s">
        <v>624</v>
      </c>
      <c r="N953" s="2344"/>
      <c r="O953" s="2344"/>
      <c r="P953" s="2344"/>
      <c r="Q953" s="2344"/>
      <c r="R953" s="2344"/>
      <c r="S953" s="2345"/>
      <c r="T953" s="76" t="s">
        <v>346</v>
      </c>
      <c r="U953" s="77"/>
      <c r="V953" s="77"/>
      <c r="W953" s="77"/>
      <c r="X953" s="77"/>
      <c r="Y953" s="77"/>
      <c r="Z953" s="78"/>
      <c r="AA953" s="2150"/>
      <c r="AB953" s="2151"/>
      <c r="AC953" s="2151"/>
      <c r="AD953" s="2151"/>
      <c r="AE953" s="2151"/>
      <c r="AF953" s="2151"/>
      <c r="AG953" s="215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150"/>
      <c r="N954" s="2151"/>
      <c r="O954" s="2151"/>
      <c r="P954" s="2151"/>
      <c r="Q954" s="2151"/>
      <c r="R954" s="2151"/>
      <c r="S954" s="2152"/>
      <c r="T954" s="76" t="s">
        <v>347</v>
      </c>
      <c r="U954" s="77"/>
      <c r="V954" s="77"/>
      <c r="W954" s="77"/>
      <c r="X954" s="77"/>
      <c r="Y954" s="77"/>
      <c r="Z954" s="78"/>
      <c r="AA954" s="2150"/>
      <c r="AB954" s="2151"/>
      <c r="AC954" s="2151"/>
      <c r="AD954" s="2151"/>
      <c r="AE954" s="2151"/>
      <c r="AF954" s="2151"/>
      <c r="AG954" s="215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150"/>
      <c r="N955" s="2151"/>
      <c r="O955" s="2151"/>
      <c r="P955" s="2151"/>
      <c r="Q955" s="2151"/>
      <c r="R955" s="2151"/>
      <c r="S955" s="2152"/>
      <c r="T955" s="76" t="s">
        <v>394</v>
      </c>
      <c r="U955" s="77"/>
      <c r="V955" s="77"/>
      <c r="W955" s="77"/>
      <c r="X955" s="77"/>
      <c r="Y955" s="77"/>
      <c r="Z955" s="78"/>
      <c r="AA955" s="2150"/>
      <c r="AB955" s="2151"/>
      <c r="AC955" s="2151"/>
      <c r="AD955" s="2151"/>
      <c r="AE955" s="2151"/>
      <c r="AF955" s="2151"/>
      <c r="AG955" s="215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46" t="s">
        <v>316</v>
      </c>
      <c r="N956" s="2347"/>
      <c r="O956" s="2347"/>
      <c r="P956" s="2347"/>
      <c r="Q956" s="2347"/>
      <c r="R956" s="2347"/>
      <c r="S956" s="2348"/>
      <c r="T956" s="2170"/>
      <c r="U956" s="2171"/>
      <c r="V956" s="2171"/>
      <c r="W956" s="2171"/>
      <c r="X956" s="2171"/>
      <c r="Y956" s="2171"/>
      <c r="Z956" s="2172"/>
      <c r="AA956" s="2150"/>
      <c r="AB956" s="2151"/>
      <c r="AC956" s="2151"/>
      <c r="AD956" s="2151"/>
      <c r="AE956" s="2151"/>
      <c r="AF956" s="2151"/>
      <c r="AG956" s="215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150"/>
      <c r="N957" s="2151"/>
      <c r="O957" s="2151"/>
      <c r="P957" s="2151"/>
      <c r="Q957" s="2151"/>
      <c r="R957" s="2151"/>
      <c r="S957" s="2152"/>
      <c r="T957" s="2170"/>
      <c r="U957" s="2171"/>
      <c r="V957" s="2171"/>
      <c r="W957" s="2171"/>
      <c r="X957" s="2171"/>
      <c r="Y957" s="2171"/>
      <c r="Z957" s="2172"/>
      <c r="AA957" s="2150"/>
      <c r="AB957" s="2151"/>
      <c r="AC957" s="2151"/>
      <c r="AD957" s="2151"/>
      <c r="AE957" s="2151"/>
      <c r="AF957" s="2151"/>
      <c r="AG957" s="215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30" t="s">
        <v>704</v>
      </c>
      <c r="P958" s="2331"/>
      <c r="Q958" s="139"/>
      <c r="R958" s="139"/>
      <c r="S958" s="140"/>
      <c r="T958" s="71" t="s">
        <v>175</v>
      </c>
      <c r="U958" s="72"/>
      <c r="V958" s="72"/>
      <c r="W958" s="2182" t="s">
        <v>343</v>
      </c>
      <c r="X958" s="2153"/>
      <c r="Y958" s="2153"/>
      <c r="Z958" s="2153"/>
      <c r="AA958" s="2153"/>
      <c r="AB958" s="2153"/>
      <c r="AC958" s="2153"/>
      <c r="AD958" s="2153"/>
      <c r="AE958" s="2153"/>
      <c r="AF958" s="2153"/>
      <c r="AG958" s="21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215" t="s">
        <v>34</v>
      </c>
      <c r="G959" s="2216"/>
      <c r="H959" s="2216"/>
      <c r="I959" s="2216"/>
      <c r="J959" s="2216"/>
      <c r="K959" s="2216"/>
      <c r="L959" s="2216"/>
      <c r="M959" s="2150"/>
      <c r="N959" s="2151"/>
      <c r="O959" s="2151"/>
      <c r="P959" s="2151"/>
      <c r="Q959" s="2151"/>
      <c r="R959" s="2151"/>
      <c r="S959" s="2152"/>
      <c r="T959" s="79"/>
      <c r="U959" s="80"/>
      <c r="V959" s="80"/>
      <c r="W959" s="80"/>
      <c r="X959" s="80"/>
      <c r="Y959" s="80"/>
      <c r="Z959" s="188" t="s">
        <v>139</v>
      </c>
      <c r="AA959" s="2164"/>
      <c r="AB959" s="2165"/>
      <c r="AC959" s="2165"/>
      <c r="AD959" s="2165"/>
      <c r="AE959" s="2165"/>
      <c r="AF959" s="2165"/>
      <c r="AG959" s="216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225" t="s">
        <v>579</v>
      </c>
      <c r="B963" s="2225"/>
      <c r="C963" s="2225"/>
      <c r="D963" s="2225"/>
      <c r="E963" s="2225"/>
      <c r="F963" s="2225"/>
      <c r="G963" s="2225"/>
      <c r="H963" s="2225"/>
      <c r="I963" s="2225"/>
      <c r="J963" s="2225"/>
      <c r="K963" s="2225"/>
      <c r="L963" s="2225"/>
      <c r="M963" s="2225"/>
      <c r="N963" s="2225"/>
      <c r="O963" s="2225"/>
      <c r="P963" s="2225"/>
      <c r="Q963" s="2225"/>
      <c r="R963" s="2225"/>
      <c r="S963" s="2225"/>
      <c r="T963" s="2225"/>
      <c r="U963" s="2225"/>
      <c r="V963" s="2225"/>
      <c r="W963" s="2225"/>
      <c r="X963" s="2225"/>
      <c r="Y963" s="2225"/>
      <c r="Z963" s="2225"/>
      <c r="AA963" s="2225"/>
      <c r="AB963" s="2225"/>
      <c r="AC963" s="2225"/>
      <c r="AD963" s="2225"/>
      <c r="AE963" s="2225"/>
      <c r="AF963" s="2225"/>
      <c r="AG963" s="2225"/>
      <c r="AH963" s="2225"/>
      <c r="AI963" s="2225"/>
      <c r="AJ963" s="2225"/>
      <c r="AK963" s="2225"/>
      <c r="AL963" s="2225"/>
      <c r="AM963" s="2225"/>
      <c r="AN963" s="2225"/>
      <c r="AO963" s="2225"/>
      <c r="AP963" s="2225"/>
      <c r="AQ963" s="2225"/>
      <c r="AR963" s="2225"/>
      <c r="AS963" s="222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225"/>
      <c r="B964" s="2225"/>
      <c r="C964" s="2225"/>
      <c r="D964" s="2225"/>
      <c r="E964" s="2225"/>
      <c r="F964" s="2225"/>
      <c r="G964" s="2225"/>
      <c r="H964" s="2225"/>
      <c r="I964" s="2225"/>
      <c r="J964" s="2225"/>
      <c r="K964" s="2225"/>
      <c r="L964" s="2225"/>
      <c r="M964" s="2225"/>
      <c r="N964" s="2225"/>
      <c r="O964" s="2225"/>
      <c r="P964" s="2225"/>
      <c r="Q964" s="2225"/>
      <c r="R964" s="2225"/>
      <c r="S964" s="2225"/>
      <c r="T964" s="2225"/>
      <c r="U964" s="2225"/>
      <c r="V964" s="2225"/>
      <c r="W964" s="2225"/>
      <c r="X964" s="2225"/>
      <c r="Y964" s="2225"/>
      <c r="Z964" s="2225"/>
      <c r="AA964" s="2225"/>
      <c r="AB964" s="2225"/>
      <c r="AC964" s="2225"/>
      <c r="AD964" s="2225"/>
      <c r="AE964" s="2225"/>
      <c r="AF964" s="2225"/>
      <c r="AG964" s="2225"/>
      <c r="AH964" s="2225"/>
      <c r="AI964" s="2225"/>
      <c r="AJ964" s="2225"/>
      <c r="AK964" s="2225"/>
      <c r="AL964" s="2225"/>
      <c r="AM964" s="2225"/>
      <c r="AN964" s="2225"/>
      <c r="AO964" s="2225"/>
      <c r="AP964" s="2225"/>
      <c r="AQ964" s="2225"/>
      <c r="AR964" s="2225"/>
      <c r="AS964" s="222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98"/>
      <c r="BH965" s="2298"/>
      <c r="BI965" s="2298"/>
      <c r="BJ965" s="2298"/>
      <c r="BK965" s="2298"/>
      <c r="BL965" s="2298"/>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3">
      <c r="A966" s="49" t="s">
        <v>328</v>
      </c>
      <c r="B966" s="25"/>
      <c r="C966" s="49" t="s">
        <v>648</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3">
      <c r="A968" s="104"/>
      <c r="B968" s="117"/>
      <c r="C968" s="1529"/>
      <c r="D968" s="2114" t="s">
        <v>671</v>
      </c>
      <c r="E968" s="2115"/>
      <c r="F968" s="2115"/>
      <c r="G968" s="2115"/>
      <c r="H968" s="2115"/>
      <c r="I968" s="2115"/>
      <c r="J968" s="2115"/>
      <c r="K968" s="2115"/>
      <c r="L968" s="2115"/>
      <c r="M968" s="2115"/>
      <c r="N968" s="2115"/>
      <c r="O968" s="2115"/>
      <c r="P968" s="2115"/>
      <c r="Q968" s="2116"/>
      <c r="R968" s="2114" t="s">
        <v>672</v>
      </c>
      <c r="S968" s="2115"/>
      <c r="T968" s="2115"/>
      <c r="U968" s="2115"/>
      <c r="V968" s="2115"/>
      <c r="W968" s="2115"/>
      <c r="X968" s="2115"/>
      <c r="Y968" s="2115"/>
      <c r="Z968" s="2115"/>
      <c r="AA968" s="2116"/>
      <c r="AB968" s="2114" t="s">
        <v>673</v>
      </c>
      <c r="AC968" s="2115"/>
      <c r="AD968" s="2115"/>
      <c r="AE968" s="2115"/>
      <c r="AF968" s="2115"/>
      <c r="AG968" s="2115"/>
      <c r="AH968" s="2115"/>
      <c r="AI968" s="2116"/>
      <c r="AJ968" s="2114" t="s">
        <v>674</v>
      </c>
      <c r="AK968" s="2115"/>
      <c r="AL968" s="2115"/>
      <c r="AM968" s="2115"/>
      <c r="AN968" s="2115"/>
      <c r="AO968" s="2115"/>
      <c r="AP968" s="2115"/>
      <c r="AQ968" s="2116"/>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5">
      <c r="B969" s="110"/>
      <c r="C969" s="1530"/>
      <c r="D969" s="2117" t="s">
        <v>666</v>
      </c>
      <c r="E969" s="2118"/>
      <c r="F969" s="2118"/>
      <c r="G969" s="2118"/>
      <c r="H969" s="2118"/>
      <c r="I969" s="2118"/>
      <c r="J969" s="2118"/>
      <c r="K969" s="2118"/>
      <c r="L969" s="2118"/>
      <c r="M969" s="2118"/>
      <c r="N969" s="2118"/>
      <c r="O969" s="2118"/>
      <c r="P969" s="2118"/>
      <c r="Q969" s="2119"/>
      <c r="R969" s="2113">
        <f>IF(ISNA(IF($BN$799="4%",(INDEX($BP$809:$BT$866,MATCH($CB$799,$BO$809:$BO$866,0),MATCH(D969,$BP$808:$BT$808,0))),(INDEX($BW$809:$CA$866,MATCH($CB$799,$BV$809:$BV$866,0),MATCH(D969,$BW$808:$CA$808,0))))),0,IF($BN$799="4%",(INDEX($BP$809:$BT$866,MATCH($CB$799,$BO$809:$BO$866,0),MATCH(D969,$BP$808:$BT$808,0))),(INDEX($BW$809:$CA$866,MATCH($CB$799,$BV$809:$BV$866,0),MATCH(D969,$BW$808:$CA$808,0)))))</f>
        <v>440028</v>
      </c>
      <c r="S969" s="2113"/>
      <c r="T969" s="2113"/>
      <c r="U969" s="2113"/>
      <c r="V969" s="2113"/>
      <c r="W969" s="2113"/>
      <c r="X969" s="2113"/>
      <c r="Y969" s="2113"/>
      <c r="Z969" s="2113"/>
      <c r="AA969" s="2113"/>
      <c r="AB969" s="2046">
        <f>BN663</f>
        <v>0</v>
      </c>
      <c r="AC969" s="2047"/>
      <c r="AD969" s="2047"/>
      <c r="AE969" s="2047"/>
      <c r="AF969" s="2047"/>
      <c r="AG969" s="2047"/>
      <c r="AH969" s="2047"/>
      <c r="AI969" s="2048"/>
      <c r="AJ969" s="2094">
        <f>IF(ISERROR((R969*AB969)),0,(R969*AB969))</f>
        <v>0</v>
      </c>
      <c r="AK969" s="2095"/>
      <c r="AL969" s="2095"/>
      <c r="AM969" s="2095"/>
      <c r="AN969" s="2095"/>
      <c r="AO969" s="2095"/>
      <c r="AP969" s="2095"/>
      <c r="AQ969" s="2096"/>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5">
      <c r="B970" s="110"/>
      <c r="C970" s="1531"/>
      <c r="D970" s="2117" t="s">
        <v>334</v>
      </c>
      <c r="E970" s="2118"/>
      <c r="F970" s="2118"/>
      <c r="G970" s="2118"/>
      <c r="H970" s="2118"/>
      <c r="I970" s="2118"/>
      <c r="J970" s="2118"/>
      <c r="K970" s="2118"/>
      <c r="L970" s="2118"/>
      <c r="M970" s="2118"/>
      <c r="N970" s="2118"/>
      <c r="O970" s="2118"/>
      <c r="P970" s="2118"/>
      <c r="Q970" s="2119"/>
      <c r="R970" s="2113">
        <f>IF(ISNA(IF($BN$799="4%",(INDEX($BP$809:$BT$866,MATCH($CB$799,$BO$809:$BO$866,0),MATCH(D970,$BP$808:$BT$808,0))),(INDEX($BW$809:$CA$866,MATCH($CB$799,$BV$809:$BV$866,0),MATCH(D970,$BW$808:$CA$808,0))))),0,IF($BN$799="4%",(INDEX($BP$809:$BT$866,MATCH($CB$799,$BO$809:$BO$866,0),MATCH(D970,$BP$808:$BT$808,0))),(INDEX($BW$809:$CA$866,MATCH($CB$799,$BV$809:$BV$866,0),MATCH(D970,$BW$808:$CA$808,0)))))</f>
        <v>507348</v>
      </c>
      <c r="S970" s="2113"/>
      <c r="T970" s="2113"/>
      <c r="U970" s="2113"/>
      <c r="V970" s="2113"/>
      <c r="W970" s="2113"/>
      <c r="X970" s="2113"/>
      <c r="Y970" s="2113"/>
      <c r="Z970" s="2113"/>
      <c r="AA970" s="2113"/>
      <c r="AB970" s="2046">
        <f>BS663</f>
        <v>48</v>
      </c>
      <c r="AC970" s="2047"/>
      <c r="AD970" s="2047"/>
      <c r="AE970" s="2047"/>
      <c r="AF970" s="2047"/>
      <c r="AG970" s="2047"/>
      <c r="AH970" s="2047"/>
      <c r="AI970" s="2048"/>
      <c r="AJ970" s="2094">
        <f>IF(ISERROR((R970*AB970)),0,(R970*AB970))</f>
        <v>24352704</v>
      </c>
      <c r="AK970" s="2095"/>
      <c r="AL970" s="2095"/>
      <c r="AM970" s="2095"/>
      <c r="AN970" s="2095"/>
      <c r="AO970" s="2095"/>
      <c r="AP970" s="2095"/>
      <c r="AQ970" s="2096"/>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117" t="s">
        <v>168</v>
      </c>
      <c r="E971" s="2118"/>
      <c r="F971" s="2118"/>
      <c r="G971" s="2118"/>
      <c r="H971" s="2118"/>
      <c r="I971" s="2118"/>
      <c r="J971" s="2118"/>
      <c r="K971" s="2118"/>
      <c r="L971" s="2118"/>
      <c r="M971" s="2118"/>
      <c r="N971" s="2118"/>
      <c r="O971" s="2118"/>
      <c r="P971" s="2118"/>
      <c r="Q971" s="2119"/>
      <c r="R971" s="2113">
        <f>IF(ISNA(IF($BN$799="4%",(INDEX($BP$809:$BT$866,MATCH($CB$799,$BO$809:$BO$866,0),MATCH(D971,$BP$808:$BT$808,0))),(INDEX($BW$809:$CA$866,MATCH($CB$799,$BV$809:$BV$866,0),MATCH(D971,$BW$808:$CA$808,0))))),0,IF($BN$799="4%",(INDEX($BP$809:$BT$866,MATCH($CB$799,$BO$809:$BO$866,0),MATCH(D971,$BP$808:$BT$808,0))),(INDEX($BW$809:$CA$866,MATCH($CB$799,$BV$809:$BV$866,0),MATCH(D971,$BW$808:$CA$808,0)))))</f>
        <v>612000</v>
      </c>
      <c r="S971" s="2113"/>
      <c r="T971" s="2113"/>
      <c r="U971" s="2113"/>
      <c r="V971" s="2113"/>
      <c r="W971" s="2113"/>
      <c r="X971" s="2113"/>
      <c r="Y971" s="2113"/>
      <c r="Z971" s="2113"/>
      <c r="AA971" s="2113"/>
      <c r="AB971" s="2046">
        <f>BX663</f>
        <v>81</v>
      </c>
      <c r="AC971" s="2047"/>
      <c r="AD971" s="2047"/>
      <c r="AE971" s="2047"/>
      <c r="AF971" s="2047"/>
      <c r="AG971" s="2047"/>
      <c r="AH971" s="2047"/>
      <c r="AI971" s="2048"/>
      <c r="AJ971" s="2094">
        <f>IF(ISERROR((R971*AB971)),0,(R971*AB971))</f>
        <v>49572000</v>
      </c>
      <c r="AK971" s="2095"/>
      <c r="AL971" s="2095"/>
      <c r="AM971" s="2095"/>
      <c r="AN971" s="2095"/>
      <c r="AO971" s="2095"/>
      <c r="AP971" s="2095"/>
      <c r="AQ971" s="2096"/>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5">
      <c r="B972" s="110"/>
      <c r="C972" s="1531"/>
      <c r="D972" s="2117" t="s">
        <v>169</v>
      </c>
      <c r="E972" s="2118"/>
      <c r="F972" s="2118"/>
      <c r="G972" s="2118"/>
      <c r="H972" s="2118"/>
      <c r="I972" s="2118"/>
      <c r="J972" s="2118"/>
      <c r="K972" s="2118"/>
      <c r="L972" s="2118"/>
      <c r="M972" s="2118"/>
      <c r="N972" s="2118"/>
      <c r="O972" s="2118"/>
      <c r="P972" s="2118"/>
      <c r="Q972" s="2119"/>
      <c r="R972" s="2113">
        <f>IF(ISNA(IF($BN$799="4%",(INDEX($BP$809:$BT$866,MATCH($CB$799,$BO$809:$BO$866,0),MATCH(D972,$BP$808:$BT$808,0))),(INDEX($BW$809:$CA$866,MATCH($CB$799,$BV$809:$BV$866,0),MATCH(D972,$BW$808:$CA$808,0))))),0,IF($BN$799="4%",(INDEX($BP$809:$BT$866,MATCH($CB$799,$BO$809:$BO$866,0),MATCH(D972,$BP$808:$BT$808,0))),(INDEX($BW$809:$CA$866,MATCH($CB$799,$BV$809:$BV$866,0),MATCH(D972,$BW$808:$CA$808,0)))))</f>
        <v>783360</v>
      </c>
      <c r="S972" s="2113"/>
      <c r="T972" s="2113"/>
      <c r="U972" s="2113"/>
      <c r="V972" s="2113"/>
      <c r="W972" s="2113"/>
      <c r="X972" s="2113"/>
      <c r="Y972" s="2113"/>
      <c r="Z972" s="2113"/>
      <c r="AA972" s="2113"/>
      <c r="AB972" s="2046">
        <f>CC663</f>
        <v>50</v>
      </c>
      <c r="AC972" s="2047"/>
      <c r="AD972" s="2047"/>
      <c r="AE972" s="2047"/>
      <c r="AF972" s="2047"/>
      <c r="AG972" s="2047"/>
      <c r="AH972" s="2047"/>
      <c r="AI972" s="2048"/>
      <c r="AJ972" s="2094">
        <f>IF(ISERROR((R972*AB972)),0,(R972*AB972))</f>
        <v>39168000</v>
      </c>
      <c r="AK972" s="2095"/>
      <c r="AL972" s="2095"/>
      <c r="AM972" s="2095"/>
      <c r="AN972" s="2095"/>
      <c r="AO972" s="2095"/>
      <c r="AP972" s="2095"/>
      <c r="AQ972" s="2096"/>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117" t="s">
        <v>491</v>
      </c>
      <c r="E973" s="2118"/>
      <c r="F973" s="2118"/>
      <c r="G973" s="2118"/>
      <c r="H973" s="2118"/>
      <c r="I973" s="2118"/>
      <c r="J973" s="2118"/>
      <c r="K973" s="2118"/>
      <c r="L973" s="2118"/>
      <c r="M973" s="2118"/>
      <c r="N973" s="2118"/>
      <c r="O973" s="2118"/>
      <c r="P973" s="2118"/>
      <c r="Q973" s="2119"/>
      <c r="R973" s="2113">
        <f>IF(ISNA(IF($BN$799="4%",(INDEX($BP$809:$BT$866,MATCH($CB$799,$BO$809:$BO$866,0),MATCH(D973,$BP$808:$BT$808,0))),(INDEX($BW$809:$CA$866,MATCH($CB$799,$BV$809:$BV$866,0),MATCH(D973,$BW$808:$CA$808,0))))),0,IF($BN$799="4%",(INDEX($BP$809:$BT$866,MATCH($CB$799,$BO$809:$BO$866,0),MATCH(D973,$BP$808:$BT$808,0))),(INDEX($BW$809:$CA$866,MATCH($CB$799,$BV$809:$BV$866,0),MATCH(D973,$BW$808:$CA$808,0)))))</f>
        <v>872712</v>
      </c>
      <c r="S973" s="2113"/>
      <c r="T973" s="2113"/>
      <c r="U973" s="2113"/>
      <c r="V973" s="2113"/>
      <c r="W973" s="2113"/>
      <c r="X973" s="2113"/>
      <c r="Y973" s="2113"/>
      <c r="Z973" s="2113"/>
      <c r="AA973" s="2113"/>
      <c r="AB973" s="2046">
        <f>CM663+CH663</f>
        <v>0</v>
      </c>
      <c r="AC973" s="2047"/>
      <c r="AD973" s="2047"/>
      <c r="AE973" s="2047"/>
      <c r="AF973" s="2047"/>
      <c r="AG973" s="2047"/>
      <c r="AH973" s="2047"/>
      <c r="AI973" s="2048"/>
      <c r="AJ973" s="2094">
        <f>IF(ISERROR((R973*AB973)),0,(R973*AB973))</f>
        <v>0</v>
      </c>
      <c r="AK973" s="2095"/>
      <c r="AL973" s="2095"/>
      <c r="AM973" s="2095"/>
      <c r="AN973" s="2095"/>
      <c r="AO973" s="2095"/>
      <c r="AP973" s="2095"/>
      <c r="AQ973" s="2096"/>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135" t="s">
        <v>847</v>
      </c>
      <c r="C974" s="2136"/>
      <c r="D974" s="2136"/>
      <c r="E974" s="2136"/>
      <c r="F974" s="2136"/>
      <c r="G974" s="2136"/>
      <c r="H974" s="2136"/>
      <c r="I974" s="2136"/>
      <c r="J974" s="2136"/>
      <c r="K974" s="2136"/>
      <c r="L974" s="2136"/>
      <c r="M974" s="2136"/>
      <c r="N974" s="2136"/>
      <c r="O974" s="2136"/>
      <c r="P974" s="2136"/>
      <c r="Q974" s="2136"/>
      <c r="R974" s="2136"/>
      <c r="S974" s="2136"/>
      <c r="T974" s="2136"/>
      <c r="U974" s="2136"/>
      <c r="V974" s="2136"/>
      <c r="W974" s="2136"/>
      <c r="X974" s="2136"/>
      <c r="Y974" s="2136"/>
      <c r="Z974" s="2136"/>
      <c r="AA974" s="2137"/>
      <c r="AB974" s="2046">
        <f>SUM(AB969:AI973)</f>
        <v>179</v>
      </c>
      <c r="AC974" s="2047"/>
      <c r="AD974" s="2047"/>
      <c r="AE974" s="2047"/>
      <c r="AF974" s="2047"/>
      <c r="AG974" s="2047"/>
      <c r="AH974" s="2047"/>
      <c r="AI974" s="2048"/>
      <c r="AJ974" s="2094"/>
      <c r="AK974" s="2095"/>
      <c r="AL974" s="2095"/>
      <c r="AM974" s="2095"/>
      <c r="AN974" s="2095"/>
      <c r="AO974" s="2095"/>
      <c r="AP974" s="2095"/>
      <c r="AQ974" s="2096"/>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091" t="s">
        <v>543</v>
      </c>
      <c r="C975" s="2092"/>
      <c r="D975" s="2092"/>
      <c r="E975" s="2092"/>
      <c r="F975" s="2092"/>
      <c r="G975" s="2092"/>
      <c r="H975" s="2092"/>
      <c r="I975" s="2092"/>
      <c r="J975" s="2092"/>
      <c r="K975" s="2092"/>
      <c r="L975" s="2092"/>
      <c r="M975" s="2092"/>
      <c r="N975" s="2092"/>
      <c r="O975" s="2092"/>
      <c r="P975" s="2092"/>
      <c r="Q975" s="2092"/>
      <c r="R975" s="2092"/>
      <c r="S975" s="2092"/>
      <c r="T975" s="2092"/>
      <c r="U975" s="2092"/>
      <c r="V975" s="2092"/>
      <c r="W975" s="2092"/>
      <c r="X975" s="2092"/>
      <c r="Y975" s="2092"/>
      <c r="Z975" s="2092"/>
      <c r="AA975" s="2092"/>
      <c r="AB975" s="2092"/>
      <c r="AC975" s="2092"/>
      <c r="AD975" s="2092"/>
      <c r="AE975" s="2092"/>
      <c r="AF975" s="2092"/>
      <c r="AG975" s="2092"/>
      <c r="AH975" s="2092"/>
      <c r="AI975" s="2093"/>
      <c r="AJ975" s="2094">
        <f>SUM(AJ969:AQ973)</f>
        <v>113092704</v>
      </c>
      <c r="AK975" s="2095"/>
      <c r="AL975" s="2095"/>
      <c r="AM975" s="2095"/>
      <c r="AN975" s="2095"/>
      <c r="AO975" s="2095"/>
      <c r="AP975" s="2095"/>
      <c r="AQ975" s="2096"/>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097"/>
      <c r="C976" s="2098"/>
      <c r="D976" s="2098"/>
      <c r="E976" s="2098"/>
      <c r="F976" s="2098"/>
      <c r="G976" s="2098"/>
      <c r="H976" s="2098"/>
      <c r="I976" s="2098"/>
      <c r="J976" s="2098"/>
      <c r="K976" s="2098"/>
      <c r="L976" s="2098"/>
      <c r="M976" s="2098"/>
      <c r="N976" s="2098"/>
      <c r="O976" s="2098"/>
      <c r="P976" s="2098"/>
      <c r="Q976" s="2098"/>
      <c r="R976" s="2098"/>
      <c r="S976" s="2098"/>
      <c r="T976" s="2098"/>
      <c r="U976" s="2098"/>
      <c r="V976" s="2098"/>
      <c r="W976" s="2098"/>
      <c r="X976" s="2098"/>
      <c r="Y976" s="2098"/>
      <c r="Z976" s="2098"/>
      <c r="AA976" s="2098"/>
      <c r="AB976" s="2098"/>
      <c r="AC976" s="2098"/>
      <c r="AD976" s="2098"/>
      <c r="AE976" s="2099"/>
      <c r="AF976" s="2100" t="s">
        <v>701</v>
      </c>
      <c r="AG976" s="2101"/>
      <c r="AH976" s="2101"/>
      <c r="AI976" s="2102"/>
      <c r="AJ976" s="2097"/>
      <c r="AK976" s="2098"/>
      <c r="AL976" s="2098"/>
      <c r="AM976" s="2098"/>
      <c r="AN976" s="2098"/>
      <c r="AO976" s="2098"/>
      <c r="AP976" s="2098"/>
      <c r="AQ976" s="2099"/>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703</v>
      </c>
      <c r="D977" s="2107" t="s">
        <v>1425</v>
      </c>
      <c r="E977" s="2108"/>
      <c r="F977" s="2108"/>
      <c r="G977" s="2108"/>
      <c r="H977" s="2108"/>
      <c r="I977" s="2108"/>
      <c r="J977" s="2108"/>
      <c r="K977" s="2108"/>
      <c r="L977" s="2108"/>
      <c r="M977" s="2108"/>
      <c r="N977" s="2108"/>
      <c r="O977" s="2108"/>
      <c r="P977" s="2108"/>
      <c r="Q977" s="2108"/>
      <c r="R977" s="2108"/>
      <c r="S977" s="2108"/>
      <c r="T977" s="2108"/>
      <c r="U977" s="2108"/>
      <c r="V977" s="2108"/>
      <c r="W977" s="2108"/>
      <c r="X977" s="2108"/>
      <c r="Y977" s="2108"/>
      <c r="Z977" s="2108"/>
      <c r="AA977" s="2108"/>
      <c r="AB977" s="2108"/>
      <c r="AC977" s="2108"/>
      <c r="AD977" s="2108"/>
      <c r="AE977" s="2109"/>
      <c r="AF977" s="117"/>
      <c r="AG977" s="2103" t="s">
        <v>576</v>
      </c>
      <c r="AH977" s="2104"/>
      <c r="AI977" s="125"/>
      <c r="AJ977" s="2126">
        <f>ROUND(IF(AND(AG977="yes",D979&gt;0),AJ975*0.2,0),0)</f>
        <v>22618541</v>
      </c>
      <c r="AK977" s="2127"/>
      <c r="AL977" s="2127"/>
      <c r="AM977" s="2127"/>
      <c r="AN977" s="2127"/>
      <c r="AO977" s="2127"/>
      <c r="AP977" s="2127"/>
      <c r="AQ977" s="2128"/>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2"/>
      <c r="C978" s="411"/>
      <c r="D978" s="2138" t="s">
        <v>1426</v>
      </c>
      <c r="E978" s="2139"/>
      <c r="F978" s="2139"/>
      <c r="G978" s="2139"/>
      <c r="H978" s="2139"/>
      <c r="I978" s="2139"/>
      <c r="J978" s="2139"/>
      <c r="K978" s="2139"/>
      <c r="L978" s="2139"/>
      <c r="M978" s="2139"/>
      <c r="N978" s="2139"/>
      <c r="O978" s="2139"/>
      <c r="P978" s="2139"/>
      <c r="Q978" s="2139"/>
      <c r="R978" s="2139"/>
      <c r="S978" s="2139"/>
      <c r="T978" s="2139"/>
      <c r="U978" s="2139"/>
      <c r="V978" s="2139"/>
      <c r="W978" s="2139"/>
      <c r="X978" s="2139"/>
      <c r="Y978" s="2139"/>
      <c r="Z978" s="2139"/>
      <c r="AA978" s="2139"/>
      <c r="AB978" s="2139"/>
      <c r="AC978" s="2139"/>
      <c r="AD978" s="2139"/>
      <c r="AE978" s="2140"/>
      <c r="AF978" s="110"/>
      <c r="AG978" s="112"/>
      <c r="AH978" s="112"/>
      <c r="AI978" s="121"/>
      <c r="AJ978" s="2129"/>
      <c r="AK978" s="2130"/>
      <c r="AL978" s="2130"/>
      <c r="AM978" s="2130"/>
      <c r="AN978" s="2130"/>
      <c r="AO978" s="2130"/>
      <c r="AP978" s="2130"/>
      <c r="AQ978" s="2131"/>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2"/>
      <c r="C979" s="411"/>
      <c r="D979" s="2141" t="s">
        <v>682</v>
      </c>
      <c r="E979" s="2142"/>
      <c r="F979" s="2142"/>
      <c r="G979" s="2142"/>
      <c r="H979" s="2142"/>
      <c r="I979" s="2142"/>
      <c r="J979" s="2142"/>
      <c r="K979" s="2142"/>
      <c r="L979" s="2142"/>
      <c r="M979" s="2142"/>
      <c r="N979" s="2142"/>
      <c r="O979" s="2142"/>
      <c r="P979" s="2142"/>
      <c r="Q979" s="2142"/>
      <c r="R979" s="2142"/>
      <c r="S979" s="2142"/>
      <c r="T979" s="2142"/>
      <c r="U979" s="2142"/>
      <c r="V979" s="2142"/>
      <c r="W979" s="2142"/>
      <c r="X979" s="2142"/>
      <c r="Y979" s="2142"/>
      <c r="Z979" s="2142"/>
      <c r="AA979" s="2142"/>
      <c r="AB979" s="2142"/>
      <c r="AC979" s="2142"/>
      <c r="AD979" s="2142"/>
      <c r="AE979" s="2143"/>
      <c r="AF979" s="115"/>
      <c r="AG979" s="11"/>
      <c r="AH979" s="11"/>
      <c r="AI979" s="116"/>
      <c r="AJ979" s="2132"/>
      <c r="AK979" s="2133"/>
      <c r="AL979" s="2133"/>
      <c r="AM979" s="2133"/>
      <c r="AN979" s="2133"/>
      <c r="AO979" s="2133"/>
      <c r="AP979" s="2133"/>
      <c r="AQ979" s="2134"/>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10"/>
      <c r="C980" s="498"/>
      <c r="D980" s="2088" t="s">
        <v>1521</v>
      </c>
      <c r="E980" s="2089"/>
      <c r="F980" s="2089"/>
      <c r="G980" s="2089"/>
      <c r="H980" s="2089"/>
      <c r="I980" s="2089"/>
      <c r="J980" s="2089"/>
      <c r="K980" s="2089"/>
      <c r="L980" s="2089"/>
      <c r="M980" s="2089"/>
      <c r="N980" s="2089"/>
      <c r="O980" s="2089"/>
      <c r="P980" s="2089"/>
      <c r="Q980" s="2089"/>
      <c r="R980" s="2089"/>
      <c r="S980" s="2089"/>
      <c r="T980" s="2089"/>
      <c r="U980" s="2089"/>
      <c r="V980" s="2089"/>
      <c r="W980" s="2089"/>
      <c r="X980" s="2089"/>
      <c r="Y980" s="2089"/>
      <c r="Z980" s="2089"/>
      <c r="AA980" s="2089"/>
      <c r="AB980" s="2089"/>
      <c r="AC980" s="2089"/>
      <c r="AD980" s="2089"/>
      <c r="AE980" s="2090"/>
      <c r="AF980" s="117"/>
      <c r="AG980" s="2105" t="s">
        <v>704</v>
      </c>
      <c r="AH980" s="2106"/>
      <c r="AI980" s="125"/>
      <c r="AJ980" s="2126">
        <f>ROUND(IF(AG980="yes",AJ975*0.05,0),0)</f>
        <v>0</v>
      </c>
      <c r="AK980" s="2127"/>
      <c r="AL980" s="2127"/>
      <c r="AM980" s="2127"/>
      <c r="AN980" s="2127"/>
      <c r="AO980" s="2127"/>
      <c r="AP980" s="2127"/>
      <c r="AQ980" s="2128"/>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2"/>
      <c r="C981" s="120"/>
      <c r="D981" s="2138" t="s">
        <v>1519</v>
      </c>
      <c r="E981" s="2139"/>
      <c r="F981" s="2139"/>
      <c r="G981" s="2139"/>
      <c r="H981" s="2139"/>
      <c r="I981" s="2139"/>
      <c r="J981" s="2139"/>
      <c r="K981" s="2139"/>
      <c r="L981" s="2139"/>
      <c r="M981" s="2139"/>
      <c r="N981" s="2139"/>
      <c r="O981" s="2139"/>
      <c r="P981" s="2139"/>
      <c r="Q981" s="2139"/>
      <c r="R981" s="2139"/>
      <c r="S981" s="2139"/>
      <c r="T981" s="2139"/>
      <c r="U981" s="2139"/>
      <c r="V981" s="2139"/>
      <c r="W981" s="2139"/>
      <c r="X981" s="2139"/>
      <c r="Y981" s="2139"/>
      <c r="Z981" s="2139"/>
      <c r="AA981" s="2139"/>
      <c r="AB981" s="2139"/>
      <c r="AC981" s="2139"/>
      <c r="AD981" s="2139"/>
      <c r="AE981" s="2140"/>
      <c r="AF981" s="110"/>
      <c r="AG981" s="112"/>
      <c r="AH981" s="112"/>
      <c r="AI981" s="121"/>
      <c r="AJ981" s="2129"/>
      <c r="AK981" s="2130"/>
      <c r="AL981" s="2130"/>
      <c r="AM981" s="2130"/>
      <c r="AN981" s="2130"/>
      <c r="AO981" s="2130"/>
      <c r="AP981" s="2130"/>
      <c r="AQ981" s="2131"/>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2"/>
      <c r="C982" s="120"/>
      <c r="D982" s="2138"/>
      <c r="E982" s="2139"/>
      <c r="F982" s="2139"/>
      <c r="G982" s="2139"/>
      <c r="H982" s="2139"/>
      <c r="I982" s="2139"/>
      <c r="J982" s="2139"/>
      <c r="K982" s="2139"/>
      <c r="L982" s="2139"/>
      <c r="M982" s="2139"/>
      <c r="N982" s="2139"/>
      <c r="O982" s="2139"/>
      <c r="P982" s="2139"/>
      <c r="Q982" s="2139"/>
      <c r="R982" s="2139"/>
      <c r="S982" s="2139"/>
      <c r="T982" s="2139"/>
      <c r="U982" s="2139"/>
      <c r="V982" s="2139"/>
      <c r="W982" s="2139"/>
      <c r="X982" s="2139"/>
      <c r="Y982" s="2139"/>
      <c r="Z982" s="2139"/>
      <c r="AA982" s="2139"/>
      <c r="AB982" s="2139"/>
      <c r="AC982" s="2139"/>
      <c r="AD982" s="2139"/>
      <c r="AE982" s="2140"/>
      <c r="AF982" s="110"/>
      <c r="AG982" s="112"/>
      <c r="AH982" s="112"/>
      <c r="AI982" s="121"/>
      <c r="AJ982" s="2129"/>
      <c r="AK982" s="2130"/>
      <c r="AL982" s="2130"/>
      <c r="AM982" s="2130"/>
      <c r="AN982" s="2130"/>
      <c r="AO982" s="2130"/>
      <c r="AP982" s="2130"/>
      <c r="AQ982" s="2131"/>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2"/>
      <c r="C983" s="120"/>
      <c r="D983" s="2138"/>
      <c r="E983" s="2139"/>
      <c r="F983" s="2139"/>
      <c r="G983" s="2139"/>
      <c r="H983" s="2139"/>
      <c r="I983" s="2139"/>
      <c r="J983" s="2139"/>
      <c r="K983" s="2139"/>
      <c r="L983" s="2139"/>
      <c r="M983" s="2139"/>
      <c r="N983" s="2139"/>
      <c r="O983" s="2139"/>
      <c r="P983" s="2139"/>
      <c r="Q983" s="2139"/>
      <c r="R983" s="2139"/>
      <c r="S983" s="2139"/>
      <c r="T983" s="2139"/>
      <c r="U983" s="2139"/>
      <c r="V983" s="2139"/>
      <c r="W983" s="2139"/>
      <c r="X983" s="2139"/>
      <c r="Y983" s="2139"/>
      <c r="Z983" s="2139"/>
      <c r="AA983" s="2139"/>
      <c r="AB983" s="2139"/>
      <c r="AC983" s="2139"/>
      <c r="AD983" s="2139"/>
      <c r="AE983" s="2140"/>
      <c r="AF983" s="110"/>
      <c r="AG983" s="112"/>
      <c r="AH983" s="112"/>
      <c r="AI983" s="121"/>
      <c r="AJ983" s="2129"/>
      <c r="AK983" s="2130"/>
      <c r="AL983" s="2130"/>
      <c r="AM983" s="2130"/>
      <c r="AN983" s="2130"/>
      <c r="AO983" s="2130"/>
      <c r="AP983" s="2130"/>
      <c r="AQ983" s="2131"/>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2"/>
      <c r="C984" s="120"/>
      <c r="D984" s="2138"/>
      <c r="E984" s="2139"/>
      <c r="F984" s="2139"/>
      <c r="G984" s="2139"/>
      <c r="H984" s="2139"/>
      <c r="I984" s="2139"/>
      <c r="J984" s="2139"/>
      <c r="K984" s="2139"/>
      <c r="L984" s="2139"/>
      <c r="M984" s="2139"/>
      <c r="N984" s="2139"/>
      <c r="O984" s="2139"/>
      <c r="P984" s="2139"/>
      <c r="Q984" s="2139"/>
      <c r="R984" s="2139"/>
      <c r="S984" s="2139"/>
      <c r="T984" s="2139"/>
      <c r="U984" s="2139"/>
      <c r="V984" s="2139"/>
      <c r="W984" s="2139"/>
      <c r="X984" s="2139"/>
      <c r="Y984" s="2139"/>
      <c r="Z984" s="2139"/>
      <c r="AA984" s="2139"/>
      <c r="AB984" s="2139"/>
      <c r="AC984" s="2139"/>
      <c r="AD984" s="2139"/>
      <c r="AE984" s="2140"/>
      <c r="AF984" s="110"/>
      <c r="AG984" s="112"/>
      <c r="AH984" s="112"/>
      <c r="AI984" s="121"/>
      <c r="AJ984" s="2129"/>
      <c r="AK984" s="2130"/>
      <c r="AL984" s="2130"/>
      <c r="AM984" s="2130"/>
      <c r="AN984" s="2130"/>
      <c r="AO984" s="2130"/>
      <c r="AP984" s="2130"/>
      <c r="AQ984" s="2131"/>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144"/>
      <c r="E985" s="2145"/>
      <c r="F985" s="2145"/>
      <c r="G985" s="2145"/>
      <c r="H985" s="2145"/>
      <c r="I985" s="2145"/>
      <c r="J985" s="2145"/>
      <c r="K985" s="2145"/>
      <c r="L985" s="2145"/>
      <c r="M985" s="2145"/>
      <c r="N985" s="2145"/>
      <c r="O985" s="2145"/>
      <c r="P985" s="2145"/>
      <c r="Q985" s="2145"/>
      <c r="R985" s="2145"/>
      <c r="S985" s="2145"/>
      <c r="T985" s="2145"/>
      <c r="U985" s="2145"/>
      <c r="V985" s="2145"/>
      <c r="W985" s="2145"/>
      <c r="X985" s="2145"/>
      <c r="Y985" s="2145"/>
      <c r="Z985" s="2145"/>
      <c r="AA985" s="2145"/>
      <c r="AB985" s="2145"/>
      <c r="AC985" s="2145"/>
      <c r="AD985" s="2145"/>
      <c r="AE985" s="2146"/>
      <c r="AF985" s="115"/>
      <c r="AG985" s="11"/>
      <c r="AH985" s="11"/>
      <c r="AI985" s="116"/>
      <c r="AJ985" s="2132"/>
      <c r="AK985" s="2133"/>
      <c r="AL985" s="2133"/>
      <c r="AM985" s="2133"/>
      <c r="AN985" s="2133"/>
      <c r="AO985" s="2133"/>
      <c r="AP985" s="2133"/>
      <c r="AQ985" s="2134"/>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088" t="s">
        <v>2100</v>
      </c>
      <c r="E986" s="2089"/>
      <c r="F986" s="2089"/>
      <c r="G986" s="2089"/>
      <c r="H986" s="2089"/>
      <c r="I986" s="2089"/>
      <c r="J986" s="2089"/>
      <c r="K986" s="2089"/>
      <c r="L986" s="2089"/>
      <c r="M986" s="2089"/>
      <c r="N986" s="2089"/>
      <c r="O986" s="2089"/>
      <c r="P986" s="2089"/>
      <c r="Q986" s="2089"/>
      <c r="R986" s="2089"/>
      <c r="S986" s="2089"/>
      <c r="T986" s="2089"/>
      <c r="U986" s="2089"/>
      <c r="V986" s="2089"/>
      <c r="W986" s="2089"/>
      <c r="X986" s="2089"/>
      <c r="Y986" s="2089"/>
      <c r="Z986" s="2089"/>
      <c r="AA986" s="2089"/>
      <c r="AB986" s="2089"/>
      <c r="AC986" s="2089"/>
      <c r="AD986" s="2089"/>
      <c r="AE986" s="2090"/>
      <c r="AF986" s="124"/>
      <c r="AG986" s="2105" t="s">
        <v>576</v>
      </c>
      <c r="AH986" s="2106"/>
      <c r="AI986" s="125"/>
      <c r="AJ986" s="2126">
        <f>ROUND(IF(AG986="yes",AJ975*0.1,0),0)</f>
        <v>11309270</v>
      </c>
      <c r="AK986" s="2127"/>
      <c r="AL986" s="2127"/>
      <c r="AM986" s="2127"/>
      <c r="AN986" s="2127"/>
      <c r="AO986" s="2127"/>
      <c r="AP986" s="2127"/>
      <c r="AQ986" s="2128"/>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082" t="s">
        <v>1520</v>
      </c>
      <c r="E987" s="2083"/>
      <c r="F987" s="2083"/>
      <c r="G987" s="2083"/>
      <c r="H987" s="2083"/>
      <c r="I987" s="2083"/>
      <c r="J987" s="2083"/>
      <c r="K987" s="2083"/>
      <c r="L987" s="2083"/>
      <c r="M987" s="2083"/>
      <c r="N987" s="2083"/>
      <c r="O987" s="2083"/>
      <c r="P987" s="2083"/>
      <c r="Q987" s="2083"/>
      <c r="R987" s="2083"/>
      <c r="S987" s="2083"/>
      <c r="T987" s="2083"/>
      <c r="U987" s="2083"/>
      <c r="V987" s="2083"/>
      <c r="W987" s="2083"/>
      <c r="X987" s="2083"/>
      <c r="Y987" s="2083"/>
      <c r="Z987" s="2083"/>
      <c r="AA987" s="2083"/>
      <c r="AB987" s="2083"/>
      <c r="AC987" s="2083"/>
      <c r="AD987" s="2083"/>
      <c r="AE987" s="2084"/>
      <c r="AF987" s="110"/>
      <c r="AG987" s="25"/>
      <c r="AH987" s="25"/>
      <c r="AI987" s="121"/>
      <c r="AJ987" s="2129"/>
      <c r="AK987" s="2130"/>
      <c r="AL987" s="2130"/>
      <c r="AM987" s="2130"/>
      <c r="AN987" s="2130"/>
      <c r="AO987" s="2130"/>
      <c r="AP987" s="2130"/>
      <c r="AQ987" s="2131"/>
      <c r="AR987" s="1486"/>
      <c r="AS987" s="1486"/>
      <c r="AT987" s="1486"/>
      <c r="AU987" s="1486"/>
      <c r="AV987" s="1486"/>
      <c r="AW987" s="1486"/>
      <c r="AX987" s="1486"/>
      <c r="AY987" s="1486"/>
      <c r="AZ987" s="61"/>
      <c r="BA987" s="1515">
        <f>G753+O796</f>
        <v>177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082"/>
      <c r="E988" s="2083"/>
      <c r="F988" s="2083"/>
      <c r="G988" s="2083"/>
      <c r="H988" s="2083"/>
      <c r="I988" s="2083"/>
      <c r="J988" s="2083"/>
      <c r="K988" s="2083"/>
      <c r="L988" s="2083"/>
      <c r="M988" s="2083"/>
      <c r="N988" s="2083"/>
      <c r="O988" s="2083"/>
      <c r="P988" s="2083"/>
      <c r="Q988" s="2083"/>
      <c r="R988" s="2083"/>
      <c r="S988" s="2083"/>
      <c r="T988" s="2083"/>
      <c r="U988" s="2083"/>
      <c r="V988" s="2083"/>
      <c r="W988" s="2083"/>
      <c r="X988" s="2083"/>
      <c r="Y988" s="2083"/>
      <c r="Z988" s="2083"/>
      <c r="AA988" s="2083"/>
      <c r="AB988" s="2083"/>
      <c r="AC988" s="2083"/>
      <c r="AD988" s="2083"/>
      <c r="AE988" s="2084"/>
      <c r="AF988" s="110"/>
      <c r="AG988" s="112"/>
      <c r="AH988" s="112"/>
      <c r="AI988" s="121"/>
      <c r="AJ988" s="2129"/>
      <c r="AK988" s="2130"/>
      <c r="AL988" s="2130"/>
      <c r="AM988" s="2130"/>
      <c r="AN988" s="2130"/>
      <c r="AO988" s="2130"/>
      <c r="AP988" s="2130"/>
      <c r="AQ988" s="2131"/>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110"/>
      <c r="E989" s="2111"/>
      <c r="F989" s="2111"/>
      <c r="G989" s="2111"/>
      <c r="H989" s="2111"/>
      <c r="I989" s="2111"/>
      <c r="J989" s="2111"/>
      <c r="K989" s="2111"/>
      <c r="L989" s="2111"/>
      <c r="M989" s="2111"/>
      <c r="N989" s="2111"/>
      <c r="O989" s="2111"/>
      <c r="P989" s="2111"/>
      <c r="Q989" s="2111"/>
      <c r="R989" s="2111"/>
      <c r="S989" s="2111"/>
      <c r="T989" s="2111"/>
      <c r="U989" s="2111"/>
      <c r="V989" s="2111"/>
      <c r="W989" s="2111"/>
      <c r="X989" s="2111"/>
      <c r="Y989" s="2111"/>
      <c r="Z989" s="2111"/>
      <c r="AA989" s="2111"/>
      <c r="AB989" s="2111"/>
      <c r="AC989" s="2111"/>
      <c r="AD989" s="2111"/>
      <c r="AE989" s="2112"/>
      <c r="AF989" s="115"/>
      <c r="AG989" s="11"/>
      <c r="AH989" s="11"/>
      <c r="AI989" s="116"/>
      <c r="AJ989" s="2132"/>
      <c r="AK989" s="2133"/>
      <c r="AL989" s="2133"/>
      <c r="AM989" s="2133"/>
      <c r="AN989" s="2133"/>
      <c r="AO989" s="2133"/>
      <c r="AP989" s="2133"/>
      <c r="AQ989" s="2134"/>
      <c r="AR989" s="1486"/>
      <c r="AS989" s="1486"/>
      <c r="AT989" s="1486"/>
      <c r="AU989" s="1486"/>
      <c r="AV989" s="1486"/>
      <c r="AW989" s="1486"/>
      <c r="AX989" s="1486"/>
      <c r="AY989" s="1486"/>
      <c r="AZ989" s="61"/>
      <c r="BA989" s="1514">
        <f>ROUNDDOWN(X1027/I1027,2)</f>
        <v>0.28999999999999998</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088" t="s">
        <v>1522</v>
      </c>
      <c r="E990" s="2089"/>
      <c r="F990" s="2089"/>
      <c r="G990" s="2089"/>
      <c r="H990" s="2089"/>
      <c r="I990" s="2089"/>
      <c r="J990" s="2089"/>
      <c r="K990" s="2089"/>
      <c r="L990" s="2089"/>
      <c r="M990" s="2089"/>
      <c r="N990" s="2089"/>
      <c r="O990" s="2089"/>
      <c r="P990" s="2089"/>
      <c r="Q990" s="2089"/>
      <c r="R990" s="2089"/>
      <c r="S990" s="2089"/>
      <c r="T990" s="2089"/>
      <c r="U990" s="2089"/>
      <c r="V990" s="2089"/>
      <c r="W990" s="2089"/>
      <c r="X990" s="2089"/>
      <c r="Y990" s="2089"/>
      <c r="Z990" s="2089"/>
      <c r="AA990" s="2089"/>
      <c r="AB990" s="2089"/>
      <c r="AC990" s="2089"/>
      <c r="AD990" s="2089"/>
      <c r="AE990" s="2090"/>
      <c r="AF990" s="117"/>
      <c r="AG990" s="2105" t="s">
        <v>576</v>
      </c>
      <c r="AH990" s="2106"/>
      <c r="AI990" s="125"/>
      <c r="AJ990" s="2126">
        <f>ROUND(IF(AG990="yes",AJ975*0.02,0),0)</f>
        <v>2261854</v>
      </c>
      <c r="AK990" s="2127"/>
      <c r="AL990" s="2127"/>
      <c r="AM990" s="2127"/>
      <c r="AN990" s="2127"/>
      <c r="AO990" s="2127"/>
      <c r="AP990" s="2127"/>
      <c r="AQ990" s="2128"/>
      <c r="AR990" s="1486"/>
      <c r="AS990" s="1486"/>
      <c r="AT990" s="1486"/>
      <c r="AU990" s="1486"/>
      <c r="AV990" s="1486"/>
      <c r="AW990" s="1486"/>
      <c r="AX990" s="1486"/>
      <c r="AY990" s="1486"/>
      <c r="AZ990" s="61"/>
      <c r="BA990" s="1514">
        <f>ROUNDDOWN(X1031/I1031,2)</f>
        <v>0.31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10" t="s">
        <v>1523</v>
      </c>
      <c r="E991" s="2111"/>
      <c r="F991" s="2111"/>
      <c r="G991" s="2111"/>
      <c r="H991" s="2111"/>
      <c r="I991" s="2111"/>
      <c r="J991" s="2111"/>
      <c r="K991" s="2111"/>
      <c r="L991" s="2111"/>
      <c r="M991" s="2111"/>
      <c r="N991" s="2111"/>
      <c r="O991" s="2111"/>
      <c r="P991" s="2111"/>
      <c r="Q991" s="2111"/>
      <c r="R991" s="2111"/>
      <c r="S991" s="2111"/>
      <c r="T991" s="2111"/>
      <c r="U991" s="2111"/>
      <c r="V991" s="2111"/>
      <c r="W991" s="2111"/>
      <c r="X991" s="2111"/>
      <c r="Y991" s="2111"/>
      <c r="Z991" s="2111"/>
      <c r="AA991" s="2111"/>
      <c r="AB991" s="2111"/>
      <c r="AC991" s="2111"/>
      <c r="AD991" s="2111"/>
      <c r="AE991" s="2112"/>
      <c r="AF991" s="115"/>
      <c r="AG991" s="11"/>
      <c r="AH991" s="11"/>
      <c r="AI991" s="116"/>
      <c r="AJ991" s="2132"/>
      <c r="AK991" s="2133"/>
      <c r="AL991" s="2133"/>
      <c r="AM991" s="2133"/>
      <c r="AN991" s="2133"/>
      <c r="AO991" s="2133"/>
      <c r="AP991" s="2133"/>
      <c r="AQ991" s="2134"/>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088" t="s">
        <v>1524</v>
      </c>
      <c r="E992" s="2089"/>
      <c r="F992" s="2089"/>
      <c r="G992" s="2089"/>
      <c r="H992" s="2089"/>
      <c r="I992" s="2089"/>
      <c r="J992" s="2089"/>
      <c r="K992" s="2089"/>
      <c r="L992" s="2089"/>
      <c r="M992" s="2089"/>
      <c r="N992" s="2089"/>
      <c r="O992" s="2089"/>
      <c r="P992" s="2089"/>
      <c r="Q992" s="2089"/>
      <c r="R992" s="2089"/>
      <c r="S992" s="2089"/>
      <c r="T992" s="2089"/>
      <c r="U992" s="2089"/>
      <c r="V992" s="2089"/>
      <c r="W992" s="2089"/>
      <c r="X992" s="2089"/>
      <c r="Y992" s="2089"/>
      <c r="Z992" s="2089"/>
      <c r="AA992" s="2089"/>
      <c r="AB992" s="2089"/>
      <c r="AC992" s="2089"/>
      <c r="AD992" s="2089"/>
      <c r="AE992" s="2090"/>
      <c r="AF992" s="117"/>
      <c r="AG992" s="2105" t="s">
        <v>704</v>
      </c>
      <c r="AH992" s="2106"/>
      <c r="AI992" s="117"/>
      <c r="AJ992" s="2126">
        <f>ROUND(IF(AG992="yes",AJ975*0.02,0),0)</f>
        <v>0</v>
      </c>
      <c r="AK992" s="2127"/>
      <c r="AL992" s="2127"/>
      <c r="AM992" s="2127"/>
      <c r="AN992" s="2127"/>
      <c r="AO992" s="2127"/>
      <c r="AP992" s="2127"/>
      <c r="AQ992" s="2128"/>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082" t="s">
        <v>1525</v>
      </c>
      <c r="E993" s="2083"/>
      <c r="F993" s="2083"/>
      <c r="G993" s="2083"/>
      <c r="H993" s="2083"/>
      <c r="I993" s="2083"/>
      <c r="J993" s="2083"/>
      <c r="K993" s="2083"/>
      <c r="L993" s="2083"/>
      <c r="M993" s="2083"/>
      <c r="N993" s="2083"/>
      <c r="O993" s="2083"/>
      <c r="P993" s="2083"/>
      <c r="Q993" s="2083"/>
      <c r="R993" s="2083"/>
      <c r="S993" s="2083"/>
      <c r="T993" s="2083"/>
      <c r="U993" s="2083"/>
      <c r="V993" s="2083"/>
      <c r="W993" s="2083"/>
      <c r="X993" s="2083"/>
      <c r="Y993" s="2083"/>
      <c r="Z993" s="2083"/>
      <c r="AA993" s="2083"/>
      <c r="AB993" s="2083"/>
      <c r="AC993" s="2083"/>
      <c r="AD993" s="2083"/>
      <c r="AE993" s="2084"/>
      <c r="AF993" s="110"/>
      <c r="AG993" s="25"/>
      <c r="AH993" s="25"/>
      <c r="AI993" s="112"/>
      <c r="AJ993" s="2129"/>
      <c r="AK993" s="2130"/>
      <c r="AL993" s="2130"/>
      <c r="AM993" s="2130"/>
      <c r="AN993" s="2130"/>
      <c r="AO993" s="2130"/>
      <c r="AP993" s="2130"/>
      <c r="AQ993" s="2131"/>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110"/>
      <c r="E994" s="2111"/>
      <c r="F994" s="2111"/>
      <c r="G994" s="2111"/>
      <c r="H994" s="2111"/>
      <c r="I994" s="2111"/>
      <c r="J994" s="2111"/>
      <c r="K994" s="2111"/>
      <c r="L994" s="2111"/>
      <c r="M994" s="2111"/>
      <c r="N994" s="2111"/>
      <c r="O994" s="2111"/>
      <c r="P994" s="2111"/>
      <c r="Q994" s="2111"/>
      <c r="R994" s="2111"/>
      <c r="S994" s="2111"/>
      <c r="T994" s="2111"/>
      <c r="U994" s="2111"/>
      <c r="V994" s="2111"/>
      <c r="W994" s="2111"/>
      <c r="X994" s="2111"/>
      <c r="Y994" s="2111"/>
      <c r="Z994" s="2111"/>
      <c r="AA994" s="2111"/>
      <c r="AB994" s="2111"/>
      <c r="AC994" s="2111"/>
      <c r="AD994" s="2111"/>
      <c r="AE994" s="2112"/>
      <c r="AF994" s="115"/>
      <c r="AG994" s="11"/>
      <c r="AH994" s="11"/>
      <c r="AI994" s="116"/>
      <c r="AJ994" s="2132"/>
      <c r="AK994" s="2133"/>
      <c r="AL994" s="2133"/>
      <c r="AM994" s="2133"/>
      <c r="AN994" s="2133"/>
      <c r="AO994" s="2133"/>
      <c r="AP994" s="2133"/>
      <c r="AQ994" s="2134"/>
      <c r="AR994" s="1486"/>
      <c r="AS994" s="1486"/>
      <c r="AT994" s="1486"/>
      <c r="AU994" s="1486"/>
      <c r="AV994" s="1486"/>
      <c r="AW994" s="1486"/>
      <c r="AX994" s="1486"/>
      <c r="AY994" s="1486"/>
    </row>
    <row r="995" spans="1:96" s="716" customFormat="1" ht="12.75" customHeight="1">
      <c r="A995" s="51"/>
      <c r="B995" s="117"/>
      <c r="C995" s="118" t="s">
        <v>224</v>
      </c>
      <c r="D995" s="2107" t="s">
        <v>1526</v>
      </c>
      <c r="E995" s="2108"/>
      <c r="F995" s="2108"/>
      <c r="G995" s="2108"/>
      <c r="H995" s="2108"/>
      <c r="I995" s="2108"/>
      <c r="J995" s="2108"/>
      <c r="K995" s="2108"/>
      <c r="L995" s="2108"/>
      <c r="M995" s="2108"/>
      <c r="N995" s="2108"/>
      <c r="O995" s="2108"/>
      <c r="P995" s="2108"/>
      <c r="Q995" s="2108"/>
      <c r="R995" s="2108"/>
      <c r="S995" s="2108"/>
      <c r="T995" s="2108"/>
      <c r="U995" s="2108"/>
      <c r="V995" s="2108"/>
      <c r="W995" s="2108"/>
      <c r="X995" s="2108"/>
      <c r="Y995" s="2108"/>
      <c r="Z995" s="2108"/>
      <c r="AA995" s="2108"/>
      <c r="AB995" s="2108"/>
      <c r="AC995" s="2108"/>
      <c r="AD995" s="2108"/>
      <c r="AE995" s="2109"/>
      <c r="AF995" s="117"/>
      <c r="AG995" s="2105" t="s">
        <v>704</v>
      </c>
      <c r="AH995" s="2106"/>
      <c r="AI995" s="125"/>
      <c r="AJ995" s="2126">
        <f>IF(AG995="yes",AJ975*BA995,0)</f>
        <v>0</v>
      </c>
      <c r="AK995" s="2127"/>
      <c r="AL995" s="2127"/>
      <c r="AM995" s="2127"/>
      <c r="AN995" s="2127"/>
      <c r="AO995" s="2127"/>
      <c r="AP995" s="2127"/>
      <c r="AQ995" s="2128"/>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082" t="s">
        <v>1527</v>
      </c>
      <c r="E996" s="2083"/>
      <c r="F996" s="2083"/>
      <c r="G996" s="2083"/>
      <c r="H996" s="2083"/>
      <c r="I996" s="2083"/>
      <c r="J996" s="2083"/>
      <c r="K996" s="2083"/>
      <c r="L996" s="2083"/>
      <c r="M996" s="2083"/>
      <c r="N996" s="2083"/>
      <c r="O996" s="2083"/>
      <c r="P996" s="2083"/>
      <c r="Q996" s="2083"/>
      <c r="R996" s="2083"/>
      <c r="S996" s="2083"/>
      <c r="T996" s="2083"/>
      <c r="U996" s="2083"/>
      <c r="V996" s="2083"/>
      <c r="W996" s="2083"/>
      <c r="X996" s="2083"/>
      <c r="Y996" s="2083"/>
      <c r="Z996" s="2083"/>
      <c r="AA996" s="2083"/>
      <c r="AB996" s="2083"/>
      <c r="AC996" s="2083"/>
      <c r="AD996" s="2083"/>
      <c r="AE996" s="2084"/>
      <c r="AF996" s="110"/>
      <c r="AG996" s="112"/>
      <c r="AH996" s="112"/>
      <c r="AI996" s="121"/>
      <c r="AJ996" s="2129"/>
      <c r="AK996" s="2130"/>
      <c r="AL996" s="2130"/>
      <c r="AM996" s="2130"/>
      <c r="AN996" s="2130"/>
      <c r="AO996" s="2130"/>
      <c r="AP996" s="2130"/>
      <c r="AQ996" s="2131"/>
      <c r="AR996" s="1486"/>
      <c r="AS996" s="1486"/>
      <c r="AT996" s="1486"/>
      <c r="AU996" s="1486"/>
      <c r="AV996" s="1486"/>
      <c r="AW996" s="1486"/>
      <c r="AX996" s="1486"/>
      <c r="AY996" s="1486"/>
    </row>
    <row r="997" spans="1:96" ht="12.75" customHeight="1">
      <c r="A997" s="51"/>
      <c r="B997" s="110"/>
      <c r="C997" s="111"/>
      <c r="D997" s="2082"/>
      <c r="E997" s="2083"/>
      <c r="F997" s="2083"/>
      <c r="G997" s="2083"/>
      <c r="H997" s="2083"/>
      <c r="I997" s="2083"/>
      <c r="J997" s="2083"/>
      <c r="K997" s="2083"/>
      <c r="L997" s="2083"/>
      <c r="M997" s="2083"/>
      <c r="N997" s="2083"/>
      <c r="O997" s="2083"/>
      <c r="P997" s="2083"/>
      <c r="Q997" s="2083"/>
      <c r="R997" s="2083"/>
      <c r="S997" s="2083"/>
      <c r="T997" s="2083"/>
      <c r="U997" s="2083"/>
      <c r="V997" s="2083"/>
      <c r="W997" s="2083"/>
      <c r="X997" s="2083"/>
      <c r="Y997" s="2083"/>
      <c r="Z997" s="2083"/>
      <c r="AA997" s="2083"/>
      <c r="AB997" s="2083"/>
      <c r="AC997" s="2083"/>
      <c r="AD997" s="2083"/>
      <c r="AE997" s="2084"/>
      <c r="AF997" s="110"/>
      <c r="AG997" s="112"/>
      <c r="AH997" s="112"/>
      <c r="AI997" s="121"/>
      <c r="AJ997" s="2129"/>
      <c r="AK997" s="2130"/>
      <c r="AL997" s="2130"/>
      <c r="AM997" s="2130"/>
      <c r="AN997" s="2130"/>
      <c r="AO997" s="2130"/>
      <c r="AP997" s="2130"/>
      <c r="AQ997" s="2131"/>
      <c r="AR997" s="1486"/>
      <c r="AS997" s="1486"/>
      <c r="AT997" s="1486"/>
      <c r="AU997" s="1486"/>
      <c r="AV997" s="1486"/>
      <c r="AW997" s="1486"/>
      <c r="AX997" s="1486"/>
      <c r="AY997" s="1486"/>
      <c r="BA997" s="320">
        <f>IF(A1044="Yes",0.05,0)</f>
        <v>0</v>
      </c>
    </row>
    <row r="998" spans="1:96" ht="15" customHeight="1">
      <c r="A998" s="51"/>
      <c r="B998" s="119"/>
      <c r="C998" s="120"/>
      <c r="D998" s="2110"/>
      <c r="E998" s="2111"/>
      <c r="F998" s="2111"/>
      <c r="G998" s="2111"/>
      <c r="H998" s="2111"/>
      <c r="I998" s="2111"/>
      <c r="J998" s="2111"/>
      <c r="K998" s="2111"/>
      <c r="L998" s="2111"/>
      <c r="M998" s="2111"/>
      <c r="N998" s="2111"/>
      <c r="O998" s="2111"/>
      <c r="P998" s="2111"/>
      <c r="Q998" s="2111"/>
      <c r="R998" s="2111"/>
      <c r="S998" s="2111"/>
      <c r="T998" s="2111"/>
      <c r="U998" s="2111"/>
      <c r="V998" s="2111"/>
      <c r="W998" s="2111"/>
      <c r="X998" s="2111"/>
      <c r="Y998" s="2111"/>
      <c r="Z998" s="2111"/>
      <c r="AA998" s="2111"/>
      <c r="AB998" s="2111"/>
      <c r="AC998" s="2111"/>
      <c r="AD998" s="2111"/>
      <c r="AE998" s="2112"/>
      <c r="AF998" s="115"/>
      <c r="AG998" s="11"/>
      <c r="AH998" s="11"/>
      <c r="AI998" s="116"/>
      <c r="AJ998" s="2132"/>
      <c r="AK998" s="2133"/>
      <c r="AL998" s="2133"/>
      <c r="AM998" s="2133"/>
      <c r="AN998" s="2133"/>
      <c r="AO998" s="2133"/>
      <c r="AP998" s="2133"/>
      <c r="AQ998" s="2134"/>
      <c r="AR998" s="1486"/>
      <c r="AS998" s="1486"/>
      <c r="AT998" s="1486"/>
      <c r="AU998" s="1486"/>
      <c r="AV998" s="1486"/>
      <c r="AW998" s="1486"/>
      <c r="AX998" s="1486"/>
      <c r="AY998" s="1486"/>
      <c r="BA998" s="320">
        <f>IF(A1050="Yes",0.02,0)</f>
        <v>0</v>
      </c>
    </row>
    <row r="999" spans="1:96" s="716" customFormat="1" ht="15" customHeight="1">
      <c r="A999" s="51"/>
      <c r="B999" s="117"/>
      <c r="C999" s="118" t="s">
        <v>229</v>
      </c>
      <c r="D999" s="2076" t="s">
        <v>1528</v>
      </c>
      <c r="E999" s="2077"/>
      <c r="F999" s="2077"/>
      <c r="G999" s="2077"/>
      <c r="H999" s="2077"/>
      <c r="I999" s="2077"/>
      <c r="J999" s="2077"/>
      <c r="K999" s="2077"/>
      <c r="L999" s="2077"/>
      <c r="M999" s="2077"/>
      <c r="N999" s="2077"/>
      <c r="O999" s="2077"/>
      <c r="P999" s="2077"/>
      <c r="Q999" s="2077"/>
      <c r="R999" s="2077"/>
      <c r="S999" s="2077"/>
      <c r="T999" s="2077"/>
      <c r="U999" s="2077"/>
      <c r="V999" s="2077"/>
      <c r="W999" s="2077"/>
      <c r="X999" s="2077"/>
      <c r="Y999" s="2077"/>
      <c r="Z999" s="2077"/>
      <c r="AA999" s="2077"/>
      <c r="AB999" s="2077"/>
      <c r="AC999" s="2077"/>
      <c r="AD999" s="2077"/>
      <c r="AE999" s="2078"/>
      <c r="AF999" s="117"/>
      <c r="AG999" s="2105" t="s">
        <v>704</v>
      </c>
      <c r="AH999" s="2106"/>
      <c r="AI999" s="125"/>
      <c r="AJ999" s="2055"/>
      <c r="AK999" s="2056"/>
      <c r="AL999" s="2056"/>
      <c r="AM999" s="2056"/>
      <c r="AN999" s="2056"/>
      <c r="AO999" s="2056"/>
      <c r="AP999" s="2056"/>
      <c r="AQ999" s="2057"/>
      <c r="AR999" s="1486"/>
      <c r="AS999" s="1486"/>
      <c r="AT999" s="1486"/>
      <c r="AU999" s="1486"/>
      <c r="AV999" s="1486"/>
      <c r="AW999" s="1486"/>
      <c r="AX999" s="1486"/>
      <c r="AY999" s="1486"/>
      <c r="BA999" s="320">
        <f>IF(A1056="Yes",0.04,0)</f>
        <v>0</v>
      </c>
      <c r="CR999" s="25"/>
    </row>
    <row r="1000" spans="1:96" ht="12.5">
      <c r="A1000" s="51"/>
      <c r="B1000" s="119"/>
      <c r="C1000" s="122"/>
      <c r="D1000" s="2079"/>
      <c r="E1000" s="2080"/>
      <c r="F1000" s="2080"/>
      <c r="G1000" s="2080"/>
      <c r="H1000" s="2080"/>
      <c r="I1000" s="2080"/>
      <c r="J1000" s="2080"/>
      <c r="K1000" s="2080"/>
      <c r="L1000" s="2080"/>
      <c r="M1000" s="2080"/>
      <c r="N1000" s="2080"/>
      <c r="O1000" s="2080"/>
      <c r="P1000" s="2080"/>
      <c r="Q1000" s="2080"/>
      <c r="R1000" s="2080"/>
      <c r="S1000" s="2080"/>
      <c r="T1000" s="2080"/>
      <c r="U1000" s="2080"/>
      <c r="V1000" s="2080"/>
      <c r="W1000" s="2080"/>
      <c r="X1000" s="2080"/>
      <c r="Y1000" s="2080"/>
      <c r="Z1000" s="2080"/>
      <c r="AA1000" s="2080"/>
      <c r="AB1000" s="2080"/>
      <c r="AC1000" s="2080"/>
      <c r="AD1000" s="2080"/>
      <c r="AE1000" s="2081"/>
      <c r="AF1000" s="2064">
        <f>IF(AG999="yes","Please Select Type and Enter Amount:",0)</f>
        <v>0</v>
      </c>
      <c r="AG1000" s="2065"/>
      <c r="AH1000" s="2065"/>
      <c r="AI1000" s="2066"/>
      <c r="AJ1000" s="2058"/>
      <c r="AK1000" s="2059"/>
      <c r="AL1000" s="2059"/>
      <c r="AM1000" s="2059"/>
      <c r="AN1000" s="2059"/>
      <c r="AO1000" s="2059"/>
      <c r="AP1000" s="2059"/>
      <c r="AQ1000" s="2060"/>
      <c r="AR1000" s="1486"/>
      <c r="AS1000" s="1486"/>
      <c r="AT1000" s="1486"/>
      <c r="AU1000" s="1486"/>
      <c r="AV1000" s="1486"/>
      <c r="AW1000" s="1486"/>
      <c r="AX1000" s="1486"/>
      <c r="AY1000" s="1486"/>
      <c r="BA1000" s="320">
        <f>IF(A1063="Yes",0.04,0)</f>
        <v>0</v>
      </c>
    </row>
    <row r="1001" spans="1:96" ht="12.75" customHeight="1">
      <c r="A1001" s="51"/>
      <c r="B1001" s="119"/>
      <c r="C1001" s="122"/>
      <c r="D1001" s="2082" t="s">
        <v>1529</v>
      </c>
      <c r="E1001" s="2083"/>
      <c r="F1001" s="2083"/>
      <c r="G1001" s="2083"/>
      <c r="H1001" s="2083"/>
      <c r="I1001" s="2083"/>
      <c r="J1001" s="2083"/>
      <c r="K1001" s="2083"/>
      <c r="L1001" s="2083"/>
      <c r="M1001" s="2083"/>
      <c r="N1001" s="2083"/>
      <c r="O1001" s="2083"/>
      <c r="P1001" s="2083"/>
      <c r="Q1001" s="2083"/>
      <c r="R1001" s="2083"/>
      <c r="S1001" s="2083"/>
      <c r="T1001" s="2083"/>
      <c r="U1001" s="2083"/>
      <c r="V1001" s="2083"/>
      <c r="W1001" s="2083"/>
      <c r="X1001" s="2083"/>
      <c r="Y1001" s="2083"/>
      <c r="Z1001" s="2083"/>
      <c r="AA1001" s="2083"/>
      <c r="AB1001" s="2083"/>
      <c r="AC1001" s="2083"/>
      <c r="AD1001" s="2083"/>
      <c r="AE1001" s="2084"/>
      <c r="AF1001" s="2064"/>
      <c r="AG1001" s="2065"/>
      <c r="AH1001" s="2065"/>
      <c r="AI1001" s="2066"/>
      <c r="AJ1001" s="2058"/>
      <c r="AK1001" s="2059"/>
      <c r="AL1001" s="2059"/>
      <c r="AM1001" s="2059"/>
      <c r="AN1001" s="2059"/>
      <c r="AO1001" s="2059"/>
      <c r="AP1001" s="2059"/>
      <c r="AQ1001" s="2060"/>
      <c r="AR1001" s="1486"/>
      <c r="AS1001" s="1486"/>
      <c r="AT1001" s="1486"/>
      <c r="AU1001" s="1486"/>
      <c r="AV1001" s="1486"/>
      <c r="AW1001" s="1486"/>
      <c r="AX1001" s="1486"/>
      <c r="AY1001" s="1486"/>
      <c r="BA1001" s="320">
        <f>IF(A1066="Yes",0.01,0)</f>
        <v>0</v>
      </c>
    </row>
    <row r="1002" spans="1:96" ht="12.75" customHeight="1">
      <c r="A1002" s="51"/>
      <c r="B1002" s="119"/>
      <c r="C1002" s="122"/>
      <c r="D1002" s="2082"/>
      <c r="E1002" s="2083"/>
      <c r="F1002" s="2083"/>
      <c r="G1002" s="2083"/>
      <c r="H1002" s="2083"/>
      <c r="I1002" s="2083"/>
      <c r="J1002" s="2083"/>
      <c r="K1002" s="2083"/>
      <c r="L1002" s="2083"/>
      <c r="M1002" s="2083"/>
      <c r="N1002" s="2083"/>
      <c r="O1002" s="2083"/>
      <c r="P1002" s="2083"/>
      <c r="Q1002" s="2083"/>
      <c r="R1002" s="2083"/>
      <c r="S1002" s="2083"/>
      <c r="T1002" s="2083"/>
      <c r="U1002" s="2083"/>
      <c r="V1002" s="2083"/>
      <c r="W1002" s="2083"/>
      <c r="X1002" s="2083"/>
      <c r="Y1002" s="2083"/>
      <c r="Z1002" s="2083"/>
      <c r="AA1002" s="2083"/>
      <c r="AB1002" s="2083"/>
      <c r="AC1002" s="2083"/>
      <c r="AD1002" s="2083"/>
      <c r="AE1002" s="2084"/>
      <c r="AF1002" s="2064"/>
      <c r="AG1002" s="2065"/>
      <c r="AH1002" s="2065"/>
      <c r="AI1002" s="2066"/>
      <c r="AJ1002" s="2058"/>
      <c r="AK1002" s="2059"/>
      <c r="AL1002" s="2059"/>
      <c r="AM1002" s="2059"/>
      <c r="AN1002" s="2059"/>
      <c r="AO1002" s="2059"/>
      <c r="AP1002" s="2059"/>
      <c r="AQ1002" s="2060"/>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085" t="s">
        <v>624</v>
      </c>
      <c r="K1003" s="2086"/>
      <c r="L1003" s="2086"/>
      <c r="M1003" s="2086"/>
      <c r="N1003" s="2086"/>
      <c r="O1003" s="2086"/>
      <c r="P1003" s="2086"/>
      <c r="Q1003" s="2086"/>
      <c r="R1003" s="2086"/>
      <c r="S1003" s="2086"/>
      <c r="T1003" s="2086"/>
      <c r="U1003" s="2086"/>
      <c r="V1003" s="2086"/>
      <c r="W1003" s="2086"/>
      <c r="X1003" s="2086"/>
      <c r="Y1003" s="2086"/>
      <c r="Z1003" s="2086"/>
      <c r="AA1003" s="2086"/>
      <c r="AB1003" s="2086"/>
      <c r="AC1003" s="2086"/>
      <c r="AD1003" s="2086"/>
      <c r="AE1003" s="2087"/>
      <c r="AF1003" s="2067"/>
      <c r="AG1003" s="2068"/>
      <c r="AH1003" s="2068"/>
      <c r="AI1003" s="2069"/>
      <c r="AJ1003" s="2061"/>
      <c r="AK1003" s="2062"/>
      <c r="AL1003" s="2062"/>
      <c r="AM1003" s="2062"/>
      <c r="AN1003" s="2062"/>
      <c r="AO1003" s="2062"/>
      <c r="AP1003" s="2062"/>
      <c r="AQ1003" s="2063"/>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088" t="s">
        <v>1530</v>
      </c>
      <c r="E1004" s="2089"/>
      <c r="F1004" s="2089"/>
      <c r="G1004" s="2089"/>
      <c r="H1004" s="2089"/>
      <c r="I1004" s="2089"/>
      <c r="J1004" s="2089"/>
      <c r="K1004" s="2089"/>
      <c r="L1004" s="2089"/>
      <c r="M1004" s="2089"/>
      <c r="N1004" s="2089"/>
      <c r="O1004" s="2089"/>
      <c r="P1004" s="2089"/>
      <c r="Q1004" s="2089"/>
      <c r="R1004" s="2089"/>
      <c r="S1004" s="2089"/>
      <c r="T1004" s="2089"/>
      <c r="U1004" s="2089"/>
      <c r="V1004" s="2089"/>
      <c r="W1004" s="2089"/>
      <c r="X1004" s="2089"/>
      <c r="Y1004" s="2089"/>
      <c r="Z1004" s="2089"/>
      <c r="AA1004" s="2089"/>
      <c r="AB1004" s="2089"/>
      <c r="AC1004" s="2089"/>
      <c r="AD1004" s="2089"/>
      <c r="AE1004" s="2090"/>
      <c r="AF1004" s="117"/>
      <c r="AG1004" s="2105" t="s">
        <v>576</v>
      </c>
      <c r="AH1004" s="2106"/>
      <c r="AI1004" s="125"/>
      <c r="AJ1004" s="2055">
        <f>'Sources and Uses Budget'!C85</f>
        <v>1231039.4574</v>
      </c>
      <c r="AK1004" s="2056"/>
      <c r="AL1004" s="2056"/>
      <c r="AM1004" s="2056"/>
      <c r="AN1004" s="2056"/>
      <c r="AO1004" s="2056"/>
      <c r="AP1004" s="2056"/>
      <c r="AQ1004" s="2057"/>
      <c r="AR1004" s="1486"/>
      <c r="AS1004" s="1486"/>
      <c r="AT1004" s="1486"/>
      <c r="AU1004" s="1486"/>
      <c r="AV1004" s="1486"/>
      <c r="AW1004" s="1486"/>
      <c r="AX1004" s="1486"/>
      <c r="AY1004" s="1486"/>
      <c r="BA1004" s="320">
        <f>IF(A1078="Yes",0.02,0)</f>
        <v>0</v>
      </c>
    </row>
    <row r="1005" spans="1:96" ht="12.75" customHeight="1">
      <c r="A1005" s="51"/>
      <c r="B1005" s="110"/>
      <c r="C1005" s="111"/>
      <c r="D1005" s="2082" t="s">
        <v>2107</v>
      </c>
      <c r="E1005" s="2083"/>
      <c r="F1005" s="2083"/>
      <c r="G1005" s="2083"/>
      <c r="H1005" s="2083"/>
      <c r="I1005" s="2083"/>
      <c r="J1005" s="2083"/>
      <c r="K1005" s="2083"/>
      <c r="L1005" s="2083"/>
      <c r="M1005" s="2083"/>
      <c r="N1005" s="2083"/>
      <c r="O1005" s="2083"/>
      <c r="P1005" s="2083"/>
      <c r="Q1005" s="2083"/>
      <c r="R1005" s="2083"/>
      <c r="S1005" s="2083"/>
      <c r="T1005" s="2083"/>
      <c r="U1005" s="2083"/>
      <c r="V1005" s="2083"/>
      <c r="W1005" s="2083"/>
      <c r="X1005" s="2083"/>
      <c r="Y1005" s="2083"/>
      <c r="Z1005" s="2083"/>
      <c r="AA1005" s="2083"/>
      <c r="AB1005" s="2083"/>
      <c r="AC1005" s="2083"/>
      <c r="AD1005" s="2083"/>
      <c r="AE1005" s="2084"/>
      <c r="AF1005" s="2070" t="str">
        <f>IF(AG1004="yes","Please Enter Amount:",0)</f>
        <v>Please Enter Amount:</v>
      </c>
      <c r="AG1005" s="2071"/>
      <c r="AH1005" s="2071"/>
      <c r="AI1005" s="2072"/>
      <c r="AJ1005" s="2058"/>
      <c r="AK1005" s="2059"/>
      <c r="AL1005" s="2059"/>
      <c r="AM1005" s="2059"/>
      <c r="AN1005" s="2059"/>
      <c r="AO1005" s="2059"/>
      <c r="AP1005" s="2059"/>
      <c r="AQ1005" s="2060"/>
      <c r="AR1005" s="1486"/>
      <c r="AS1005" s="1486"/>
      <c r="AT1005" s="1486"/>
      <c r="AU1005" s="1486"/>
      <c r="AV1005" s="1486"/>
      <c r="AW1005" s="1486"/>
      <c r="AX1005" s="1486"/>
      <c r="AY1005" s="1486"/>
      <c r="BA1005" s="321">
        <f>IF(A1082="Yes",0.02,0)</f>
        <v>0</v>
      </c>
    </row>
    <row r="1006" spans="1:96" ht="12.75" customHeight="1">
      <c r="A1006" s="51"/>
      <c r="B1006" s="110"/>
      <c r="C1006" s="111"/>
      <c r="D1006" s="2082"/>
      <c r="E1006" s="2083"/>
      <c r="F1006" s="2083"/>
      <c r="G1006" s="2083"/>
      <c r="H1006" s="2083"/>
      <c r="I1006" s="2083"/>
      <c r="J1006" s="2083"/>
      <c r="K1006" s="2083"/>
      <c r="L1006" s="2083"/>
      <c r="M1006" s="2083"/>
      <c r="N1006" s="2083"/>
      <c r="O1006" s="2083"/>
      <c r="P1006" s="2083"/>
      <c r="Q1006" s="2083"/>
      <c r="R1006" s="2083"/>
      <c r="S1006" s="2083"/>
      <c r="T1006" s="2083"/>
      <c r="U1006" s="2083"/>
      <c r="V1006" s="2083"/>
      <c r="W1006" s="2083"/>
      <c r="X1006" s="2083"/>
      <c r="Y1006" s="2083"/>
      <c r="Z1006" s="2083"/>
      <c r="AA1006" s="2083"/>
      <c r="AB1006" s="2083"/>
      <c r="AC1006" s="2083"/>
      <c r="AD1006" s="2083"/>
      <c r="AE1006" s="2084"/>
      <c r="AF1006" s="2070"/>
      <c r="AG1006" s="2071"/>
      <c r="AH1006" s="2071"/>
      <c r="AI1006" s="2072"/>
      <c r="AJ1006" s="2058"/>
      <c r="AK1006" s="2059"/>
      <c r="AL1006" s="2059"/>
      <c r="AM1006" s="2059"/>
      <c r="AN1006" s="2059"/>
      <c r="AO1006" s="2059"/>
      <c r="AP1006" s="2059"/>
      <c r="AQ1006" s="2060"/>
      <c r="AR1006" s="1486"/>
      <c r="AS1006" s="1486"/>
      <c r="AT1006" s="1486"/>
      <c r="AU1006" s="1486"/>
      <c r="AV1006" s="1486"/>
      <c r="AW1006" s="1486"/>
      <c r="AX1006" s="1486"/>
      <c r="AY1006" s="1486"/>
    </row>
    <row r="1007" spans="1:96" ht="12.75" customHeight="1">
      <c r="A1007" s="51"/>
      <c r="B1007" s="123"/>
      <c r="C1007" s="122"/>
      <c r="D1007" s="2110"/>
      <c r="E1007" s="2111"/>
      <c r="F1007" s="2111"/>
      <c r="G1007" s="2111"/>
      <c r="H1007" s="2111"/>
      <c r="I1007" s="2111"/>
      <c r="J1007" s="2111"/>
      <c r="K1007" s="2111"/>
      <c r="L1007" s="2111"/>
      <c r="M1007" s="2111"/>
      <c r="N1007" s="2111"/>
      <c r="O1007" s="2111"/>
      <c r="P1007" s="2111"/>
      <c r="Q1007" s="2111"/>
      <c r="R1007" s="2111"/>
      <c r="S1007" s="2111"/>
      <c r="T1007" s="2111"/>
      <c r="U1007" s="2111"/>
      <c r="V1007" s="2111"/>
      <c r="W1007" s="2111"/>
      <c r="X1007" s="2111"/>
      <c r="Y1007" s="2111"/>
      <c r="Z1007" s="2111"/>
      <c r="AA1007" s="2111"/>
      <c r="AB1007" s="2111"/>
      <c r="AC1007" s="2111"/>
      <c r="AD1007" s="2111"/>
      <c r="AE1007" s="2112"/>
      <c r="AF1007" s="2073"/>
      <c r="AG1007" s="2074"/>
      <c r="AH1007" s="2074"/>
      <c r="AI1007" s="2075"/>
      <c r="AJ1007" s="2061"/>
      <c r="AK1007" s="2062"/>
      <c r="AL1007" s="2062"/>
      <c r="AM1007" s="2062"/>
      <c r="AN1007" s="2062"/>
      <c r="AO1007" s="2062"/>
      <c r="AP1007" s="2062"/>
      <c r="AQ1007" s="2063"/>
      <c r="AR1007" s="1486"/>
      <c r="AS1007" s="1486"/>
      <c r="AT1007" s="1486"/>
      <c r="AU1007" s="1486"/>
      <c r="AV1007" s="1486"/>
      <c r="AW1007" s="1486"/>
      <c r="AX1007" s="1486"/>
      <c r="AY1007" s="1486"/>
    </row>
    <row r="1008" spans="1:96" s="716" customFormat="1" ht="12.75" customHeight="1">
      <c r="A1008" s="51"/>
      <c r="B1008" s="117"/>
      <c r="C1008" s="118" t="s">
        <v>240</v>
      </c>
      <c r="D1008" s="2107" t="s">
        <v>1531</v>
      </c>
      <c r="E1008" s="2108"/>
      <c r="F1008" s="2108"/>
      <c r="G1008" s="2108"/>
      <c r="H1008" s="2108"/>
      <c r="I1008" s="2108"/>
      <c r="J1008" s="2108"/>
      <c r="K1008" s="2108"/>
      <c r="L1008" s="2108"/>
      <c r="M1008" s="2108"/>
      <c r="N1008" s="2108"/>
      <c r="O1008" s="2108"/>
      <c r="P1008" s="2108"/>
      <c r="Q1008" s="2108"/>
      <c r="R1008" s="2108"/>
      <c r="S1008" s="2108"/>
      <c r="T1008" s="2108"/>
      <c r="U1008" s="2108"/>
      <c r="V1008" s="2108"/>
      <c r="W1008" s="2108"/>
      <c r="X1008" s="2108"/>
      <c r="Y1008" s="2108"/>
      <c r="Z1008" s="2108"/>
      <c r="AA1008" s="2108"/>
      <c r="AB1008" s="2108"/>
      <c r="AC1008" s="2108"/>
      <c r="AD1008" s="2108"/>
      <c r="AE1008" s="2109"/>
      <c r="AF1008" s="117"/>
      <c r="AG1008" s="2105" t="s">
        <v>576</v>
      </c>
      <c r="AH1008" s="2106"/>
      <c r="AI1008" s="125"/>
      <c r="AJ1008" s="2126">
        <f>ROUND(IF(AG1008="yes",(AJ975*0.1),0),0)</f>
        <v>11309270</v>
      </c>
      <c r="AK1008" s="2127"/>
      <c r="AL1008" s="2127"/>
      <c r="AM1008" s="2127"/>
      <c r="AN1008" s="2127"/>
      <c r="AO1008" s="2127"/>
      <c r="AP1008" s="2127"/>
      <c r="AQ1008" s="2128"/>
      <c r="AR1008" s="1486"/>
      <c r="AS1008" s="1486"/>
      <c r="AT1008" s="1486"/>
      <c r="AU1008" s="1486"/>
      <c r="AV1008" s="1486"/>
      <c r="AW1008" s="1486"/>
      <c r="AX1008" s="1486"/>
      <c r="AY1008" s="1486"/>
      <c r="CR1008" s="25"/>
    </row>
    <row r="1009" spans="1:96" ht="12.75" customHeight="1">
      <c r="A1009" s="51"/>
      <c r="B1009" s="110"/>
      <c r="C1009" s="111"/>
      <c r="D1009" s="2082" t="s">
        <v>1532</v>
      </c>
      <c r="E1009" s="2083"/>
      <c r="F1009" s="2083"/>
      <c r="G1009" s="2083"/>
      <c r="H1009" s="2083"/>
      <c r="I1009" s="2083"/>
      <c r="J1009" s="2083"/>
      <c r="K1009" s="2083"/>
      <c r="L1009" s="2083"/>
      <c r="M1009" s="2083"/>
      <c r="N1009" s="2083"/>
      <c r="O1009" s="2083"/>
      <c r="P1009" s="2083"/>
      <c r="Q1009" s="2083"/>
      <c r="R1009" s="2083"/>
      <c r="S1009" s="2083"/>
      <c r="T1009" s="2083"/>
      <c r="U1009" s="2083"/>
      <c r="V1009" s="2083"/>
      <c r="W1009" s="2083"/>
      <c r="X1009" s="2083"/>
      <c r="Y1009" s="2083"/>
      <c r="Z1009" s="2083"/>
      <c r="AA1009" s="2083"/>
      <c r="AB1009" s="2083"/>
      <c r="AC1009" s="2083"/>
      <c r="AD1009" s="2083"/>
      <c r="AE1009" s="2084"/>
      <c r="AF1009" s="110"/>
      <c r="AG1009" s="112"/>
      <c r="AH1009" s="112"/>
      <c r="AI1009" s="121"/>
      <c r="AJ1009" s="2129"/>
      <c r="AK1009" s="2130"/>
      <c r="AL1009" s="2130"/>
      <c r="AM1009" s="2130"/>
      <c r="AN1009" s="2130"/>
      <c r="AO1009" s="2130"/>
      <c r="AP1009" s="2130"/>
      <c r="AQ1009" s="2131"/>
      <c r="AR1009" s="1486"/>
      <c r="AS1009" s="1486"/>
      <c r="AT1009" s="1486"/>
      <c r="AU1009" s="1486"/>
      <c r="AV1009" s="1486"/>
      <c r="AW1009" s="1486"/>
      <c r="AX1009" s="1486"/>
      <c r="AY1009" s="1486"/>
    </row>
    <row r="1010" spans="1:96" ht="12.75" customHeight="1">
      <c r="A1010" s="51"/>
      <c r="B1010" s="115"/>
      <c r="C1010" s="111"/>
      <c r="D1010" s="2110"/>
      <c r="E1010" s="2111"/>
      <c r="F1010" s="2111"/>
      <c r="G1010" s="2111"/>
      <c r="H1010" s="2111"/>
      <c r="I1010" s="2111"/>
      <c r="J1010" s="2111"/>
      <c r="K1010" s="2111"/>
      <c r="L1010" s="2111"/>
      <c r="M1010" s="2111"/>
      <c r="N1010" s="2111"/>
      <c r="O1010" s="2111"/>
      <c r="P1010" s="2111"/>
      <c r="Q1010" s="2111"/>
      <c r="R1010" s="2111"/>
      <c r="S1010" s="2111"/>
      <c r="T1010" s="2111"/>
      <c r="U1010" s="2111"/>
      <c r="V1010" s="2111"/>
      <c r="W1010" s="2111"/>
      <c r="X1010" s="2111"/>
      <c r="Y1010" s="2111"/>
      <c r="Z1010" s="2111"/>
      <c r="AA1010" s="2111"/>
      <c r="AB1010" s="2111"/>
      <c r="AC1010" s="2111"/>
      <c r="AD1010" s="2111"/>
      <c r="AE1010" s="2112"/>
      <c r="AF1010" s="110"/>
      <c r="AG1010" s="112"/>
      <c r="AH1010" s="112"/>
      <c r="AI1010" s="121"/>
      <c r="AJ1010" s="2132"/>
      <c r="AK1010" s="2133"/>
      <c r="AL1010" s="2133"/>
      <c r="AM1010" s="2133"/>
      <c r="AN1010" s="2133"/>
      <c r="AO1010" s="2133"/>
      <c r="AP1010" s="2133"/>
      <c r="AQ1010" s="2134"/>
      <c r="AR1010" s="1486"/>
      <c r="AS1010" s="1486"/>
      <c r="AT1010" s="1486"/>
      <c r="AU1010" s="1486"/>
      <c r="AV1010" s="1486"/>
      <c r="AW1010" s="1486"/>
      <c r="AX1010" s="1486"/>
      <c r="AY1010" s="1486"/>
    </row>
    <row r="1011" spans="1:96" s="716" customFormat="1" ht="12.75" customHeight="1">
      <c r="A1011" s="51"/>
      <c r="B1011" s="110"/>
      <c r="C1011" s="528" t="s">
        <v>723</v>
      </c>
      <c r="D1011" s="2088" t="s">
        <v>2103</v>
      </c>
      <c r="E1011" s="2089"/>
      <c r="F1011" s="2089"/>
      <c r="G1011" s="2089"/>
      <c r="H1011" s="2089"/>
      <c r="I1011" s="2089"/>
      <c r="J1011" s="2089"/>
      <c r="K1011" s="2089"/>
      <c r="L1011" s="2089"/>
      <c r="M1011" s="2089"/>
      <c r="N1011" s="2089"/>
      <c r="O1011" s="2089"/>
      <c r="P1011" s="2089"/>
      <c r="Q1011" s="2089"/>
      <c r="R1011" s="2089"/>
      <c r="S1011" s="2089"/>
      <c r="T1011" s="2089"/>
      <c r="U1011" s="2089"/>
      <c r="V1011" s="2089"/>
      <c r="W1011" s="2089"/>
      <c r="X1011" s="2089"/>
      <c r="Y1011" s="2089"/>
      <c r="Z1011" s="2089"/>
      <c r="AA1011" s="2089"/>
      <c r="AB1011" s="2089"/>
      <c r="AC1011" s="2089"/>
      <c r="AD1011" s="2089"/>
      <c r="AE1011" s="2090"/>
      <c r="AF1011" s="117"/>
      <c r="AG1011" s="2105" t="s">
        <v>704</v>
      </c>
      <c r="AH1011" s="2106"/>
      <c r="AI1011" s="125"/>
      <c r="AJ1011" s="2126">
        <f>ROUND(IF(AG1011="yes",(AJ975*0.15),0),0)</f>
        <v>0</v>
      </c>
      <c r="AK1011" s="2127"/>
      <c r="AL1011" s="2127"/>
      <c r="AM1011" s="2127"/>
      <c r="AN1011" s="2127"/>
      <c r="AO1011" s="2127"/>
      <c r="AP1011" s="2127"/>
      <c r="AQ1011" s="2128"/>
      <c r="AR1011" s="1486"/>
      <c r="AS1011" s="1486"/>
      <c r="AT1011" s="1486"/>
      <c r="AU1011" s="1486"/>
      <c r="AV1011" s="1486"/>
      <c r="AW1011" s="1486"/>
      <c r="AX1011" s="1486"/>
      <c r="AY1011" s="1486"/>
      <c r="CR1011" s="25"/>
    </row>
    <row r="1012" spans="1:96" s="716" customFormat="1" ht="12.75" customHeight="1">
      <c r="A1012" s="51"/>
      <c r="B1012" s="110"/>
      <c r="C1012" s="111"/>
      <c r="D1012" s="2120" t="s">
        <v>2104</v>
      </c>
      <c r="E1012" s="2121"/>
      <c r="F1012" s="2121"/>
      <c r="G1012" s="2121"/>
      <c r="H1012" s="2121"/>
      <c r="I1012" s="2121"/>
      <c r="J1012" s="2121"/>
      <c r="K1012" s="2121"/>
      <c r="L1012" s="2121"/>
      <c r="M1012" s="2121"/>
      <c r="N1012" s="2121"/>
      <c r="O1012" s="2121"/>
      <c r="P1012" s="2121"/>
      <c r="Q1012" s="2121"/>
      <c r="R1012" s="2121"/>
      <c r="S1012" s="2121"/>
      <c r="T1012" s="2121"/>
      <c r="U1012" s="2121"/>
      <c r="V1012" s="2121"/>
      <c r="W1012" s="2121"/>
      <c r="X1012" s="2121"/>
      <c r="Y1012" s="2121"/>
      <c r="Z1012" s="2121"/>
      <c r="AA1012" s="2121"/>
      <c r="AB1012" s="2121"/>
      <c r="AC1012" s="2121"/>
      <c r="AD1012" s="2121"/>
      <c r="AE1012" s="2122"/>
      <c r="AF1012" s="1516"/>
      <c r="AG1012" s="1517"/>
      <c r="AH1012" s="1517"/>
      <c r="AI1012" s="1518"/>
      <c r="AJ1012" s="2129"/>
      <c r="AK1012" s="2130"/>
      <c r="AL1012" s="2130"/>
      <c r="AM1012" s="2130"/>
      <c r="AN1012" s="2130"/>
      <c r="AO1012" s="2130"/>
      <c r="AP1012" s="2130"/>
      <c r="AQ1012" s="2131"/>
      <c r="AR1012" s="1486"/>
      <c r="AS1012" s="1486"/>
      <c r="AT1012" s="1486"/>
      <c r="AU1012" s="1486"/>
      <c r="AV1012" s="1486"/>
      <c r="AW1012" s="1486"/>
      <c r="AX1012" s="1486"/>
      <c r="AY1012" s="1486"/>
      <c r="CR1012" s="25"/>
    </row>
    <row r="1013" spans="1:96" s="716" customFormat="1" ht="12.75" customHeight="1">
      <c r="A1013" s="51"/>
      <c r="B1013" s="110"/>
      <c r="C1013" s="111"/>
      <c r="D1013" s="2120"/>
      <c r="E1013" s="2121"/>
      <c r="F1013" s="2121"/>
      <c r="G1013" s="2121"/>
      <c r="H1013" s="2121"/>
      <c r="I1013" s="2121"/>
      <c r="J1013" s="2121"/>
      <c r="K1013" s="2121"/>
      <c r="L1013" s="2121"/>
      <c r="M1013" s="2121"/>
      <c r="N1013" s="2121"/>
      <c r="O1013" s="2121"/>
      <c r="P1013" s="2121"/>
      <c r="Q1013" s="2121"/>
      <c r="R1013" s="2121"/>
      <c r="S1013" s="2121"/>
      <c r="T1013" s="2121"/>
      <c r="U1013" s="2121"/>
      <c r="V1013" s="2121"/>
      <c r="W1013" s="2121"/>
      <c r="X1013" s="2121"/>
      <c r="Y1013" s="2121"/>
      <c r="Z1013" s="2121"/>
      <c r="AA1013" s="2121"/>
      <c r="AB1013" s="2121"/>
      <c r="AC1013" s="2121"/>
      <c r="AD1013" s="2121"/>
      <c r="AE1013" s="2122"/>
      <c r="AF1013" s="1516"/>
      <c r="AG1013" s="1517"/>
      <c r="AH1013" s="1517"/>
      <c r="AI1013" s="1518"/>
      <c r="AJ1013" s="2129"/>
      <c r="AK1013" s="2130"/>
      <c r="AL1013" s="2130"/>
      <c r="AM1013" s="2130"/>
      <c r="AN1013" s="2130"/>
      <c r="AO1013" s="2130"/>
      <c r="AP1013" s="2130"/>
      <c r="AQ1013" s="2131"/>
      <c r="AR1013" s="1486"/>
      <c r="AS1013" s="1486"/>
      <c r="AT1013" s="1486"/>
      <c r="AU1013" s="1486"/>
      <c r="AV1013" s="1486"/>
      <c r="AW1013" s="1486"/>
      <c r="AX1013" s="1486"/>
      <c r="AY1013" s="1486"/>
      <c r="CR1013" s="25"/>
    </row>
    <row r="1014" spans="1:96" s="716" customFormat="1" ht="12.75" customHeight="1">
      <c r="A1014" s="51"/>
      <c r="B1014" s="110"/>
      <c r="C1014" s="111"/>
      <c r="D1014" s="2123"/>
      <c r="E1014" s="2124"/>
      <c r="F1014" s="2124"/>
      <c r="G1014" s="2124"/>
      <c r="H1014" s="2124"/>
      <c r="I1014" s="2124"/>
      <c r="J1014" s="2124"/>
      <c r="K1014" s="2124"/>
      <c r="L1014" s="2124"/>
      <c r="M1014" s="2124"/>
      <c r="N1014" s="2124"/>
      <c r="O1014" s="2124"/>
      <c r="P1014" s="2124"/>
      <c r="Q1014" s="2124"/>
      <c r="R1014" s="2124"/>
      <c r="S1014" s="2124"/>
      <c r="T1014" s="2124"/>
      <c r="U1014" s="2124"/>
      <c r="V1014" s="2124"/>
      <c r="W1014" s="2124"/>
      <c r="X1014" s="2124"/>
      <c r="Y1014" s="2124"/>
      <c r="Z1014" s="2124"/>
      <c r="AA1014" s="2124"/>
      <c r="AB1014" s="2124"/>
      <c r="AC1014" s="2124"/>
      <c r="AD1014" s="2124"/>
      <c r="AE1014" s="2125"/>
      <c r="AF1014" s="1519"/>
      <c r="AG1014" s="1520"/>
      <c r="AH1014" s="1520"/>
      <c r="AI1014" s="1521"/>
      <c r="AJ1014" s="2132"/>
      <c r="AK1014" s="2133"/>
      <c r="AL1014" s="2133"/>
      <c r="AM1014" s="2133"/>
      <c r="AN1014" s="2133"/>
      <c r="AO1014" s="2133"/>
      <c r="AP1014" s="2133"/>
      <c r="AQ1014" s="2134"/>
      <c r="AR1014" s="1486"/>
      <c r="AS1014" s="1486"/>
      <c r="AT1014" s="1486"/>
      <c r="AU1014" s="1486"/>
      <c r="AV1014" s="1486"/>
      <c r="AW1014" s="1486"/>
      <c r="AX1014" s="1486"/>
      <c r="AY1014" s="1486"/>
      <c r="CR1014" s="25"/>
    </row>
    <row r="1015" spans="1:96" s="716" customFormat="1" ht="12.75" customHeight="1">
      <c r="A1015" s="51"/>
      <c r="B1015" s="110"/>
      <c r="C1015" s="528" t="s">
        <v>723</v>
      </c>
      <c r="D1015" s="2107" t="s">
        <v>2105</v>
      </c>
      <c r="E1015" s="2108"/>
      <c r="F1015" s="2108"/>
      <c r="G1015" s="2108"/>
      <c r="H1015" s="2108"/>
      <c r="I1015" s="2108"/>
      <c r="J1015" s="2108"/>
      <c r="K1015" s="2108"/>
      <c r="L1015" s="2108"/>
      <c r="M1015" s="2108"/>
      <c r="N1015" s="2108"/>
      <c r="O1015" s="2108"/>
      <c r="P1015" s="2108"/>
      <c r="Q1015" s="2108"/>
      <c r="R1015" s="2108"/>
      <c r="S1015" s="2108"/>
      <c r="T1015" s="2108"/>
      <c r="U1015" s="2108"/>
      <c r="V1015" s="2108"/>
      <c r="W1015" s="2108"/>
      <c r="X1015" s="2108"/>
      <c r="Y1015" s="2108"/>
      <c r="Z1015" s="2108"/>
      <c r="AA1015" s="2108"/>
      <c r="AB1015" s="2108"/>
      <c r="AC1015" s="2108"/>
      <c r="AD1015" s="2108"/>
      <c r="AE1015" s="2109"/>
      <c r="AF1015" s="110"/>
      <c r="AG1015" s="2197" t="s">
        <v>704</v>
      </c>
      <c r="AH1015" s="2198"/>
      <c r="AI1015" s="121"/>
      <c r="AJ1015" s="2126">
        <f>ROUND(IF(AG1015="yes",(AJ975*0.1),0),0)</f>
        <v>0</v>
      </c>
      <c r="AK1015" s="2127"/>
      <c r="AL1015" s="2127"/>
      <c r="AM1015" s="2127"/>
      <c r="AN1015" s="2127"/>
      <c r="AO1015" s="2127"/>
      <c r="AP1015" s="2127"/>
      <c r="AQ1015" s="2128"/>
      <c r="AR1015" s="1486"/>
      <c r="AS1015" s="1486"/>
      <c r="AT1015" s="1486"/>
      <c r="AU1015" s="1486"/>
      <c r="AV1015" s="1486"/>
      <c r="AW1015" s="1486"/>
      <c r="AX1015" s="1486"/>
      <c r="AY1015" s="1486"/>
      <c r="CR1015" s="25"/>
    </row>
    <row r="1016" spans="1:96" s="716" customFormat="1" ht="12.75" customHeight="1">
      <c r="A1016" s="51"/>
      <c r="B1016" s="110"/>
      <c r="C1016" s="111"/>
      <c r="D1016" s="2120" t="s">
        <v>2106</v>
      </c>
      <c r="E1016" s="2121"/>
      <c r="F1016" s="2121"/>
      <c r="G1016" s="2121"/>
      <c r="H1016" s="2121"/>
      <c r="I1016" s="2121"/>
      <c r="J1016" s="2121"/>
      <c r="K1016" s="2121"/>
      <c r="L1016" s="2121"/>
      <c r="M1016" s="2121"/>
      <c r="N1016" s="2121"/>
      <c r="O1016" s="2121"/>
      <c r="P1016" s="2121"/>
      <c r="Q1016" s="2121"/>
      <c r="R1016" s="2121"/>
      <c r="S1016" s="2121"/>
      <c r="T1016" s="2121"/>
      <c r="U1016" s="2121"/>
      <c r="V1016" s="2121"/>
      <c r="W1016" s="2121"/>
      <c r="X1016" s="2121"/>
      <c r="Y1016" s="2121"/>
      <c r="Z1016" s="2121"/>
      <c r="AA1016" s="2121"/>
      <c r="AB1016" s="2121"/>
      <c r="AC1016" s="2121"/>
      <c r="AD1016" s="2121"/>
      <c r="AE1016" s="2122"/>
      <c r="AF1016" s="110"/>
      <c r="AG1016" s="112"/>
      <c r="AH1016" s="112"/>
      <c r="AI1016" s="121"/>
      <c r="AJ1016" s="2129"/>
      <c r="AK1016" s="2130"/>
      <c r="AL1016" s="2130"/>
      <c r="AM1016" s="2130"/>
      <c r="AN1016" s="2130"/>
      <c r="AO1016" s="2130"/>
      <c r="AP1016" s="2130"/>
      <c r="AQ1016" s="2131"/>
      <c r="AR1016" s="1486"/>
      <c r="AS1016" s="1486"/>
      <c r="AT1016" s="1486"/>
      <c r="AU1016" s="1486"/>
      <c r="AV1016" s="1486"/>
      <c r="AW1016" s="1486"/>
      <c r="AX1016" s="1486"/>
      <c r="AY1016" s="1486"/>
      <c r="CR1016" s="25"/>
    </row>
    <row r="1017" spans="1:96" s="716" customFormat="1" ht="12.75" customHeight="1">
      <c r="A1017" s="51"/>
      <c r="B1017" s="110"/>
      <c r="C1017" s="111"/>
      <c r="D1017" s="2120"/>
      <c r="E1017" s="2121"/>
      <c r="F1017" s="2121"/>
      <c r="G1017" s="2121"/>
      <c r="H1017" s="2121"/>
      <c r="I1017" s="2121"/>
      <c r="J1017" s="2121"/>
      <c r="K1017" s="2121"/>
      <c r="L1017" s="2121"/>
      <c r="M1017" s="2121"/>
      <c r="N1017" s="2121"/>
      <c r="O1017" s="2121"/>
      <c r="P1017" s="2121"/>
      <c r="Q1017" s="2121"/>
      <c r="R1017" s="2121"/>
      <c r="S1017" s="2121"/>
      <c r="T1017" s="2121"/>
      <c r="U1017" s="2121"/>
      <c r="V1017" s="2121"/>
      <c r="W1017" s="2121"/>
      <c r="X1017" s="2121"/>
      <c r="Y1017" s="2121"/>
      <c r="Z1017" s="2121"/>
      <c r="AA1017" s="2121"/>
      <c r="AB1017" s="2121"/>
      <c r="AC1017" s="2121"/>
      <c r="AD1017" s="2121"/>
      <c r="AE1017" s="2122"/>
      <c r="AF1017" s="110"/>
      <c r="AG1017" s="112"/>
      <c r="AH1017" s="112"/>
      <c r="AI1017" s="121"/>
      <c r="AJ1017" s="2129"/>
      <c r="AK1017" s="2130"/>
      <c r="AL1017" s="2130"/>
      <c r="AM1017" s="2130"/>
      <c r="AN1017" s="2130"/>
      <c r="AO1017" s="2130"/>
      <c r="AP1017" s="2130"/>
      <c r="AQ1017" s="2131"/>
      <c r="AR1017" s="1486"/>
      <c r="AS1017" s="1486"/>
      <c r="AT1017" s="1486"/>
      <c r="AU1017" s="1486"/>
      <c r="AV1017" s="1486"/>
      <c r="AW1017" s="1486"/>
      <c r="AX1017" s="1486"/>
      <c r="AY1017" s="1486"/>
      <c r="CR1017" s="25"/>
    </row>
    <row r="1018" spans="1:96" s="716" customFormat="1" ht="12.75" customHeight="1">
      <c r="A1018" s="51"/>
      <c r="B1018" s="110"/>
      <c r="C1018" s="111"/>
      <c r="D1018" s="2120"/>
      <c r="E1018" s="2121"/>
      <c r="F1018" s="2121"/>
      <c r="G1018" s="2121"/>
      <c r="H1018" s="2121"/>
      <c r="I1018" s="2121"/>
      <c r="J1018" s="2121"/>
      <c r="K1018" s="2121"/>
      <c r="L1018" s="2121"/>
      <c r="M1018" s="2121"/>
      <c r="N1018" s="2121"/>
      <c r="O1018" s="2121"/>
      <c r="P1018" s="2121"/>
      <c r="Q1018" s="2121"/>
      <c r="R1018" s="2121"/>
      <c r="S1018" s="2121"/>
      <c r="T1018" s="2121"/>
      <c r="U1018" s="2121"/>
      <c r="V1018" s="2121"/>
      <c r="W1018" s="2121"/>
      <c r="X1018" s="2121"/>
      <c r="Y1018" s="2121"/>
      <c r="Z1018" s="2121"/>
      <c r="AA1018" s="2121"/>
      <c r="AB1018" s="2121"/>
      <c r="AC1018" s="2121"/>
      <c r="AD1018" s="2121"/>
      <c r="AE1018" s="2122"/>
      <c r="AF1018" s="110"/>
      <c r="AG1018" s="112"/>
      <c r="AH1018" s="112"/>
      <c r="AI1018" s="121"/>
      <c r="AJ1018" s="2129"/>
      <c r="AK1018" s="2130"/>
      <c r="AL1018" s="2130"/>
      <c r="AM1018" s="2130"/>
      <c r="AN1018" s="2130"/>
      <c r="AO1018" s="2130"/>
      <c r="AP1018" s="2130"/>
      <c r="AQ1018" s="2131"/>
      <c r="AR1018" s="1486"/>
      <c r="AS1018" s="1486"/>
      <c r="AT1018" s="1486"/>
      <c r="AU1018" s="1486"/>
      <c r="AV1018" s="1486"/>
      <c r="AW1018" s="1486"/>
      <c r="AX1018" s="1486"/>
      <c r="AY1018" s="1486"/>
      <c r="CR1018" s="25"/>
    </row>
    <row r="1019" spans="1:96" s="716" customFormat="1" ht="12.75" customHeight="1">
      <c r="A1019" s="51"/>
      <c r="B1019" s="110"/>
      <c r="C1019" s="111"/>
      <c r="D1019" s="2123"/>
      <c r="E1019" s="2124"/>
      <c r="F1019" s="2124"/>
      <c r="G1019" s="2124"/>
      <c r="H1019" s="2124"/>
      <c r="I1019" s="2124"/>
      <c r="J1019" s="2124"/>
      <c r="K1019" s="2124"/>
      <c r="L1019" s="2124"/>
      <c r="M1019" s="2124"/>
      <c r="N1019" s="2124"/>
      <c r="O1019" s="2124"/>
      <c r="P1019" s="2124"/>
      <c r="Q1019" s="2124"/>
      <c r="R1019" s="2124"/>
      <c r="S1019" s="2124"/>
      <c r="T1019" s="2124"/>
      <c r="U1019" s="2124"/>
      <c r="V1019" s="2124"/>
      <c r="W1019" s="2124"/>
      <c r="X1019" s="2124"/>
      <c r="Y1019" s="2124"/>
      <c r="Z1019" s="2124"/>
      <c r="AA1019" s="2124"/>
      <c r="AB1019" s="2124"/>
      <c r="AC1019" s="2124"/>
      <c r="AD1019" s="2124"/>
      <c r="AE1019" s="2125"/>
      <c r="AF1019" s="110"/>
      <c r="AG1019" s="112"/>
      <c r="AH1019" s="112"/>
      <c r="AI1019" s="121"/>
      <c r="AJ1019" s="2129"/>
      <c r="AK1019" s="2130"/>
      <c r="AL1019" s="2130"/>
      <c r="AM1019" s="2130"/>
      <c r="AN1019" s="2130"/>
      <c r="AO1019" s="2130"/>
      <c r="AP1019" s="2130"/>
      <c r="AQ1019" s="2131"/>
      <c r="AR1019" s="1486"/>
      <c r="AS1019" s="1486"/>
      <c r="AT1019" s="1486"/>
      <c r="AU1019" s="1486"/>
      <c r="AV1019" s="1486"/>
      <c r="AW1019" s="1486"/>
      <c r="AX1019" s="1486"/>
      <c r="AY1019" s="1486"/>
      <c r="CR1019" s="25"/>
    </row>
    <row r="1020" spans="1:96" s="716" customFormat="1" ht="12.75" customHeight="1">
      <c r="A1020" s="51"/>
      <c r="B1020" s="117"/>
      <c r="C1020" s="198" t="s">
        <v>1112</v>
      </c>
      <c r="D1020" s="2088" t="s">
        <v>1533</v>
      </c>
      <c r="E1020" s="2089"/>
      <c r="F1020" s="2089"/>
      <c r="G1020" s="2089"/>
      <c r="H1020" s="2089"/>
      <c r="I1020" s="2089"/>
      <c r="J1020" s="2089"/>
      <c r="K1020" s="2089"/>
      <c r="L1020" s="2089"/>
      <c r="M1020" s="2089"/>
      <c r="N1020" s="2089"/>
      <c r="O1020" s="2089"/>
      <c r="P1020" s="2089"/>
      <c r="Q1020" s="2089"/>
      <c r="R1020" s="2089"/>
      <c r="S1020" s="2089"/>
      <c r="T1020" s="2089"/>
      <c r="U1020" s="2089"/>
      <c r="V1020" s="2089"/>
      <c r="W1020" s="2089"/>
      <c r="X1020" s="2089"/>
      <c r="Y1020" s="2089"/>
      <c r="Z1020" s="2089"/>
      <c r="AA1020" s="2089"/>
      <c r="AB1020" s="2089"/>
      <c r="AC1020" s="2089"/>
      <c r="AD1020" s="2089"/>
      <c r="AE1020" s="2090"/>
      <c r="AF1020" s="117"/>
      <c r="AG1020" s="2105" t="s">
        <v>704</v>
      </c>
      <c r="AH1020" s="2106"/>
      <c r="AI1020" s="125"/>
      <c r="AJ1020" s="2126">
        <f>ROUND(IF(AG1020="yes",(AJ975*0.1),0),0)</f>
        <v>0</v>
      </c>
      <c r="AK1020" s="2127"/>
      <c r="AL1020" s="2127"/>
      <c r="AM1020" s="2127"/>
      <c r="AN1020" s="2127"/>
      <c r="AO1020" s="2127"/>
      <c r="AP1020" s="2127"/>
      <c r="AQ1020" s="2128"/>
      <c r="AR1020" s="1486"/>
      <c r="AS1020" s="1486"/>
      <c r="AT1020" s="1486"/>
      <c r="AU1020" s="1486"/>
      <c r="AV1020" s="1486"/>
      <c r="AW1020" s="1486"/>
      <c r="AX1020" s="1486"/>
      <c r="AY1020" s="1486"/>
      <c r="CR1020" s="25"/>
    </row>
    <row r="1021" spans="1:96" ht="12.75" customHeight="1">
      <c r="A1021" s="51"/>
      <c r="B1021" s="110"/>
      <c r="C1021" s="111"/>
      <c r="D1021" s="2082" t="s">
        <v>1534</v>
      </c>
      <c r="E1021" s="2083"/>
      <c r="F1021" s="2083"/>
      <c r="G1021" s="2083"/>
      <c r="H1021" s="2083"/>
      <c r="I1021" s="2083"/>
      <c r="J1021" s="2083"/>
      <c r="K1021" s="2083"/>
      <c r="L1021" s="2083"/>
      <c r="M1021" s="2083"/>
      <c r="N1021" s="2083"/>
      <c r="O1021" s="2083"/>
      <c r="P1021" s="2083"/>
      <c r="Q1021" s="2083"/>
      <c r="R1021" s="2083"/>
      <c r="S1021" s="2083"/>
      <c r="T1021" s="2083"/>
      <c r="U1021" s="2083"/>
      <c r="V1021" s="2083"/>
      <c r="W1021" s="2083"/>
      <c r="X1021" s="2083"/>
      <c r="Y1021" s="2083"/>
      <c r="Z1021" s="2083"/>
      <c r="AA1021" s="2083"/>
      <c r="AB1021" s="2083"/>
      <c r="AC1021" s="2083"/>
      <c r="AD1021" s="2083"/>
      <c r="AE1021" s="2084"/>
      <c r="AF1021" s="110"/>
      <c r="AG1021" s="112"/>
      <c r="AH1021" s="112"/>
      <c r="AI1021" s="121"/>
      <c r="AJ1021" s="2129"/>
      <c r="AK1021" s="2130"/>
      <c r="AL1021" s="2130"/>
      <c r="AM1021" s="2130"/>
      <c r="AN1021" s="2130"/>
      <c r="AO1021" s="2130"/>
      <c r="AP1021" s="2130"/>
      <c r="AQ1021" s="2131"/>
      <c r="AR1021" s="1486"/>
      <c r="AS1021" s="1486"/>
      <c r="AT1021" s="1486"/>
      <c r="AU1021" s="1486"/>
      <c r="AV1021" s="1486"/>
      <c r="AW1021" s="1486"/>
      <c r="AX1021" s="1486"/>
      <c r="AY1021" s="1486"/>
    </row>
    <row r="1022" spans="1:96" ht="12.75" customHeight="1">
      <c r="A1022" s="51"/>
      <c r="B1022" s="110"/>
      <c r="C1022" s="111"/>
      <c r="D1022" s="2082"/>
      <c r="E1022" s="2083"/>
      <c r="F1022" s="2083"/>
      <c r="G1022" s="2083"/>
      <c r="H1022" s="2083"/>
      <c r="I1022" s="2083"/>
      <c r="J1022" s="2083"/>
      <c r="K1022" s="2083"/>
      <c r="L1022" s="2083"/>
      <c r="M1022" s="2083"/>
      <c r="N1022" s="2083"/>
      <c r="O1022" s="2083"/>
      <c r="P1022" s="2083"/>
      <c r="Q1022" s="2083"/>
      <c r="R1022" s="2083"/>
      <c r="S1022" s="2083"/>
      <c r="T1022" s="2083"/>
      <c r="U1022" s="2083"/>
      <c r="V1022" s="2083"/>
      <c r="W1022" s="2083"/>
      <c r="X1022" s="2083"/>
      <c r="Y1022" s="2083"/>
      <c r="Z1022" s="2083"/>
      <c r="AA1022" s="2083"/>
      <c r="AB1022" s="2083"/>
      <c r="AC1022" s="2083"/>
      <c r="AD1022" s="2083"/>
      <c r="AE1022" s="2084"/>
      <c r="AF1022" s="110"/>
      <c r="AG1022" s="112"/>
      <c r="AH1022" s="112"/>
      <c r="AI1022" s="121"/>
      <c r="AJ1022" s="2129"/>
      <c r="AK1022" s="2130"/>
      <c r="AL1022" s="2130"/>
      <c r="AM1022" s="2130"/>
      <c r="AN1022" s="2130"/>
      <c r="AO1022" s="2130"/>
      <c r="AP1022" s="2130"/>
      <c r="AQ1022" s="2131"/>
      <c r="AR1022" s="1486"/>
      <c r="AS1022" s="1486"/>
      <c r="AT1022" s="1486"/>
      <c r="AU1022" s="1486"/>
      <c r="AV1022" s="1486"/>
      <c r="AW1022" s="1486"/>
      <c r="AX1022" s="1486"/>
      <c r="AY1022" s="1486"/>
    </row>
    <row r="1023" spans="1:96" s="679" customFormat="1" ht="12.75" customHeight="1">
      <c r="A1023" s="51"/>
      <c r="B1023" s="110"/>
      <c r="C1023" s="111"/>
      <c r="D1023" s="2110"/>
      <c r="E1023" s="2111"/>
      <c r="F1023" s="2111"/>
      <c r="G1023" s="2111"/>
      <c r="H1023" s="2111"/>
      <c r="I1023" s="2111"/>
      <c r="J1023" s="2111"/>
      <c r="K1023" s="2111"/>
      <c r="L1023" s="2111"/>
      <c r="M1023" s="2111"/>
      <c r="N1023" s="2111"/>
      <c r="O1023" s="2111"/>
      <c r="P1023" s="2111"/>
      <c r="Q1023" s="2111"/>
      <c r="R1023" s="2111"/>
      <c r="S1023" s="2111"/>
      <c r="T1023" s="2111"/>
      <c r="U1023" s="2111"/>
      <c r="V1023" s="2111"/>
      <c r="W1023" s="2111"/>
      <c r="X1023" s="2111"/>
      <c r="Y1023" s="2111"/>
      <c r="Z1023" s="2111"/>
      <c r="AA1023" s="2111"/>
      <c r="AB1023" s="2111"/>
      <c r="AC1023" s="2111"/>
      <c r="AD1023" s="2111"/>
      <c r="AE1023" s="2112"/>
      <c r="AF1023" s="110"/>
      <c r="AG1023" s="112"/>
      <c r="AH1023" s="112"/>
      <c r="AI1023" s="121"/>
      <c r="AJ1023" s="2132"/>
      <c r="AK1023" s="2133"/>
      <c r="AL1023" s="2133"/>
      <c r="AM1023" s="2133"/>
      <c r="AN1023" s="2133"/>
      <c r="AO1023" s="2133"/>
      <c r="AP1023" s="2133"/>
      <c r="AQ1023" s="2134"/>
      <c r="AR1023" s="1486"/>
      <c r="AS1023" s="1486"/>
      <c r="AT1023" s="1486"/>
      <c r="AU1023" s="1486"/>
      <c r="AV1023" s="1486"/>
      <c r="AW1023" s="1486"/>
      <c r="AX1023" s="1486"/>
      <c r="AY1023" s="1486"/>
      <c r="CR1023" s="25"/>
    </row>
    <row r="1024" spans="1:96" ht="12.75" customHeight="1">
      <c r="A1024" s="51"/>
      <c r="B1024" s="117"/>
      <c r="C1024" s="198" t="s">
        <v>2101</v>
      </c>
      <c r="D1024" s="2107" t="s">
        <v>2307</v>
      </c>
      <c r="E1024" s="2108"/>
      <c r="F1024" s="2108"/>
      <c r="G1024" s="2108"/>
      <c r="H1024" s="2108"/>
      <c r="I1024" s="2108"/>
      <c r="J1024" s="2108"/>
      <c r="K1024" s="2108"/>
      <c r="L1024" s="2108"/>
      <c r="M1024" s="2108"/>
      <c r="N1024" s="2108"/>
      <c r="O1024" s="2108"/>
      <c r="P1024" s="2108"/>
      <c r="Q1024" s="2108"/>
      <c r="R1024" s="2108"/>
      <c r="S1024" s="2108"/>
      <c r="T1024" s="2108"/>
      <c r="U1024" s="2108"/>
      <c r="V1024" s="2108"/>
      <c r="W1024" s="2108"/>
      <c r="X1024" s="2108"/>
      <c r="Y1024" s="2108"/>
      <c r="Z1024" s="2108"/>
      <c r="AA1024" s="2108"/>
      <c r="AB1024" s="2108"/>
      <c r="AC1024" s="2108"/>
      <c r="AD1024" s="2108"/>
      <c r="AE1024" s="2109"/>
      <c r="AF1024" s="117"/>
      <c r="AG1024" s="2195" t="str">
        <f>IF(X1027&gt;0,"Yes","No")</f>
        <v>Yes</v>
      </c>
      <c r="AH1024" s="2196"/>
      <c r="AI1024" s="125"/>
      <c r="AJ1024" s="2199">
        <f>IF((X1027=0),0,BA989*AJ975)</f>
        <v>32796884.159999996</v>
      </c>
      <c r="AK1024" s="2200"/>
      <c r="AL1024" s="2200"/>
      <c r="AM1024" s="2200"/>
      <c r="AN1024" s="2200"/>
      <c r="AO1024" s="2200"/>
      <c r="AP1024" s="2200"/>
      <c r="AQ1024" s="2201"/>
      <c r="AR1024" s="1486"/>
      <c r="AS1024" s="1486"/>
      <c r="AT1024" s="1486"/>
      <c r="AU1024" s="1486"/>
      <c r="AV1024" s="1486"/>
      <c r="AW1024" s="1486"/>
      <c r="AX1024" s="1486"/>
      <c r="AY1024" s="1486"/>
    </row>
    <row r="1025" spans="1:96" ht="12.75" customHeight="1">
      <c r="A1025" s="51"/>
      <c r="B1025" s="110"/>
      <c r="C1025" s="699"/>
      <c r="D1025" s="2082" t="s">
        <v>1536</v>
      </c>
      <c r="E1025" s="2083"/>
      <c r="F1025" s="2083"/>
      <c r="G1025" s="2083"/>
      <c r="H1025" s="2083"/>
      <c r="I1025" s="2083"/>
      <c r="J1025" s="2083"/>
      <c r="K1025" s="2083"/>
      <c r="L1025" s="2083"/>
      <c r="M1025" s="2083"/>
      <c r="N1025" s="2083"/>
      <c r="O1025" s="2083"/>
      <c r="P1025" s="2083"/>
      <c r="Q1025" s="2083"/>
      <c r="R1025" s="2083"/>
      <c r="S1025" s="2083"/>
      <c r="T1025" s="2083"/>
      <c r="U1025" s="2083"/>
      <c r="V1025" s="2083"/>
      <c r="W1025" s="2083"/>
      <c r="X1025" s="2083"/>
      <c r="Y1025" s="2083"/>
      <c r="Z1025" s="2083"/>
      <c r="AA1025" s="2083"/>
      <c r="AB1025" s="2083"/>
      <c r="AC1025" s="2083"/>
      <c r="AD1025" s="2083"/>
      <c r="AE1025" s="2084"/>
      <c r="AF1025" s="110"/>
      <c r="AG1025" s="700"/>
      <c r="AH1025" s="700"/>
      <c r="AI1025" s="121"/>
      <c r="AJ1025" s="2202"/>
      <c r="AK1025" s="2203"/>
      <c r="AL1025" s="2203"/>
      <c r="AM1025" s="2203"/>
      <c r="AN1025" s="2203"/>
      <c r="AO1025" s="2203"/>
      <c r="AP1025" s="2203"/>
      <c r="AQ1025" s="2204"/>
      <c r="AR1025" s="1486"/>
      <c r="AS1025" s="1486"/>
      <c r="AT1025" s="1486"/>
      <c r="AU1025" s="1486"/>
      <c r="AV1025" s="1486"/>
      <c r="AW1025" s="1486"/>
      <c r="AX1025" s="1486"/>
      <c r="AY1025" s="1486"/>
    </row>
    <row r="1026" spans="1:96" ht="12.75" customHeight="1">
      <c r="A1026" s="51"/>
      <c r="B1026" s="110"/>
      <c r="C1026" s="699"/>
      <c r="D1026" s="2082"/>
      <c r="E1026" s="2083"/>
      <c r="F1026" s="2083"/>
      <c r="G1026" s="2083"/>
      <c r="H1026" s="2083"/>
      <c r="I1026" s="2083"/>
      <c r="J1026" s="2083"/>
      <c r="K1026" s="2083"/>
      <c r="L1026" s="2083"/>
      <c r="M1026" s="2083"/>
      <c r="N1026" s="2083"/>
      <c r="O1026" s="2083"/>
      <c r="P1026" s="2083"/>
      <c r="Q1026" s="2083"/>
      <c r="R1026" s="2083"/>
      <c r="S1026" s="2083"/>
      <c r="T1026" s="2083"/>
      <c r="U1026" s="2083"/>
      <c r="V1026" s="2083"/>
      <c r="W1026" s="2083"/>
      <c r="X1026" s="2083"/>
      <c r="Y1026" s="2083"/>
      <c r="Z1026" s="2083"/>
      <c r="AA1026" s="2083"/>
      <c r="AB1026" s="2083"/>
      <c r="AC1026" s="2083"/>
      <c r="AD1026" s="2083"/>
      <c r="AE1026" s="2084"/>
      <c r="AF1026" s="110"/>
      <c r="AG1026" s="700"/>
      <c r="AH1026" s="700"/>
      <c r="AI1026" s="121"/>
      <c r="AJ1026" s="2202"/>
      <c r="AK1026" s="2203"/>
      <c r="AL1026" s="2203"/>
      <c r="AM1026" s="2203"/>
      <c r="AN1026" s="2203"/>
      <c r="AO1026" s="2203"/>
      <c r="AP1026" s="2203"/>
      <c r="AQ1026" s="2204"/>
      <c r="AR1026" s="1486"/>
      <c r="AS1026" s="1486"/>
      <c r="AT1026" s="1486"/>
      <c r="AU1026" s="1486"/>
      <c r="AV1026" s="1486"/>
      <c r="AW1026" s="1486"/>
      <c r="AX1026" s="1486"/>
      <c r="AY1026" s="1486"/>
    </row>
    <row r="1027" spans="1:96" s="716" customFormat="1" ht="12.75" customHeight="1">
      <c r="A1027" s="51"/>
      <c r="B1027" s="115"/>
      <c r="C1027" s="116"/>
      <c r="D1027" s="199" t="s">
        <v>1049</v>
      </c>
      <c r="E1027" s="200"/>
      <c r="F1027" s="200"/>
      <c r="G1027" s="200"/>
      <c r="H1027" s="200"/>
      <c r="I1027" s="2193">
        <f>BA987</f>
        <v>177</v>
      </c>
      <c r="J1027" s="2194"/>
      <c r="K1027" s="11"/>
      <c r="L1027" s="200"/>
      <c r="M1027" s="200"/>
      <c r="N1027" s="200"/>
      <c r="O1027" s="200"/>
      <c r="P1027" s="200"/>
      <c r="Q1027" s="200"/>
      <c r="R1027" s="200"/>
      <c r="S1027" s="200"/>
      <c r="T1027" s="200"/>
      <c r="U1027" s="200"/>
      <c r="V1027" s="201" t="s">
        <v>1050</v>
      </c>
      <c r="W1027" s="80"/>
      <c r="X1027" s="2191">
        <f>BG635</f>
        <v>53</v>
      </c>
      <c r="Y1027" s="2192"/>
      <c r="Z1027" s="80"/>
      <c r="AA1027" s="80"/>
      <c r="AB1027" s="80"/>
      <c r="AC1027" s="80"/>
      <c r="AD1027" s="80"/>
      <c r="AE1027" s="81"/>
      <c r="AF1027" s="1525"/>
      <c r="AG1027" s="1526"/>
      <c r="AH1027" s="1526"/>
      <c r="AI1027" s="1527"/>
      <c r="AJ1027" s="2205"/>
      <c r="AK1027" s="2206"/>
      <c r="AL1027" s="2206"/>
      <c r="AM1027" s="2206"/>
      <c r="AN1027" s="2206"/>
      <c r="AO1027" s="2206"/>
      <c r="AP1027" s="2206"/>
      <c r="AQ1027" s="2207"/>
      <c r="AR1027" s="1486"/>
      <c r="AS1027" s="1486"/>
      <c r="AT1027" s="1486"/>
      <c r="AU1027" s="1486"/>
      <c r="AV1027" s="1486"/>
      <c r="AW1027" s="1486"/>
      <c r="AX1027" s="1486"/>
      <c r="AY1027" s="1486"/>
      <c r="CR1027" s="25"/>
    </row>
    <row r="1028" spans="1:96" ht="12.75" customHeight="1">
      <c r="A1028" s="51"/>
      <c r="B1028" s="117"/>
      <c r="C1028" s="198" t="s">
        <v>2102</v>
      </c>
      <c r="D1028" s="2088" t="s">
        <v>2308</v>
      </c>
      <c r="E1028" s="2089"/>
      <c r="F1028" s="2089"/>
      <c r="G1028" s="2089"/>
      <c r="H1028" s="2089"/>
      <c r="I1028" s="2089"/>
      <c r="J1028" s="2089"/>
      <c r="K1028" s="2089"/>
      <c r="L1028" s="2089"/>
      <c r="M1028" s="2089"/>
      <c r="N1028" s="2089"/>
      <c r="O1028" s="2089"/>
      <c r="P1028" s="2089"/>
      <c r="Q1028" s="2089"/>
      <c r="R1028" s="2089"/>
      <c r="S1028" s="2089"/>
      <c r="T1028" s="2089"/>
      <c r="U1028" s="2089"/>
      <c r="V1028" s="2089"/>
      <c r="W1028" s="2089"/>
      <c r="X1028" s="2089"/>
      <c r="Y1028" s="2089"/>
      <c r="Z1028" s="2089"/>
      <c r="AA1028" s="2089"/>
      <c r="AB1028" s="2089"/>
      <c r="AC1028" s="2089"/>
      <c r="AD1028" s="2089"/>
      <c r="AE1028" s="2090"/>
      <c r="AF1028" s="110"/>
      <c r="AG1028" s="2195" t="str">
        <f>IF(X1031&gt;0,"Yes","No")</f>
        <v>Yes</v>
      </c>
      <c r="AH1028" s="2196"/>
      <c r="AI1028" s="121"/>
      <c r="AJ1028" s="2199">
        <f>IF((X1031=0),0,(2*BA990)*AJ975)</f>
        <v>70117476.480000004</v>
      </c>
      <c r="AK1028" s="2200"/>
      <c r="AL1028" s="2200"/>
      <c r="AM1028" s="2200"/>
      <c r="AN1028" s="2200"/>
      <c r="AO1028" s="2200"/>
      <c r="AP1028" s="2200"/>
      <c r="AQ1028" s="2201"/>
      <c r="AR1028" s="1486"/>
      <c r="AS1028" s="1486"/>
      <c r="AT1028" s="1486"/>
      <c r="AU1028" s="1486"/>
      <c r="AV1028" s="1486"/>
      <c r="AW1028" s="1486"/>
      <c r="AX1028" s="1486"/>
      <c r="AY1028" s="1486"/>
    </row>
    <row r="1029" spans="1:96" ht="12.75" customHeight="1">
      <c r="A1029" s="51"/>
      <c r="B1029" s="110"/>
      <c r="C1029" s="699"/>
      <c r="D1029" s="2082" t="s">
        <v>1535</v>
      </c>
      <c r="E1029" s="2083"/>
      <c r="F1029" s="2083"/>
      <c r="G1029" s="2083"/>
      <c r="H1029" s="2083"/>
      <c r="I1029" s="2083"/>
      <c r="J1029" s="2083"/>
      <c r="K1029" s="2083"/>
      <c r="L1029" s="2083"/>
      <c r="M1029" s="2083"/>
      <c r="N1029" s="2083"/>
      <c r="O1029" s="2083"/>
      <c r="P1029" s="2083"/>
      <c r="Q1029" s="2083"/>
      <c r="R1029" s="2083"/>
      <c r="S1029" s="2083"/>
      <c r="T1029" s="2083"/>
      <c r="U1029" s="2083"/>
      <c r="V1029" s="2083"/>
      <c r="W1029" s="2083"/>
      <c r="X1029" s="2083"/>
      <c r="Y1029" s="2083"/>
      <c r="Z1029" s="2083"/>
      <c r="AA1029" s="2083"/>
      <c r="AB1029" s="2083"/>
      <c r="AC1029" s="2083"/>
      <c r="AD1029" s="2083"/>
      <c r="AE1029" s="2084"/>
      <c r="AF1029" s="110"/>
      <c r="AG1029" s="700"/>
      <c r="AH1029" s="700"/>
      <c r="AI1029" s="121"/>
      <c r="AJ1029" s="2202"/>
      <c r="AK1029" s="2203"/>
      <c r="AL1029" s="2203"/>
      <c r="AM1029" s="2203"/>
      <c r="AN1029" s="2203"/>
      <c r="AO1029" s="2203"/>
      <c r="AP1029" s="2203"/>
      <c r="AQ1029" s="2204"/>
      <c r="AR1029" s="1486"/>
      <c r="AS1029" s="1486"/>
      <c r="AT1029" s="1486"/>
      <c r="AU1029" s="1486"/>
      <c r="AV1029" s="1486"/>
      <c r="AW1029" s="1486"/>
      <c r="AX1029" s="1486"/>
      <c r="AY1029" s="1486"/>
    </row>
    <row r="1030" spans="1:96" ht="12.75" customHeight="1">
      <c r="A1030" s="51"/>
      <c r="B1030" s="110"/>
      <c r="C1030" s="121"/>
      <c r="D1030" s="2082"/>
      <c r="E1030" s="2083"/>
      <c r="F1030" s="2083"/>
      <c r="G1030" s="2083"/>
      <c r="H1030" s="2083"/>
      <c r="I1030" s="2083"/>
      <c r="J1030" s="2083"/>
      <c r="K1030" s="2083"/>
      <c r="L1030" s="2083"/>
      <c r="M1030" s="2083"/>
      <c r="N1030" s="2083"/>
      <c r="O1030" s="2083"/>
      <c r="P1030" s="2083"/>
      <c r="Q1030" s="2083"/>
      <c r="R1030" s="2083"/>
      <c r="S1030" s="2083"/>
      <c r="T1030" s="2083"/>
      <c r="U1030" s="2083"/>
      <c r="V1030" s="2083"/>
      <c r="W1030" s="2083"/>
      <c r="X1030" s="2083"/>
      <c r="Y1030" s="2083"/>
      <c r="Z1030" s="2083"/>
      <c r="AA1030" s="2083"/>
      <c r="AB1030" s="2083"/>
      <c r="AC1030" s="2083"/>
      <c r="AD1030" s="2083"/>
      <c r="AE1030" s="2084"/>
      <c r="AF1030" s="1522"/>
      <c r="AG1030" s="1523"/>
      <c r="AH1030" s="1523"/>
      <c r="AI1030" s="1524"/>
      <c r="AJ1030" s="2202"/>
      <c r="AK1030" s="2203"/>
      <c r="AL1030" s="2203"/>
      <c r="AM1030" s="2203"/>
      <c r="AN1030" s="2203"/>
      <c r="AO1030" s="2203"/>
      <c r="AP1030" s="2203"/>
      <c r="AQ1030" s="2204"/>
      <c r="AR1030" s="1486"/>
      <c r="AS1030" s="1486"/>
      <c r="AT1030" s="1486"/>
      <c r="AU1030" s="1486"/>
      <c r="AV1030" s="1486"/>
      <c r="AW1030" s="1486"/>
      <c r="AX1030" s="1486"/>
      <c r="AY1030" s="1486"/>
    </row>
    <row r="1031" spans="1:96" s="716" customFormat="1" ht="12.75" customHeight="1">
      <c r="A1031" s="51"/>
      <c r="B1031" s="115"/>
      <c r="C1031" s="116"/>
      <c r="D1031" s="199" t="s">
        <v>1049</v>
      </c>
      <c r="E1031" s="200"/>
      <c r="F1031" s="200"/>
      <c r="G1031" s="200"/>
      <c r="H1031" s="200"/>
      <c r="I1031" s="2193">
        <f>BA987</f>
        <v>177</v>
      </c>
      <c r="J1031" s="2194"/>
      <c r="K1031" s="51"/>
      <c r="L1031" s="200"/>
      <c r="M1031" s="200"/>
      <c r="N1031" s="200"/>
      <c r="O1031" s="200"/>
      <c r="P1031" s="200"/>
      <c r="Q1031" s="200"/>
      <c r="R1031" s="200"/>
      <c r="S1031" s="200"/>
      <c r="T1031" s="200"/>
      <c r="U1031" s="200"/>
      <c r="V1031" s="201" t="s">
        <v>1051</v>
      </c>
      <c r="X1031" s="2191">
        <f>BK635</f>
        <v>56</v>
      </c>
      <c r="Y1031" s="2192"/>
      <c r="AF1031" s="1525"/>
      <c r="AG1031" s="1526"/>
      <c r="AH1031" s="1526"/>
      <c r="AI1031" s="1527"/>
      <c r="AJ1031" s="2205"/>
      <c r="AK1031" s="2206"/>
      <c r="AL1031" s="2206"/>
      <c r="AM1031" s="2206"/>
      <c r="AN1031" s="2206"/>
      <c r="AO1031" s="2206"/>
      <c r="AP1031" s="2206"/>
      <c r="AQ1031" s="2207"/>
      <c r="AR1031" s="1486"/>
      <c r="AS1031" s="1486"/>
      <c r="AT1031" s="1486"/>
      <c r="AU1031" s="1486"/>
      <c r="AV1031" s="1486"/>
      <c r="AW1031" s="1486"/>
      <c r="AX1031" s="1486"/>
      <c r="AY1031" s="1486"/>
      <c r="CR1031" s="25"/>
    </row>
    <row r="1032" spans="1:96" ht="12.75" customHeight="1">
      <c r="A1032" s="51"/>
      <c r="B1032" s="158"/>
      <c r="C1032" s="159"/>
      <c r="D1032" s="2189" t="s">
        <v>544</v>
      </c>
      <c r="E1032" s="2189"/>
      <c r="F1032" s="2189"/>
      <c r="G1032" s="2189"/>
      <c r="H1032" s="2189"/>
      <c r="I1032" s="2189"/>
      <c r="J1032" s="2189"/>
      <c r="K1032" s="2189"/>
      <c r="L1032" s="2189"/>
      <c r="M1032" s="2189"/>
      <c r="N1032" s="2189"/>
      <c r="O1032" s="2189"/>
      <c r="P1032" s="2189"/>
      <c r="Q1032" s="2189"/>
      <c r="R1032" s="2189"/>
      <c r="S1032" s="2189"/>
      <c r="T1032" s="2189"/>
      <c r="U1032" s="2189"/>
      <c r="V1032" s="2189"/>
      <c r="W1032" s="2189"/>
      <c r="X1032" s="2189"/>
      <c r="Y1032" s="2189"/>
      <c r="Z1032" s="2189"/>
      <c r="AA1032" s="2189"/>
      <c r="AB1032" s="2189"/>
      <c r="AC1032" s="2189"/>
      <c r="AD1032" s="2189"/>
      <c r="AE1032" s="2189"/>
      <c r="AF1032" s="2189"/>
      <c r="AG1032" s="2189"/>
      <c r="AH1032" s="2189"/>
      <c r="AI1032" s="2190"/>
      <c r="AJ1032" s="2208">
        <f>SUM(AJ975:AQ1031)</f>
        <v>264737039.09740001</v>
      </c>
      <c r="AK1032" s="2209"/>
      <c r="AL1032" s="2209"/>
      <c r="AM1032" s="2209"/>
      <c r="AN1032" s="2209"/>
      <c r="AO1032" s="2209"/>
      <c r="AP1032" s="2209"/>
      <c r="AQ1032" s="2210"/>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512" t="s">
        <v>1922</v>
      </c>
      <c r="C1034" s="2512"/>
      <c r="D1034" s="2512"/>
      <c r="E1034" s="2512"/>
      <c r="F1034" s="2512"/>
      <c r="G1034" s="2512"/>
      <c r="H1034" s="2512"/>
      <c r="I1034" s="2512"/>
      <c r="J1034" s="2512"/>
      <c r="K1034" s="2512"/>
      <c r="L1034" s="2512"/>
      <c r="M1034" s="2512"/>
      <c r="N1034" s="2512"/>
      <c r="O1034" s="2512"/>
      <c r="P1034" s="2512"/>
      <c r="Q1034" s="2512"/>
      <c r="R1034" s="2512"/>
      <c r="S1034" s="2512"/>
      <c r="T1034" s="2512"/>
      <c r="U1034" s="2512"/>
      <c r="V1034" s="2512"/>
      <c r="W1034" s="2512"/>
      <c r="X1034" s="2512"/>
      <c r="Y1034" s="2512"/>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293"/>
      <c r="Y1035" s="2293"/>
      <c r="Z1035" s="2293"/>
      <c r="AA1035" s="2293"/>
      <c r="AB1035" s="2293"/>
      <c r="AC1035" s="2293"/>
      <c r="AD1035" s="2507">
        <f>R971</f>
        <v>612000</v>
      </c>
      <c r="AE1035" s="2419"/>
      <c r="AF1035" s="2419"/>
      <c r="AG1035" s="2419"/>
      <c r="AH1035" s="2419"/>
      <c r="AI1035" s="2419"/>
      <c r="AJ1035" s="2419"/>
      <c r="AK1035" s="2419"/>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294"/>
      <c r="Y1036" s="2294"/>
      <c r="Z1036" s="2294"/>
      <c r="AA1036" s="2294"/>
      <c r="AB1036" s="2294"/>
      <c r="AC1036" s="2294"/>
      <c r="AD1036" s="2130">
        <f>MEDIAN((BR809:BR866))</f>
        <v>388000</v>
      </c>
      <c r="AE1036" s="2130"/>
      <c r="AF1036" s="2130"/>
      <c r="AG1036" s="2130"/>
      <c r="AH1036" s="2130"/>
      <c r="AI1036" s="2130"/>
      <c r="AJ1036" s="2130"/>
      <c r="AK1036" s="2130"/>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508" t="s">
        <v>1924</v>
      </c>
      <c r="C1037" s="2508"/>
      <c r="D1037" s="2508"/>
      <c r="E1037" s="2508"/>
      <c r="F1037" s="2508"/>
      <c r="G1037" s="2508"/>
      <c r="H1037" s="2508"/>
      <c r="I1037" s="2508"/>
      <c r="J1037" s="2508"/>
      <c r="K1037" s="2508"/>
      <c r="L1037" s="2508"/>
      <c r="M1037" s="2508"/>
      <c r="N1037" s="2508"/>
      <c r="O1037" s="2508"/>
      <c r="P1037" s="2508"/>
      <c r="Q1037" s="2508"/>
      <c r="R1037" s="2508"/>
      <c r="S1037" s="2508"/>
      <c r="T1037" s="2508"/>
      <c r="U1037" s="2508"/>
      <c r="V1037" s="2508"/>
      <c r="W1037" s="2508"/>
      <c r="X1037" s="2508"/>
      <c r="Y1037" s="2508"/>
      <c r="Z1037" s="1411"/>
      <c r="AA1037" s="1411"/>
      <c r="AB1037" s="1411"/>
      <c r="AC1037" s="1411"/>
      <c r="AD1037" s="2504">
        <f>IF(((AD1035-AD1036)/AD1036)&gt;0.3,0.3,((AD1035-AD1036)/AD1036))</f>
        <v>0.3</v>
      </c>
      <c r="AE1037" s="2505"/>
      <c r="AF1037" s="2505"/>
      <c r="AG1037" s="2505"/>
      <c r="AH1037" s="2505"/>
      <c r="AI1037" s="2505"/>
      <c r="AJ1037" s="2505"/>
      <c r="AK1037" s="2506"/>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5" customHeight="1">
      <c r="A1039" s="128"/>
      <c r="B1039" s="2291">
        <f>IF(ISNA(IF((AJ999&gt;(AJ975*0.15)),"(f) cannot be greater than 15% of unadjusted eligible basis.",0)),"",(IF((AJ999&gt;(AJ975*0.15)),"(f) cannot be greater than 15% of unadjusted eligible basis.",0)))</f>
        <v>0</v>
      </c>
      <c r="C1039" s="2291"/>
      <c r="D1039" s="2291"/>
      <c r="E1039" s="2291"/>
      <c r="F1039" s="2291"/>
      <c r="G1039" s="2291"/>
      <c r="H1039" s="2291"/>
      <c r="I1039" s="2291"/>
      <c r="J1039" s="2291"/>
      <c r="K1039" s="2291"/>
      <c r="L1039" s="2291"/>
      <c r="M1039" s="2291"/>
      <c r="N1039" s="2291"/>
      <c r="O1039" s="2291"/>
      <c r="P1039" s="2291"/>
      <c r="Q1039" s="2291"/>
      <c r="R1039" s="2291"/>
      <c r="S1039" s="2291"/>
      <c r="T1039" s="2291"/>
      <c r="U1039" s="2291"/>
      <c r="V1039" s="2291"/>
      <c r="W1039" s="2291"/>
      <c r="X1039" s="2291"/>
      <c r="Y1039" s="2291"/>
      <c r="Z1039" s="2291"/>
      <c r="AA1039" s="2291"/>
      <c r="AB1039" s="2291"/>
      <c r="AC1039" s="2291"/>
      <c r="AD1039" s="2291"/>
      <c r="AE1039" s="2291"/>
      <c r="AF1039" s="2291"/>
      <c r="AG1039" s="2291"/>
      <c r="AH1039" s="2291"/>
      <c r="AI1039" s="2291"/>
      <c r="AJ1039" s="2291"/>
      <c r="AK1039" s="2291"/>
      <c r="AL1039" s="105"/>
      <c r="AM1039" s="1486"/>
      <c r="AN1039" s="1486"/>
      <c r="AO1039" s="1486"/>
      <c r="AP1039" s="1486"/>
      <c r="AQ1039" s="1486"/>
      <c r="AR1039" s="1486"/>
      <c r="AS1039" s="1486"/>
      <c r="AT1039" s="1486"/>
      <c r="AU1039" s="1486"/>
      <c r="AV1039" s="1486"/>
      <c r="AW1039" s="1486"/>
      <c r="AX1039" s="1486"/>
      <c r="AY1039" s="1486"/>
    </row>
    <row r="1040" spans="1:96" ht="12.65" customHeight="1" thickBot="1">
      <c r="A1040" s="2328" t="s">
        <v>850</v>
      </c>
      <c r="B1040" s="2328"/>
      <c r="C1040" s="2328"/>
      <c r="D1040" s="2328"/>
      <c r="E1040" s="2328"/>
      <c r="F1040" s="2328"/>
      <c r="G1040" s="2328"/>
      <c r="H1040" s="2328"/>
      <c r="I1040" s="2328"/>
      <c r="J1040" s="2328"/>
      <c r="K1040" s="2328"/>
      <c r="L1040" s="2328"/>
      <c r="M1040" s="2328"/>
      <c r="N1040" s="2328"/>
      <c r="O1040" s="2328"/>
      <c r="P1040" s="2328"/>
      <c r="Q1040" s="2328"/>
      <c r="R1040" s="2328"/>
      <c r="S1040" s="2328"/>
      <c r="T1040" s="2328"/>
      <c r="U1040" s="2328"/>
      <c r="V1040" s="2328"/>
      <c r="W1040" s="2328"/>
      <c r="X1040" s="2328"/>
      <c r="Y1040" s="2328"/>
      <c r="Z1040" s="2328"/>
      <c r="AA1040" s="2328"/>
      <c r="AB1040" s="2328"/>
      <c r="AC1040" s="2328"/>
      <c r="AD1040" s="2328"/>
      <c r="AE1040" s="2328"/>
      <c r="AF1040" s="2328"/>
      <c r="AG1040" s="2328"/>
      <c r="AH1040" s="2328"/>
      <c r="AI1040" s="2328"/>
      <c r="AJ1040" s="2328"/>
      <c r="AK1040" s="2328"/>
      <c r="AL1040" s="2328"/>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1995" t="s">
        <v>624</v>
      </c>
      <c r="B1044" s="1995"/>
      <c r="C1044" s="13">
        <v>1</v>
      </c>
      <c r="D1044" s="1860" t="s">
        <v>1218</v>
      </c>
      <c r="E1044" s="1860"/>
      <c r="F1044" s="1860"/>
      <c r="G1044" s="1860"/>
      <c r="H1044" s="1860"/>
      <c r="I1044" s="1860"/>
      <c r="J1044" s="1860"/>
      <c r="K1044" s="1860"/>
      <c r="L1044" s="1860"/>
      <c r="M1044" s="1860"/>
      <c r="N1044" s="1860"/>
      <c r="O1044" s="1860"/>
      <c r="P1044" s="1860"/>
      <c r="Q1044" s="1860"/>
      <c r="R1044" s="1860"/>
      <c r="S1044" s="1860"/>
      <c r="T1044" s="1860"/>
      <c r="U1044" s="1860"/>
      <c r="V1044" s="1860"/>
      <c r="W1044" s="1860"/>
      <c r="X1044" s="1860"/>
      <c r="Y1044" s="1860"/>
      <c r="Z1044" s="1860"/>
      <c r="AA1044" s="1860"/>
      <c r="AB1044" s="1860"/>
      <c r="AC1044" s="1860"/>
      <c r="AD1044" s="1860"/>
      <c r="AE1044" s="1860"/>
      <c r="AF1044" s="1860"/>
      <c r="AG1044" s="1860"/>
      <c r="AH1044" s="1860"/>
      <c r="AI1044" s="1860"/>
      <c r="AJ1044" s="1860"/>
      <c r="AK1044" s="1860"/>
      <c r="AL1044" s="131"/>
      <c r="AM1044" s="1487"/>
      <c r="AN1044" s="1487"/>
      <c r="AO1044" s="1487"/>
      <c r="AP1044" s="1487"/>
      <c r="AQ1044" s="1487"/>
      <c r="AR1044" s="1487"/>
      <c r="AS1044" s="1487"/>
      <c r="AT1044" s="1487"/>
      <c r="AU1044" s="1487"/>
      <c r="AV1044" s="1487"/>
      <c r="AW1044" s="1487"/>
      <c r="AX1044" s="1487"/>
      <c r="AY1044" s="1487"/>
    </row>
    <row r="1045" spans="1:51" ht="12.65" customHeight="1">
      <c r="A1045" s="235"/>
      <c r="B1045" s="235"/>
      <c r="C1045" s="13"/>
      <c r="D1045" s="1860"/>
      <c r="E1045" s="1860"/>
      <c r="F1045" s="1860"/>
      <c r="G1045" s="1860"/>
      <c r="H1045" s="1860"/>
      <c r="I1045" s="1860"/>
      <c r="J1045" s="1860"/>
      <c r="K1045" s="1860"/>
      <c r="L1045" s="1860"/>
      <c r="M1045" s="1860"/>
      <c r="N1045" s="1860"/>
      <c r="O1045" s="1860"/>
      <c r="P1045" s="1860"/>
      <c r="Q1045" s="1860"/>
      <c r="R1045" s="1860"/>
      <c r="S1045" s="1860"/>
      <c r="T1045" s="1860"/>
      <c r="U1045" s="1860"/>
      <c r="V1045" s="1860"/>
      <c r="W1045" s="1860"/>
      <c r="X1045" s="1860"/>
      <c r="Y1045" s="1860"/>
      <c r="Z1045" s="1860"/>
      <c r="AA1045" s="1860"/>
      <c r="AB1045" s="1860"/>
      <c r="AC1045" s="1860"/>
      <c r="AD1045" s="1860"/>
      <c r="AE1045" s="1860"/>
      <c r="AF1045" s="1860"/>
      <c r="AG1045" s="1860"/>
      <c r="AH1045" s="1860"/>
      <c r="AI1045" s="1860"/>
      <c r="AJ1045" s="1860"/>
      <c r="AK1045" s="1860"/>
      <c r="AL1045" s="131"/>
      <c r="AM1045" s="1487"/>
      <c r="AN1045" s="1487"/>
      <c r="AO1045" s="1487"/>
      <c r="AP1045" s="1487"/>
      <c r="AQ1045" s="1487"/>
      <c r="AR1045" s="1487"/>
      <c r="AS1045" s="1487"/>
      <c r="AT1045" s="1487"/>
      <c r="AU1045" s="1487"/>
      <c r="AV1045" s="1487"/>
      <c r="AW1045" s="1487"/>
      <c r="AX1045" s="1487"/>
      <c r="AY1045" s="1487"/>
    </row>
    <row r="1046" spans="1:51" ht="12.65" customHeight="1">
      <c r="A1046" s="235"/>
      <c r="B1046" s="235"/>
      <c r="C1046" s="13"/>
      <c r="D1046" s="1860"/>
      <c r="E1046" s="1860"/>
      <c r="F1046" s="1860"/>
      <c r="G1046" s="1860"/>
      <c r="H1046" s="1860"/>
      <c r="I1046" s="1860"/>
      <c r="J1046" s="1860"/>
      <c r="K1046" s="1860"/>
      <c r="L1046" s="1860"/>
      <c r="M1046" s="1860"/>
      <c r="N1046" s="1860"/>
      <c r="O1046" s="1860"/>
      <c r="P1046" s="1860"/>
      <c r="Q1046" s="1860"/>
      <c r="R1046" s="1860"/>
      <c r="S1046" s="1860"/>
      <c r="T1046" s="1860"/>
      <c r="U1046" s="1860"/>
      <c r="V1046" s="1860"/>
      <c r="W1046" s="1860"/>
      <c r="X1046" s="1860"/>
      <c r="Y1046" s="1860"/>
      <c r="Z1046" s="1860"/>
      <c r="AA1046" s="1860"/>
      <c r="AB1046" s="1860"/>
      <c r="AC1046" s="1860"/>
      <c r="AD1046" s="1860"/>
      <c r="AE1046" s="1860"/>
      <c r="AF1046" s="1860"/>
      <c r="AG1046" s="1860"/>
      <c r="AH1046" s="1860"/>
      <c r="AI1046" s="1860"/>
      <c r="AJ1046" s="1860"/>
      <c r="AK1046" s="1860"/>
      <c r="AL1046" s="105"/>
      <c r="AM1046" s="1486"/>
      <c r="AN1046" s="1486"/>
      <c r="AO1046" s="1486"/>
      <c r="AP1046" s="1486"/>
      <c r="AQ1046" s="1486"/>
      <c r="AR1046" s="1486"/>
      <c r="AS1046" s="1486"/>
      <c r="AT1046" s="1486"/>
      <c r="AU1046" s="1486"/>
      <c r="AV1046" s="1486"/>
      <c r="AW1046" s="1486"/>
      <c r="AX1046" s="1486"/>
      <c r="AY1046" s="1486"/>
    </row>
    <row r="1047" spans="1:51" ht="12.65" customHeight="1">
      <c r="A1047" s="235"/>
      <c r="B1047" s="235"/>
      <c r="C1047" s="13"/>
      <c r="D1047" s="1860"/>
      <c r="E1047" s="1860"/>
      <c r="F1047" s="1860"/>
      <c r="G1047" s="1860"/>
      <c r="H1047" s="1860"/>
      <c r="I1047" s="1860"/>
      <c r="J1047" s="1860"/>
      <c r="K1047" s="1860"/>
      <c r="L1047" s="1860"/>
      <c r="M1047" s="1860"/>
      <c r="N1047" s="1860"/>
      <c r="O1047" s="1860"/>
      <c r="P1047" s="1860"/>
      <c r="Q1047" s="1860"/>
      <c r="R1047" s="1860"/>
      <c r="S1047" s="1860"/>
      <c r="T1047" s="1860"/>
      <c r="U1047" s="1860"/>
      <c r="V1047" s="1860"/>
      <c r="W1047" s="1860"/>
      <c r="X1047" s="1860"/>
      <c r="Y1047" s="1860"/>
      <c r="Z1047" s="1860"/>
      <c r="AA1047" s="1860"/>
      <c r="AB1047" s="1860"/>
      <c r="AC1047" s="1860"/>
      <c r="AD1047" s="1860"/>
      <c r="AE1047" s="1860"/>
      <c r="AF1047" s="1860"/>
      <c r="AG1047" s="1860"/>
      <c r="AH1047" s="1860"/>
      <c r="AI1047" s="1860"/>
      <c r="AJ1047" s="1860"/>
      <c r="AK1047" s="1860"/>
      <c r="AL1047" s="105"/>
      <c r="AM1047" s="1486"/>
      <c r="AN1047" s="1486"/>
      <c r="AO1047" s="1486"/>
      <c r="AP1047" s="1486"/>
      <c r="AQ1047" s="1486"/>
      <c r="AR1047" s="1486"/>
      <c r="AS1047" s="1486"/>
      <c r="AT1047" s="1486"/>
      <c r="AU1047" s="1486"/>
      <c r="AV1047" s="1486"/>
      <c r="AW1047" s="1486"/>
      <c r="AX1047" s="1486"/>
      <c r="AY1047" s="1486"/>
    </row>
    <row r="1048" spans="1:51" ht="12.65" customHeight="1">
      <c r="A1048" s="235"/>
      <c r="B1048" s="235"/>
      <c r="C1048" s="13"/>
      <c r="D1048" s="1860"/>
      <c r="E1048" s="1860"/>
      <c r="F1048" s="1860"/>
      <c r="G1048" s="1860"/>
      <c r="H1048" s="1860"/>
      <c r="I1048" s="1860"/>
      <c r="J1048" s="1860"/>
      <c r="K1048" s="1860"/>
      <c r="L1048" s="1860"/>
      <c r="M1048" s="1860"/>
      <c r="N1048" s="1860"/>
      <c r="O1048" s="1860"/>
      <c r="P1048" s="1860"/>
      <c r="Q1048" s="1860"/>
      <c r="R1048" s="1860"/>
      <c r="S1048" s="1860"/>
      <c r="T1048" s="1860"/>
      <c r="U1048" s="1860"/>
      <c r="V1048" s="1860"/>
      <c r="W1048" s="1860"/>
      <c r="X1048" s="1860"/>
      <c r="Y1048" s="1860"/>
      <c r="Z1048" s="1860"/>
      <c r="AA1048" s="1860"/>
      <c r="AB1048" s="1860"/>
      <c r="AC1048" s="1860"/>
      <c r="AD1048" s="1860"/>
      <c r="AE1048" s="1860"/>
      <c r="AF1048" s="1860"/>
      <c r="AG1048" s="1860"/>
      <c r="AH1048" s="1860"/>
      <c r="AI1048" s="1860"/>
      <c r="AJ1048" s="1860"/>
      <c r="AK1048" s="1860"/>
      <c r="AL1048" s="105"/>
      <c r="AM1048" s="1486"/>
      <c r="AN1048" s="1486"/>
      <c r="AO1048" s="1486"/>
      <c r="AP1048" s="1486"/>
      <c r="AQ1048" s="1486"/>
      <c r="AR1048" s="1486"/>
      <c r="AS1048" s="1486"/>
      <c r="AT1048" s="1486"/>
      <c r="AU1048" s="1486"/>
      <c r="AV1048" s="1486"/>
      <c r="AW1048" s="1486"/>
      <c r="AX1048" s="1486"/>
      <c r="AY1048" s="1486"/>
    </row>
    <row r="1049" spans="1:51" ht="12.65" customHeight="1">
      <c r="A1049" s="37"/>
      <c r="B1049" s="66"/>
      <c r="C1049" s="13"/>
      <c r="D1049" s="1860"/>
      <c r="E1049" s="1860"/>
      <c r="F1049" s="1860"/>
      <c r="G1049" s="1860"/>
      <c r="H1049" s="1860"/>
      <c r="I1049" s="1860"/>
      <c r="J1049" s="1860"/>
      <c r="K1049" s="1860"/>
      <c r="L1049" s="1860"/>
      <c r="M1049" s="1860"/>
      <c r="N1049" s="1860"/>
      <c r="O1049" s="1860"/>
      <c r="P1049" s="1860"/>
      <c r="Q1049" s="1860"/>
      <c r="R1049" s="1860"/>
      <c r="S1049" s="1860"/>
      <c r="T1049" s="1860"/>
      <c r="U1049" s="1860"/>
      <c r="V1049" s="1860"/>
      <c r="W1049" s="1860"/>
      <c r="X1049" s="1860"/>
      <c r="Y1049" s="1860"/>
      <c r="Z1049" s="1860"/>
      <c r="AA1049" s="1860"/>
      <c r="AB1049" s="1860"/>
      <c r="AC1049" s="1860"/>
      <c r="AD1049" s="1860"/>
      <c r="AE1049" s="1860"/>
      <c r="AF1049" s="1860"/>
      <c r="AG1049" s="1860"/>
      <c r="AH1049" s="1860"/>
      <c r="AI1049" s="1860"/>
      <c r="AJ1049" s="1860"/>
      <c r="AK1049" s="1860"/>
      <c r="AL1049" s="105"/>
      <c r="AM1049" s="1486"/>
      <c r="AN1049" s="1486"/>
      <c r="AO1049" s="1486"/>
      <c r="AP1049" s="1486"/>
      <c r="AQ1049" s="1486"/>
      <c r="AR1049" s="1486"/>
      <c r="AS1049" s="1486"/>
      <c r="AT1049" s="1486"/>
      <c r="AU1049" s="1486"/>
      <c r="AV1049" s="1486"/>
      <c r="AW1049" s="1486"/>
      <c r="AX1049" s="1486"/>
      <c r="AY1049" s="1486"/>
    </row>
    <row r="1050" spans="1:51" ht="12.65" customHeight="1">
      <c r="A1050" s="1995" t="s">
        <v>624</v>
      </c>
      <c r="B1050" s="1995"/>
      <c r="C1050" s="13">
        <v>2</v>
      </c>
      <c r="D1050" s="1860" t="s">
        <v>1217</v>
      </c>
      <c r="E1050" s="1860"/>
      <c r="F1050" s="1860"/>
      <c r="G1050" s="1860"/>
      <c r="H1050" s="1860"/>
      <c r="I1050" s="1860"/>
      <c r="J1050" s="1860"/>
      <c r="K1050" s="1860"/>
      <c r="L1050" s="1860"/>
      <c r="M1050" s="1860"/>
      <c r="N1050" s="1860"/>
      <c r="O1050" s="1860"/>
      <c r="P1050" s="1860"/>
      <c r="Q1050" s="1860"/>
      <c r="R1050" s="1860"/>
      <c r="S1050" s="1860"/>
      <c r="T1050" s="1860"/>
      <c r="U1050" s="1860"/>
      <c r="V1050" s="1860"/>
      <c r="W1050" s="1860"/>
      <c r="X1050" s="1860"/>
      <c r="Y1050" s="1860"/>
      <c r="Z1050" s="1860"/>
      <c r="AA1050" s="1860"/>
      <c r="AB1050" s="1860"/>
      <c r="AC1050" s="1860"/>
      <c r="AD1050" s="1860"/>
      <c r="AE1050" s="1860"/>
      <c r="AF1050" s="1860"/>
      <c r="AG1050" s="1860"/>
      <c r="AH1050" s="1860"/>
      <c r="AI1050" s="1860"/>
      <c r="AJ1050" s="1860"/>
      <c r="AK1050" s="1860"/>
      <c r="AL1050" s="105"/>
      <c r="AM1050" s="1486"/>
      <c r="AN1050" s="1486"/>
      <c r="AO1050" s="1486"/>
      <c r="AP1050" s="1486"/>
      <c r="AQ1050" s="1486"/>
      <c r="AR1050" s="1486"/>
      <c r="AS1050" s="1486"/>
      <c r="AT1050" s="1486"/>
      <c r="AU1050" s="1486"/>
      <c r="AV1050" s="1486"/>
      <c r="AW1050" s="1486"/>
      <c r="AX1050" s="1486"/>
      <c r="AY1050" s="1486"/>
    </row>
    <row r="1051" spans="1:51" ht="12.65" customHeight="1">
      <c r="A1051" s="235"/>
      <c r="B1051" s="235"/>
      <c r="C1051" s="13"/>
      <c r="D1051" s="1860"/>
      <c r="E1051" s="1860"/>
      <c r="F1051" s="1860"/>
      <c r="G1051" s="1860"/>
      <c r="H1051" s="1860"/>
      <c r="I1051" s="1860"/>
      <c r="J1051" s="1860"/>
      <c r="K1051" s="1860"/>
      <c r="L1051" s="1860"/>
      <c r="M1051" s="1860"/>
      <c r="N1051" s="1860"/>
      <c r="O1051" s="1860"/>
      <c r="P1051" s="1860"/>
      <c r="Q1051" s="1860"/>
      <c r="R1051" s="1860"/>
      <c r="S1051" s="1860"/>
      <c r="T1051" s="1860"/>
      <c r="U1051" s="1860"/>
      <c r="V1051" s="1860"/>
      <c r="W1051" s="1860"/>
      <c r="X1051" s="1860"/>
      <c r="Y1051" s="1860"/>
      <c r="Z1051" s="1860"/>
      <c r="AA1051" s="1860"/>
      <c r="AB1051" s="1860"/>
      <c r="AC1051" s="1860"/>
      <c r="AD1051" s="1860"/>
      <c r="AE1051" s="1860"/>
      <c r="AF1051" s="1860"/>
      <c r="AG1051" s="1860"/>
      <c r="AH1051" s="1860"/>
      <c r="AI1051" s="1860"/>
      <c r="AJ1051" s="1860"/>
      <c r="AK1051" s="1860"/>
      <c r="AL1051" s="105"/>
      <c r="AM1051" s="1486"/>
      <c r="AN1051" s="1486"/>
      <c r="AO1051" s="1486"/>
      <c r="AP1051" s="1486"/>
      <c r="AQ1051" s="1486"/>
      <c r="AR1051" s="1486"/>
      <c r="AS1051" s="1486"/>
      <c r="AT1051" s="1486"/>
      <c r="AU1051" s="1486"/>
      <c r="AV1051" s="1486"/>
      <c r="AW1051" s="1486"/>
      <c r="AX1051" s="1486"/>
      <c r="AY1051" s="1486"/>
    </row>
    <row r="1052" spans="1:51" ht="12.65" customHeight="1">
      <c r="A1052" s="235"/>
      <c r="B1052" s="235"/>
      <c r="C1052" s="13"/>
      <c r="D1052" s="1860"/>
      <c r="E1052" s="1860"/>
      <c r="F1052" s="1860"/>
      <c r="G1052" s="1860"/>
      <c r="H1052" s="1860"/>
      <c r="I1052" s="1860"/>
      <c r="J1052" s="1860"/>
      <c r="K1052" s="1860"/>
      <c r="L1052" s="1860"/>
      <c r="M1052" s="1860"/>
      <c r="N1052" s="1860"/>
      <c r="O1052" s="1860"/>
      <c r="P1052" s="1860"/>
      <c r="Q1052" s="1860"/>
      <c r="R1052" s="1860"/>
      <c r="S1052" s="1860"/>
      <c r="T1052" s="1860"/>
      <c r="U1052" s="1860"/>
      <c r="V1052" s="1860"/>
      <c r="W1052" s="1860"/>
      <c r="X1052" s="1860"/>
      <c r="Y1052" s="1860"/>
      <c r="Z1052" s="1860"/>
      <c r="AA1052" s="1860"/>
      <c r="AB1052" s="1860"/>
      <c r="AC1052" s="1860"/>
      <c r="AD1052" s="1860"/>
      <c r="AE1052" s="1860"/>
      <c r="AF1052" s="1860"/>
      <c r="AG1052" s="1860"/>
      <c r="AH1052" s="1860"/>
      <c r="AI1052" s="1860"/>
      <c r="AJ1052" s="1860"/>
      <c r="AK1052" s="1860"/>
      <c r="AL1052" s="105"/>
      <c r="AM1052" s="1486"/>
      <c r="AN1052" s="1486"/>
      <c r="AO1052" s="1486"/>
      <c r="AP1052" s="1486"/>
      <c r="AQ1052" s="1486"/>
      <c r="AR1052" s="1486"/>
      <c r="AS1052" s="1486"/>
      <c r="AT1052" s="1486"/>
      <c r="AU1052" s="1486"/>
      <c r="AV1052" s="1486"/>
      <c r="AW1052" s="1486"/>
      <c r="AX1052" s="1486"/>
      <c r="AY1052" s="1486"/>
    </row>
    <row r="1053" spans="1:51" ht="12.65" customHeight="1">
      <c r="A1053" s="235"/>
      <c r="B1053" s="235"/>
      <c r="C1053" s="13"/>
      <c r="D1053" s="1860"/>
      <c r="E1053" s="1860"/>
      <c r="F1053" s="1860"/>
      <c r="G1053" s="1860"/>
      <c r="H1053" s="1860"/>
      <c r="I1053" s="1860"/>
      <c r="J1053" s="1860"/>
      <c r="K1053" s="1860"/>
      <c r="L1053" s="1860"/>
      <c r="M1053" s="1860"/>
      <c r="N1053" s="1860"/>
      <c r="O1053" s="1860"/>
      <c r="P1053" s="1860"/>
      <c r="Q1053" s="1860"/>
      <c r="R1053" s="1860"/>
      <c r="S1053" s="1860"/>
      <c r="T1053" s="1860"/>
      <c r="U1053" s="1860"/>
      <c r="V1053" s="1860"/>
      <c r="W1053" s="1860"/>
      <c r="X1053" s="1860"/>
      <c r="Y1053" s="1860"/>
      <c r="Z1053" s="1860"/>
      <c r="AA1053" s="1860"/>
      <c r="AB1053" s="1860"/>
      <c r="AC1053" s="1860"/>
      <c r="AD1053" s="1860"/>
      <c r="AE1053" s="1860"/>
      <c r="AF1053" s="1860"/>
      <c r="AG1053" s="1860"/>
      <c r="AH1053" s="1860"/>
      <c r="AI1053" s="1860"/>
      <c r="AJ1053" s="1860"/>
      <c r="AK1053" s="1860"/>
      <c r="AL1053" s="105"/>
      <c r="AM1053" s="1486"/>
      <c r="AN1053" s="1486"/>
      <c r="AO1053" s="1486"/>
      <c r="AP1053" s="1486"/>
      <c r="AQ1053" s="1486"/>
      <c r="AR1053" s="1486"/>
      <c r="AS1053" s="1486"/>
      <c r="AT1053" s="1486"/>
      <c r="AU1053" s="1486"/>
      <c r="AV1053" s="1486"/>
      <c r="AW1053" s="1486"/>
      <c r="AX1053" s="1486"/>
      <c r="AY1053" s="1486"/>
    </row>
    <row r="1054" spans="1:51" ht="12.65" customHeight="1">
      <c r="A1054" s="235"/>
      <c r="B1054" s="235"/>
      <c r="C1054" s="13"/>
      <c r="D1054" s="1860"/>
      <c r="E1054" s="1860"/>
      <c r="F1054" s="1860"/>
      <c r="G1054" s="1860"/>
      <c r="H1054" s="1860"/>
      <c r="I1054" s="1860"/>
      <c r="J1054" s="1860"/>
      <c r="K1054" s="1860"/>
      <c r="L1054" s="1860"/>
      <c r="M1054" s="1860"/>
      <c r="N1054" s="1860"/>
      <c r="O1054" s="1860"/>
      <c r="P1054" s="1860"/>
      <c r="Q1054" s="1860"/>
      <c r="R1054" s="1860"/>
      <c r="S1054" s="1860"/>
      <c r="T1054" s="1860"/>
      <c r="U1054" s="1860"/>
      <c r="V1054" s="1860"/>
      <c r="W1054" s="1860"/>
      <c r="X1054" s="1860"/>
      <c r="Y1054" s="1860"/>
      <c r="Z1054" s="1860"/>
      <c r="AA1054" s="1860"/>
      <c r="AB1054" s="1860"/>
      <c r="AC1054" s="1860"/>
      <c r="AD1054" s="1860"/>
      <c r="AE1054" s="1860"/>
      <c r="AF1054" s="1860"/>
      <c r="AG1054" s="1860"/>
      <c r="AH1054" s="1860"/>
      <c r="AI1054" s="1860"/>
      <c r="AJ1054" s="1860"/>
      <c r="AK1054" s="1860"/>
      <c r="AL1054" s="105"/>
      <c r="AM1054" s="1486"/>
      <c r="AN1054" s="1486"/>
      <c r="AO1054" s="1486"/>
      <c r="AP1054" s="1486"/>
      <c r="AQ1054" s="1486"/>
      <c r="AR1054" s="1486"/>
      <c r="AS1054" s="1486"/>
      <c r="AT1054" s="1486"/>
      <c r="AU1054" s="1486"/>
      <c r="AV1054" s="1486"/>
      <c r="AW1054" s="1486"/>
      <c r="AX1054" s="1486"/>
      <c r="AY1054" s="1486"/>
    </row>
    <row r="1055" spans="1:51" ht="12.65" customHeight="1">
      <c r="A1055" s="235"/>
      <c r="B1055" s="235"/>
      <c r="C1055" s="13"/>
      <c r="D1055" s="1860"/>
      <c r="E1055" s="1860"/>
      <c r="F1055" s="1860"/>
      <c r="G1055" s="1860"/>
      <c r="H1055" s="1860"/>
      <c r="I1055" s="1860"/>
      <c r="J1055" s="1860"/>
      <c r="K1055" s="1860"/>
      <c r="L1055" s="1860"/>
      <c r="M1055" s="1860"/>
      <c r="N1055" s="1860"/>
      <c r="O1055" s="1860"/>
      <c r="P1055" s="1860"/>
      <c r="Q1055" s="1860"/>
      <c r="R1055" s="1860"/>
      <c r="S1055" s="1860"/>
      <c r="T1055" s="1860"/>
      <c r="U1055" s="1860"/>
      <c r="V1055" s="1860"/>
      <c r="W1055" s="1860"/>
      <c r="X1055" s="1860"/>
      <c r="Y1055" s="1860"/>
      <c r="Z1055" s="1860"/>
      <c r="AA1055" s="1860"/>
      <c r="AB1055" s="1860"/>
      <c r="AC1055" s="1860"/>
      <c r="AD1055" s="1860"/>
      <c r="AE1055" s="1860"/>
      <c r="AF1055" s="1860"/>
      <c r="AG1055" s="1860"/>
      <c r="AH1055" s="1860"/>
      <c r="AI1055" s="1860"/>
      <c r="AJ1055" s="1860"/>
      <c r="AK1055" s="1860"/>
    </row>
    <row r="1056" spans="1:51" ht="12.65" customHeight="1">
      <c r="A1056" s="1995" t="s">
        <v>624</v>
      </c>
      <c r="B1056" s="1995"/>
      <c r="C1056" s="13">
        <v>3</v>
      </c>
      <c r="D1056" s="1860" t="s">
        <v>1518</v>
      </c>
      <c r="E1056" s="1860"/>
      <c r="F1056" s="1860"/>
      <c r="G1056" s="1860"/>
      <c r="H1056" s="1860"/>
      <c r="I1056" s="1860"/>
      <c r="J1056" s="1860"/>
      <c r="K1056" s="1860"/>
      <c r="L1056" s="1860"/>
      <c r="M1056" s="1860"/>
      <c r="N1056" s="1860"/>
      <c r="O1056" s="1860"/>
      <c r="P1056" s="1860"/>
      <c r="Q1056" s="1860"/>
      <c r="R1056" s="1860"/>
      <c r="S1056" s="1860"/>
      <c r="T1056" s="1860"/>
      <c r="U1056" s="1860"/>
      <c r="V1056" s="1860"/>
      <c r="W1056" s="1860"/>
      <c r="X1056" s="1860"/>
      <c r="Y1056" s="1860"/>
      <c r="Z1056" s="1860"/>
      <c r="AA1056" s="1860"/>
      <c r="AB1056" s="1860"/>
      <c r="AC1056" s="1860"/>
      <c r="AD1056" s="1860"/>
      <c r="AE1056" s="1860"/>
      <c r="AF1056" s="1860"/>
      <c r="AG1056" s="1860"/>
      <c r="AH1056" s="1860"/>
      <c r="AI1056" s="1860"/>
      <c r="AJ1056" s="1860"/>
      <c r="AK1056" s="1860"/>
    </row>
    <row r="1057" spans="1:96" ht="12.65" customHeight="1">
      <c r="A1057" s="130"/>
      <c r="B1057" s="130"/>
      <c r="C1057" s="13"/>
      <c r="D1057" s="1860"/>
      <c r="E1057" s="1860"/>
      <c r="F1057" s="1860"/>
      <c r="G1057" s="1860"/>
      <c r="H1057" s="1860"/>
      <c r="I1057" s="1860"/>
      <c r="J1057" s="1860"/>
      <c r="K1057" s="1860"/>
      <c r="L1057" s="1860"/>
      <c r="M1057" s="1860"/>
      <c r="N1057" s="1860"/>
      <c r="O1057" s="1860"/>
      <c r="P1057" s="1860"/>
      <c r="Q1057" s="1860"/>
      <c r="R1057" s="1860"/>
      <c r="S1057" s="1860"/>
      <c r="T1057" s="1860"/>
      <c r="U1057" s="1860"/>
      <c r="V1057" s="1860"/>
      <c r="W1057" s="1860"/>
      <c r="X1057" s="1860"/>
      <c r="Y1057" s="1860"/>
      <c r="Z1057" s="1860"/>
      <c r="AA1057" s="1860"/>
      <c r="AB1057" s="1860"/>
      <c r="AC1057" s="1860"/>
      <c r="AD1057" s="1860"/>
      <c r="AE1057" s="1860"/>
      <c r="AF1057" s="1860"/>
      <c r="AG1057" s="1860"/>
      <c r="AH1057" s="1860"/>
      <c r="AI1057" s="1860"/>
      <c r="AJ1057" s="1860"/>
      <c r="AK1057" s="1860"/>
      <c r="AL1057" s="716"/>
    </row>
    <row r="1058" spans="1:96" ht="12.65" customHeight="1">
      <c r="A1058" s="130"/>
      <c r="B1058" s="130"/>
      <c r="C1058" s="13"/>
      <c r="D1058" s="1860"/>
      <c r="E1058" s="1860"/>
      <c r="F1058" s="1860"/>
      <c r="G1058" s="1860"/>
      <c r="H1058" s="1860"/>
      <c r="I1058" s="1860"/>
      <c r="J1058" s="1860"/>
      <c r="K1058" s="1860"/>
      <c r="L1058" s="1860"/>
      <c r="M1058" s="1860"/>
      <c r="N1058" s="1860"/>
      <c r="O1058" s="1860"/>
      <c r="P1058" s="1860"/>
      <c r="Q1058" s="1860"/>
      <c r="R1058" s="1860"/>
      <c r="S1058" s="1860"/>
      <c r="T1058" s="1860"/>
      <c r="U1058" s="1860"/>
      <c r="V1058" s="1860"/>
      <c r="W1058" s="1860"/>
      <c r="X1058" s="1860"/>
      <c r="Y1058" s="1860"/>
      <c r="Z1058" s="1860"/>
      <c r="AA1058" s="1860"/>
      <c r="AB1058" s="1860"/>
      <c r="AC1058" s="1860"/>
      <c r="AD1058" s="1860"/>
      <c r="AE1058" s="1860"/>
      <c r="AF1058" s="1860"/>
      <c r="AG1058" s="1860"/>
      <c r="AH1058" s="1860"/>
      <c r="AI1058" s="1860"/>
      <c r="AJ1058" s="1860"/>
      <c r="AK1058" s="1860"/>
    </row>
    <row r="1059" spans="1:96" s="716" customFormat="1" ht="12.65" customHeight="1">
      <c r="A1059" s="62"/>
      <c r="B1059" s="66"/>
      <c r="C1059" s="13"/>
      <c r="D1059" s="1860"/>
      <c r="E1059" s="1860"/>
      <c r="F1059" s="1860"/>
      <c r="G1059" s="1860"/>
      <c r="H1059" s="1860"/>
      <c r="I1059" s="1860"/>
      <c r="J1059" s="1860"/>
      <c r="K1059" s="1860"/>
      <c r="L1059" s="1860"/>
      <c r="M1059" s="1860"/>
      <c r="N1059" s="1860"/>
      <c r="O1059" s="1860"/>
      <c r="P1059" s="1860"/>
      <c r="Q1059" s="1860"/>
      <c r="R1059" s="1860"/>
      <c r="S1059" s="1860"/>
      <c r="T1059" s="1860"/>
      <c r="U1059" s="1860"/>
      <c r="V1059" s="1860"/>
      <c r="W1059" s="1860"/>
      <c r="X1059" s="1860"/>
      <c r="Y1059" s="1860"/>
      <c r="Z1059" s="1860"/>
      <c r="AA1059" s="1860"/>
      <c r="AB1059" s="1860"/>
      <c r="AC1059" s="1860"/>
      <c r="AD1059" s="1860"/>
      <c r="AE1059" s="1860"/>
      <c r="AF1059" s="1860"/>
      <c r="AG1059" s="1860"/>
      <c r="AH1059" s="1860"/>
      <c r="AI1059" s="1860"/>
      <c r="AJ1059" s="1860"/>
      <c r="AK1059" s="1860"/>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60"/>
      <c r="E1060" s="1860"/>
      <c r="F1060" s="1860"/>
      <c r="G1060" s="1860"/>
      <c r="H1060" s="1860"/>
      <c r="I1060" s="1860"/>
      <c r="J1060" s="1860"/>
      <c r="K1060" s="1860"/>
      <c r="L1060" s="1860"/>
      <c r="M1060" s="1860"/>
      <c r="N1060" s="1860"/>
      <c r="O1060" s="1860"/>
      <c r="P1060" s="1860"/>
      <c r="Q1060" s="1860"/>
      <c r="R1060" s="1860"/>
      <c r="S1060" s="1860"/>
      <c r="T1060" s="1860"/>
      <c r="U1060" s="1860"/>
      <c r="V1060" s="1860"/>
      <c r="W1060" s="1860"/>
      <c r="X1060" s="1860"/>
      <c r="Y1060" s="1860"/>
      <c r="Z1060" s="1860"/>
      <c r="AA1060" s="1860"/>
      <c r="AB1060" s="1860"/>
      <c r="AC1060" s="1860"/>
      <c r="AD1060" s="1860"/>
      <c r="AE1060" s="1860"/>
      <c r="AF1060" s="1860"/>
      <c r="AG1060" s="1860"/>
      <c r="AH1060" s="1860"/>
      <c r="AI1060" s="1860"/>
      <c r="AJ1060" s="1860"/>
      <c r="AK1060" s="1860"/>
    </row>
    <row r="1061" spans="1:96" ht="12.65" customHeight="1">
      <c r="A1061" s="62"/>
      <c r="B1061" s="66"/>
      <c r="C1061" s="13"/>
      <c r="D1061" s="1860"/>
      <c r="E1061" s="1860"/>
      <c r="F1061" s="1860"/>
      <c r="G1061" s="1860"/>
      <c r="H1061" s="1860"/>
      <c r="I1061" s="1860"/>
      <c r="J1061" s="1860"/>
      <c r="K1061" s="1860"/>
      <c r="L1061" s="1860"/>
      <c r="M1061" s="1860"/>
      <c r="N1061" s="1860"/>
      <c r="O1061" s="1860"/>
      <c r="P1061" s="1860"/>
      <c r="Q1061" s="1860"/>
      <c r="R1061" s="1860"/>
      <c r="S1061" s="1860"/>
      <c r="T1061" s="1860"/>
      <c r="U1061" s="1860"/>
      <c r="V1061" s="1860"/>
      <c r="W1061" s="1860"/>
      <c r="X1061" s="1860"/>
      <c r="Y1061" s="1860"/>
      <c r="Z1061" s="1860"/>
      <c r="AA1061" s="1860"/>
      <c r="AB1061" s="1860"/>
      <c r="AC1061" s="1860"/>
      <c r="AD1061" s="1860"/>
      <c r="AE1061" s="1860"/>
      <c r="AF1061" s="1860"/>
      <c r="AG1061" s="1860"/>
      <c r="AH1061" s="1860"/>
      <c r="AI1061" s="1860"/>
      <c r="AJ1061" s="1860"/>
      <c r="AK1061" s="1860"/>
    </row>
    <row r="1062" spans="1:96" ht="12.65" customHeight="1">
      <c r="A1062" s="62"/>
      <c r="B1062" s="66"/>
      <c r="C1062" s="13"/>
      <c r="D1062" s="1860"/>
      <c r="E1062" s="1860"/>
      <c r="F1062" s="1860"/>
      <c r="G1062" s="1860"/>
      <c r="H1062" s="1860"/>
      <c r="I1062" s="1860"/>
      <c r="J1062" s="1860"/>
      <c r="K1062" s="1860"/>
      <c r="L1062" s="1860"/>
      <c r="M1062" s="1860"/>
      <c r="N1062" s="1860"/>
      <c r="O1062" s="1860"/>
      <c r="P1062" s="1860"/>
      <c r="Q1062" s="1860"/>
      <c r="R1062" s="1860"/>
      <c r="S1062" s="1860"/>
      <c r="T1062" s="1860"/>
      <c r="U1062" s="1860"/>
      <c r="V1062" s="1860"/>
      <c r="W1062" s="1860"/>
      <c r="X1062" s="1860"/>
      <c r="Y1062" s="1860"/>
      <c r="Z1062" s="1860"/>
      <c r="AA1062" s="1860"/>
      <c r="AB1062" s="1860"/>
      <c r="AC1062" s="1860"/>
      <c r="AD1062" s="1860"/>
      <c r="AE1062" s="1860"/>
      <c r="AF1062" s="1860"/>
      <c r="AG1062" s="1860"/>
      <c r="AH1062" s="1860"/>
      <c r="AI1062" s="1860"/>
      <c r="AJ1062" s="1860"/>
      <c r="AK1062" s="1860"/>
    </row>
    <row r="1063" spans="1:96" ht="12.65" customHeight="1">
      <c r="A1063" s="1995" t="s">
        <v>624</v>
      </c>
      <c r="B1063" s="1995"/>
      <c r="C1063" s="13">
        <v>4</v>
      </c>
      <c r="D1063" s="1860" t="s">
        <v>1203</v>
      </c>
      <c r="E1063" s="1860"/>
      <c r="F1063" s="1860"/>
      <c r="G1063" s="1860"/>
      <c r="H1063" s="1860"/>
      <c r="I1063" s="1860"/>
      <c r="J1063" s="1860"/>
      <c r="K1063" s="1860"/>
      <c r="L1063" s="1860"/>
      <c r="M1063" s="1860"/>
      <c r="N1063" s="1860"/>
      <c r="O1063" s="1860"/>
      <c r="P1063" s="1860"/>
      <c r="Q1063" s="1860"/>
      <c r="R1063" s="1860"/>
      <c r="S1063" s="1860"/>
      <c r="T1063" s="1860"/>
      <c r="U1063" s="1860"/>
      <c r="V1063" s="1860"/>
      <c r="W1063" s="1860"/>
      <c r="X1063" s="1860"/>
      <c r="Y1063" s="1860"/>
      <c r="Z1063" s="1860"/>
      <c r="AA1063" s="1860"/>
      <c r="AB1063" s="1860"/>
      <c r="AC1063" s="1860"/>
      <c r="AD1063" s="1860"/>
      <c r="AE1063" s="1860"/>
      <c r="AF1063" s="1860"/>
      <c r="AG1063" s="1860"/>
      <c r="AH1063" s="1860"/>
      <c r="AI1063" s="1860"/>
      <c r="AJ1063" s="1860"/>
      <c r="AK1063" s="1860"/>
    </row>
    <row r="1064" spans="1:96" ht="12.65" customHeight="1">
      <c r="A1064" s="235"/>
      <c r="B1064" s="235"/>
      <c r="C1064" s="13"/>
      <c r="D1064" s="1860"/>
      <c r="E1064" s="1860"/>
      <c r="F1064" s="1860"/>
      <c r="G1064" s="1860"/>
      <c r="H1064" s="1860"/>
      <c r="I1064" s="1860"/>
      <c r="J1064" s="1860"/>
      <c r="K1064" s="1860"/>
      <c r="L1064" s="1860"/>
      <c r="M1064" s="1860"/>
      <c r="N1064" s="1860"/>
      <c r="O1064" s="1860"/>
      <c r="P1064" s="1860"/>
      <c r="Q1064" s="1860"/>
      <c r="R1064" s="1860"/>
      <c r="S1064" s="1860"/>
      <c r="T1064" s="1860"/>
      <c r="U1064" s="1860"/>
      <c r="V1064" s="1860"/>
      <c r="W1064" s="1860"/>
      <c r="X1064" s="1860"/>
      <c r="Y1064" s="1860"/>
      <c r="Z1064" s="1860"/>
      <c r="AA1064" s="1860"/>
      <c r="AB1064" s="1860"/>
      <c r="AC1064" s="1860"/>
      <c r="AD1064" s="1860"/>
      <c r="AE1064" s="1860"/>
      <c r="AF1064" s="1860"/>
      <c r="AG1064" s="1860"/>
      <c r="AH1064" s="1860"/>
      <c r="AI1064" s="1860"/>
      <c r="AJ1064" s="1860"/>
      <c r="AK1064" s="1860"/>
    </row>
    <row r="1065" spans="1:96" ht="12.65" customHeight="1">
      <c r="A1065" s="62"/>
      <c r="B1065" s="66"/>
      <c r="C1065" s="13"/>
      <c r="D1065" s="1860"/>
      <c r="E1065" s="1860"/>
      <c r="F1065" s="1860"/>
      <c r="G1065" s="1860"/>
      <c r="H1065" s="1860"/>
      <c r="I1065" s="1860"/>
      <c r="J1065" s="1860"/>
      <c r="K1065" s="1860"/>
      <c r="L1065" s="1860"/>
      <c r="M1065" s="1860"/>
      <c r="N1065" s="1860"/>
      <c r="O1065" s="1860"/>
      <c r="P1065" s="1860"/>
      <c r="Q1065" s="1860"/>
      <c r="R1065" s="1860"/>
      <c r="S1065" s="1860"/>
      <c r="T1065" s="1860"/>
      <c r="U1065" s="1860"/>
      <c r="V1065" s="1860"/>
      <c r="W1065" s="1860"/>
      <c r="X1065" s="1860"/>
      <c r="Y1065" s="1860"/>
      <c r="Z1065" s="1860"/>
      <c r="AA1065" s="1860"/>
      <c r="AB1065" s="1860"/>
      <c r="AC1065" s="1860"/>
      <c r="AD1065" s="1860"/>
      <c r="AE1065" s="1860"/>
      <c r="AF1065" s="1860"/>
      <c r="AG1065" s="1860"/>
      <c r="AH1065" s="1860"/>
      <c r="AI1065" s="1860"/>
      <c r="AJ1065" s="1860"/>
      <c r="AK1065" s="1860"/>
    </row>
    <row r="1066" spans="1:96" s="679" customFormat="1" ht="12.65" customHeight="1">
      <c r="A1066" s="1995" t="s">
        <v>624</v>
      </c>
      <c r="B1066" s="1995"/>
      <c r="C1066" s="13">
        <v>5</v>
      </c>
      <c r="D1066" s="1860" t="s">
        <v>1412</v>
      </c>
      <c r="E1066" s="1860"/>
      <c r="F1066" s="1860"/>
      <c r="G1066" s="1860"/>
      <c r="H1066" s="1860"/>
      <c r="I1066" s="1860"/>
      <c r="J1066" s="1860"/>
      <c r="K1066" s="1860"/>
      <c r="L1066" s="1860"/>
      <c r="M1066" s="1860"/>
      <c r="N1066" s="1860"/>
      <c r="O1066" s="1860"/>
      <c r="P1066" s="1860"/>
      <c r="Q1066" s="1860"/>
      <c r="R1066" s="1860"/>
      <c r="S1066" s="1860"/>
      <c r="T1066" s="1860"/>
      <c r="U1066" s="1860"/>
      <c r="V1066" s="1860"/>
      <c r="W1066" s="1860"/>
      <c r="X1066" s="1860"/>
      <c r="Y1066" s="1860"/>
      <c r="Z1066" s="1860"/>
      <c r="AA1066" s="1860"/>
      <c r="AB1066" s="1860"/>
      <c r="AC1066" s="1860"/>
      <c r="AD1066" s="1860"/>
      <c r="AE1066" s="1860"/>
      <c r="AF1066" s="1860"/>
      <c r="AG1066" s="1860"/>
      <c r="AH1066" s="1860"/>
      <c r="AI1066" s="1860"/>
      <c r="AJ1066" s="1860"/>
      <c r="AK1066" s="1860"/>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60"/>
      <c r="E1067" s="1860"/>
      <c r="F1067" s="1860"/>
      <c r="G1067" s="1860"/>
      <c r="H1067" s="1860"/>
      <c r="I1067" s="1860"/>
      <c r="J1067" s="1860"/>
      <c r="K1067" s="1860"/>
      <c r="L1067" s="1860"/>
      <c r="M1067" s="1860"/>
      <c r="N1067" s="1860"/>
      <c r="O1067" s="1860"/>
      <c r="P1067" s="1860"/>
      <c r="Q1067" s="1860"/>
      <c r="R1067" s="1860"/>
      <c r="S1067" s="1860"/>
      <c r="T1067" s="1860"/>
      <c r="U1067" s="1860"/>
      <c r="V1067" s="1860"/>
      <c r="W1067" s="1860"/>
      <c r="X1067" s="1860"/>
      <c r="Y1067" s="1860"/>
      <c r="Z1067" s="1860"/>
      <c r="AA1067" s="1860"/>
      <c r="AB1067" s="1860"/>
      <c r="AC1067" s="1860"/>
      <c r="AD1067" s="1860"/>
      <c r="AE1067" s="1860"/>
      <c r="AF1067" s="1860"/>
      <c r="AG1067" s="1860"/>
      <c r="AH1067" s="1860"/>
      <c r="AI1067" s="1860"/>
      <c r="AJ1067" s="1860"/>
      <c r="AK1067" s="1860"/>
    </row>
    <row r="1068" spans="1:96" ht="12.65" customHeight="1">
      <c r="A1068" s="235"/>
      <c r="B1068" s="235"/>
      <c r="C1068" s="13"/>
      <c r="D1068" s="1860"/>
      <c r="E1068" s="1860"/>
      <c r="F1068" s="1860"/>
      <c r="G1068" s="1860"/>
      <c r="H1068" s="1860"/>
      <c r="I1068" s="1860"/>
      <c r="J1068" s="1860"/>
      <c r="K1068" s="1860"/>
      <c r="L1068" s="1860"/>
      <c r="M1068" s="1860"/>
      <c r="N1068" s="1860"/>
      <c r="O1068" s="1860"/>
      <c r="P1068" s="1860"/>
      <c r="Q1068" s="1860"/>
      <c r="R1068" s="1860"/>
      <c r="S1068" s="1860"/>
      <c r="T1068" s="1860"/>
      <c r="U1068" s="1860"/>
      <c r="V1068" s="1860"/>
      <c r="W1068" s="1860"/>
      <c r="X1068" s="1860"/>
      <c r="Y1068" s="1860"/>
      <c r="Z1068" s="1860"/>
      <c r="AA1068" s="1860"/>
      <c r="AB1068" s="1860"/>
      <c r="AC1068" s="1860"/>
      <c r="AD1068" s="1860"/>
      <c r="AE1068" s="1860"/>
      <c r="AF1068" s="1860"/>
      <c r="AG1068" s="1860"/>
      <c r="AH1068" s="1860"/>
      <c r="AI1068" s="1860"/>
      <c r="AJ1068" s="1860"/>
      <c r="AK1068" s="1860"/>
    </row>
    <row r="1069" spans="1:96" ht="12.65" customHeight="1">
      <c r="A1069" s="235"/>
      <c r="B1069" s="235"/>
      <c r="C1069" s="13"/>
      <c r="D1069" s="1860"/>
      <c r="E1069" s="1860"/>
      <c r="F1069" s="1860"/>
      <c r="G1069" s="1860"/>
      <c r="H1069" s="1860"/>
      <c r="I1069" s="1860"/>
      <c r="J1069" s="1860"/>
      <c r="K1069" s="1860"/>
      <c r="L1069" s="1860"/>
      <c r="M1069" s="1860"/>
      <c r="N1069" s="1860"/>
      <c r="O1069" s="1860"/>
      <c r="P1069" s="1860"/>
      <c r="Q1069" s="1860"/>
      <c r="R1069" s="1860"/>
      <c r="S1069" s="1860"/>
      <c r="T1069" s="1860"/>
      <c r="U1069" s="1860"/>
      <c r="V1069" s="1860"/>
      <c r="W1069" s="1860"/>
      <c r="X1069" s="1860"/>
      <c r="Y1069" s="1860"/>
      <c r="Z1069" s="1860"/>
      <c r="AA1069" s="1860"/>
      <c r="AB1069" s="1860"/>
      <c r="AC1069" s="1860"/>
      <c r="AD1069" s="1860"/>
      <c r="AE1069" s="1860"/>
      <c r="AF1069" s="1860"/>
      <c r="AG1069" s="1860"/>
      <c r="AH1069" s="1860"/>
      <c r="AI1069" s="1860"/>
      <c r="AJ1069" s="1860"/>
      <c r="AK1069" s="1860"/>
      <c r="AL1069" s="679"/>
    </row>
    <row r="1070" spans="1:96" ht="12.65" customHeight="1">
      <c r="A1070" s="62"/>
      <c r="B1070" s="66"/>
      <c r="C1070" s="13"/>
      <c r="D1070" s="1860"/>
      <c r="E1070" s="1860"/>
      <c r="F1070" s="1860"/>
      <c r="G1070" s="1860"/>
      <c r="H1070" s="1860"/>
      <c r="I1070" s="1860"/>
      <c r="J1070" s="1860"/>
      <c r="K1070" s="1860"/>
      <c r="L1070" s="1860"/>
      <c r="M1070" s="1860"/>
      <c r="N1070" s="1860"/>
      <c r="O1070" s="1860"/>
      <c r="P1070" s="1860"/>
      <c r="Q1070" s="1860"/>
      <c r="R1070" s="1860"/>
      <c r="S1070" s="1860"/>
      <c r="T1070" s="1860"/>
      <c r="U1070" s="1860"/>
      <c r="V1070" s="1860"/>
      <c r="W1070" s="1860"/>
      <c r="X1070" s="1860"/>
      <c r="Y1070" s="1860"/>
      <c r="Z1070" s="1860"/>
      <c r="AA1070" s="1860"/>
      <c r="AB1070" s="1860"/>
      <c r="AC1070" s="1860"/>
      <c r="AD1070" s="1860"/>
      <c r="AE1070" s="1860"/>
      <c r="AF1070" s="1860"/>
      <c r="AG1070" s="1860"/>
      <c r="AH1070" s="1860"/>
      <c r="AI1070" s="1860"/>
      <c r="AJ1070" s="1860"/>
      <c r="AK1070" s="1860"/>
    </row>
    <row r="1071" spans="1:96" ht="12.65" customHeight="1">
      <c r="A1071" s="1995" t="s">
        <v>624</v>
      </c>
      <c r="B1071" s="1995"/>
      <c r="C1071" s="13">
        <v>6</v>
      </c>
      <c r="D1071" s="1860" t="s">
        <v>1204</v>
      </c>
      <c r="E1071" s="1860"/>
      <c r="F1071" s="1860"/>
      <c r="G1071" s="1860"/>
      <c r="H1071" s="1860"/>
      <c r="I1071" s="1860"/>
      <c r="J1071" s="1860"/>
      <c r="K1071" s="1860"/>
      <c r="L1071" s="1860"/>
      <c r="M1071" s="1860"/>
      <c r="N1071" s="1860"/>
      <c r="O1071" s="1860"/>
      <c r="P1071" s="1860"/>
      <c r="Q1071" s="1860"/>
      <c r="R1071" s="1860"/>
      <c r="S1071" s="1860"/>
      <c r="T1071" s="1860"/>
      <c r="U1071" s="1860"/>
      <c r="V1071" s="1860"/>
      <c r="W1071" s="1860"/>
      <c r="X1071" s="1860"/>
      <c r="Y1071" s="1860"/>
      <c r="Z1071" s="1860"/>
      <c r="AA1071" s="1860"/>
      <c r="AB1071" s="1860"/>
      <c r="AC1071" s="1860"/>
      <c r="AD1071" s="1860"/>
      <c r="AE1071" s="1860"/>
      <c r="AF1071" s="1860"/>
      <c r="AG1071" s="1860"/>
      <c r="AH1071" s="1860"/>
      <c r="AI1071" s="1860"/>
      <c r="AJ1071" s="1860"/>
      <c r="AK1071" s="1860"/>
    </row>
    <row r="1072" spans="1:96" ht="12.65" customHeight="1">
      <c r="A1072" s="62"/>
      <c r="B1072" s="317"/>
      <c r="C1072" s="13"/>
      <c r="D1072" s="1860"/>
      <c r="E1072" s="1860"/>
      <c r="F1072" s="1860"/>
      <c r="G1072" s="1860"/>
      <c r="H1072" s="1860"/>
      <c r="I1072" s="1860"/>
      <c r="J1072" s="1860"/>
      <c r="K1072" s="1860"/>
      <c r="L1072" s="1860"/>
      <c r="M1072" s="1860"/>
      <c r="N1072" s="1860"/>
      <c r="O1072" s="1860"/>
      <c r="P1072" s="1860"/>
      <c r="Q1072" s="1860"/>
      <c r="R1072" s="1860"/>
      <c r="S1072" s="1860"/>
      <c r="T1072" s="1860"/>
      <c r="U1072" s="1860"/>
      <c r="V1072" s="1860"/>
      <c r="W1072" s="1860"/>
      <c r="X1072" s="1860"/>
      <c r="Y1072" s="1860"/>
      <c r="Z1072" s="1860"/>
      <c r="AA1072" s="1860"/>
      <c r="AB1072" s="1860"/>
      <c r="AC1072" s="1860"/>
      <c r="AD1072" s="1860"/>
      <c r="AE1072" s="1860"/>
      <c r="AF1072" s="1860"/>
      <c r="AG1072" s="1860"/>
      <c r="AH1072" s="1860"/>
      <c r="AI1072" s="1860"/>
      <c r="AJ1072" s="1860"/>
      <c r="AK1072" s="1860"/>
    </row>
    <row r="1073" spans="1:96" ht="12.65" customHeight="1">
      <c r="A1073" s="62"/>
      <c r="B1073" s="66"/>
      <c r="C1073" s="13"/>
      <c r="D1073" s="1860"/>
      <c r="E1073" s="1860"/>
      <c r="F1073" s="1860"/>
      <c r="G1073" s="1860"/>
      <c r="H1073" s="1860"/>
      <c r="I1073" s="1860"/>
      <c r="J1073" s="1860"/>
      <c r="K1073" s="1860"/>
      <c r="L1073" s="1860"/>
      <c r="M1073" s="1860"/>
      <c r="N1073" s="1860"/>
      <c r="O1073" s="1860"/>
      <c r="P1073" s="1860"/>
      <c r="Q1073" s="1860"/>
      <c r="R1073" s="1860"/>
      <c r="S1073" s="1860"/>
      <c r="T1073" s="1860"/>
      <c r="U1073" s="1860"/>
      <c r="V1073" s="1860"/>
      <c r="W1073" s="1860"/>
      <c r="X1073" s="1860"/>
      <c r="Y1073" s="1860"/>
      <c r="Z1073" s="1860"/>
      <c r="AA1073" s="1860"/>
      <c r="AB1073" s="1860"/>
      <c r="AC1073" s="1860"/>
      <c r="AD1073" s="1860"/>
      <c r="AE1073" s="1860"/>
      <c r="AF1073" s="1860"/>
      <c r="AG1073" s="1860"/>
      <c r="AH1073" s="1860"/>
      <c r="AI1073" s="1860"/>
      <c r="AJ1073" s="1860"/>
      <c r="AK1073" s="1860"/>
    </row>
    <row r="1074" spans="1:96" ht="12.65" customHeight="1">
      <c r="A1074" s="1995" t="s">
        <v>624</v>
      </c>
      <c r="B1074" s="1995"/>
      <c r="C1074" s="318">
        <v>7</v>
      </c>
      <c r="D1074" s="1860" t="s">
        <v>1206</v>
      </c>
      <c r="E1074" s="1860"/>
      <c r="F1074" s="1860"/>
      <c r="G1074" s="1860"/>
      <c r="H1074" s="1860"/>
      <c r="I1074" s="1860"/>
      <c r="J1074" s="1860"/>
      <c r="K1074" s="1860"/>
      <c r="L1074" s="1860"/>
      <c r="M1074" s="1860"/>
      <c r="N1074" s="1860"/>
      <c r="O1074" s="1860"/>
      <c r="P1074" s="1860"/>
      <c r="Q1074" s="1860"/>
      <c r="R1074" s="1860"/>
      <c r="S1074" s="1860"/>
      <c r="T1074" s="1860"/>
      <c r="U1074" s="1860"/>
      <c r="V1074" s="1860"/>
      <c r="W1074" s="1860"/>
      <c r="X1074" s="1860"/>
      <c r="Y1074" s="1860"/>
      <c r="Z1074" s="1860"/>
      <c r="AA1074" s="1860"/>
      <c r="AB1074" s="1860"/>
      <c r="AC1074" s="1860"/>
      <c r="AD1074" s="1860"/>
      <c r="AE1074" s="1860"/>
      <c r="AF1074" s="1860"/>
      <c r="AG1074" s="1860"/>
      <c r="AH1074" s="1860"/>
      <c r="AI1074" s="1860"/>
      <c r="AJ1074" s="1860"/>
      <c r="AK1074" s="1860"/>
      <c r="AL1074" s="32"/>
      <c r="AM1074" s="1459"/>
      <c r="AN1074" s="1459"/>
      <c r="AO1074" s="1459"/>
      <c r="AP1074" s="1459"/>
      <c r="AQ1074" s="1459"/>
      <c r="AR1074" s="1459"/>
      <c r="AS1074" s="1459"/>
      <c r="AT1074" s="1459"/>
      <c r="AU1074" s="1459"/>
      <c r="AV1074" s="1459"/>
      <c r="AW1074" s="1459"/>
      <c r="AX1074" s="1459"/>
      <c r="AY1074" s="1459"/>
    </row>
    <row r="1075" spans="1:96" ht="12.65" customHeight="1">
      <c r="A1075" s="235"/>
      <c r="B1075" s="235"/>
      <c r="C1075" s="319"/>
      <c r="D1075" s="1860"/>
      <c r="E1075" s="1860"/>
      <c r="F1075" s="1860"/>
      <c r="G1075" s="1860"/>
      <c r="H1075" s="1860"/>
      <c r="I1075" s="1860"/>
      <c r="J1075" s="1860"/>
      <c r="K1075" s="1860"/>
      <c r="L1075" s="1860"/>
      <c r="M1075" s="1860"/>
      <c r="N1075" s="1860"/>
      <c r="O1075" s="1860"/>
      <c r="P1075" s="1860"/>
      <c r="Q1075" s="1860"/>
      <c r="R1075" s="1860"/>
      <c r="S1075" s="1860"/>
      <c r="T1075" s="1860"/>
      <c r="U1075" s="1860"/>
      <c r="V1075" s="1860"/>
      <c r="W1075" s="1860"/>
      <c r="X1075" s="1860"/>
      <c r="Y1075" s="1860"/>
      <c r="Z1075" s="1860"/>
      <c r="AA1075" s="1860"/>
      <c r="AB1075" s="1860"/>
      <c r="AC1075" s="1860"/>
      <c r="AD1075" s="1860"/>
      <c r="AE1075" s="1860"/>
      <c r="AF1075" s="1860"/>
      <c r="AG1075" s="1860"/>
      <c r="AH1075" s="1860"/>
      <c r="AI1075" s="1860"/>
      <c r="AJ1075" s="1860"/>
      <c r="AK1075" s="1860"/>
    </row>
    <row r="1076" spans="1:96" ht="12.65" customHeight="1">
      <c r="A1076" s="235"/>
      <c r="B1076" s="235"/>
      <c r="C1076" s="319"/>
      <c r="D1076" s="1860"/>
      <c r="E1076" s="1860"/>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row>
    <row r="1077" spans="1:96" s="679" customFormat="1" ht="12.65" customHeight="1">
      <c r="A1077" s="62"/>
      <c r="B1077" s="66"/>
      <c r="C1077" s="318"/>
      <c r="D1077" s="1860"/>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2"/>
      <c r="AM1077" s="39"/>
      <c r="AN1077" s="39"/>
      <c r="AO1077" s="39"/>
      <c r="AP1077" s="39"/>
      <c r="AQ1077" s="39"/>
      <c r="AR1077" s="39"/>
      <c r="AS1077" s="39"/>
      <c r="AT1077" s="39"/>
      <c r="AU1077" s="39"/>
      <c r="AV1077" s="39"/>
      <c r="AW1077" s="39"/>
      <c r="AX1077" s="39"/>
      <c r="AY1077" s="39"/>
      <c r="CR1077" s="25"/>
    </row>
    <row r="1078" spans="1:96" ht="12.65" customHeight="1">
      <c r="A1078" s="1995" t="s">
        <v>624</v>
      </c>
      <c r="B1078" s="1995"/>
      <c r="C1078" s="318">
        <v>8</v>
      </c>
      <c r="D1078" s="2292" t="s">
        <v>2097</v>
      </c>
      <c r="E1078" s="2292"/>
      <c r="F1078" s="2292"/>
      <c r="G1078" s="2292"/>
      <c r="H1078" s="2292"/>
      <c r="I1078" s="2292"/>
      <c r="J1078" s="2292"/>
      <c r="K1078" s="2292"/>
      <c r="L1078" s="2292"/>
      <c r="M1078" s="2292"/>
      <c r="N1078" s="2292"/>
      <c r="O1078" s="2292"/>
      <c r="P1078" s="2292"/>
      <c r="Q1078" s="2292"/>
      <c r="R1078" s="2292"/>
      <c r="S1078" s="2292"/>
      <c r="T1078" s="2292"/>
      <c r="U1078" s="2292"/>
      <c r="V1078" s="2292"/>
      <c r="W1078" s="2292"/>
      <c r="X1078" s="2292"/>
      <c r="Y1078" s="2292"/>
      <c r="Z1078" s="2292"/>
      <c r="AA1078" s="2292"/>
      <c r="AB1078" s="2292"/>
      <c r="AC1078" s="2292"/>
      <c r="AD1078" s="2292"/>
      <c r="AE1078" s="2292"/>
      <c r="AF1078" s="2292"/>
      <c r="AG1078" s="2292"/>
      <c r="AH1078" s="2292"/>
      <c r="AI1078" s="2292"/>
      <c r="AJ1078" s="2292"/>
      <c r="AK1078" s="2292"/>
    </row>
    <row r="1079" spans="1:96" ht="12.65" customHeight="1">
      <c r="A1079" s="235"/>
      <c r="B1079" s="235"/>
      <c r="C1079" s="318"/>
      <c r="D1079" s="2292"/>
      <c r="E1079" s="2292"/>
      <c r="F1079" s="2292"/>
      <c r="G1079" s="2292"/>
      <c r="H1079" s="2292"/>
      <c r="I1079" s="2292"/>
      <c r="J1079" s="2292"/>
      <c r="K1079" s="2292"/>
      <c r="L1079" s="2292"/>
      <c r="M1079" s="2292"/>
      <c r="N1079" s="2292"/>
      <c r="O1079" s="2292"/>
      <c r="P1079" s="2292"/>
      <c r="Q1079" s="2292"/>
      <c r="R1079" s="2292"/>
      <c r="S1079" s="2292"/>
      <c r="T1079" s="2292"/>
      <c r="U1079" s="2292"/>
      <c r="V1079" s="2292"/>
      <c r="W1079" s="2292"/>
      <c r="X1079" s="2292"/>
      <c r="Y1079" s="2292"/>
      <c r="Z1079" s="2292"/>
      <c r="AA1079" s="2292"/>
      <c r="AB1079" s="2292"/>
      <c r="AC1079" s="2292"/>
      <c r="AD1079" s="2292"/>
      <c r="AE1079" s="2292"/>
      <c r="AF1079" s="2292"/>
      <c r="AG1079" s="2292"/>
      <c r="AH1079" s="2292"/>
      <c r="AI1079" s="2292"/>
      <c r="AJ1079" s="2292"/>
      <c r="AK1079" s="2292"/>
    </row>
    <row r="1080" spans="1:96" ht="12.65" customHeight="1">
      <c r="A1080" s="235"/>
      <c r="B1080" s="235"/>
      <c r="C1080" s="318"/>
      <c r="D1080" s="2292"/>
      <c r="E1080" s="2292"/>
      <c r="F1080" s="2292"/>
      <c r="G1080" s="2292"/>
      <c r="H1080" s="2292"/>
      <c r="I1080" s="2292"/>
      <c r="J1080" s="2292"/>
      <c r="K1080" s="2292"/>
      <c r="L1080" s="2292"/>
      <c r="M1080" s="2292"/>
      <c r="N1080" s="2292"/>
      <c r="O1080" s="2292"/>
      <c r="P1080" s="2292"/>
      <c r="Q1080" s="2292"/>
      <c r="R1080" s="2292"/>
      <c r="S1080" s="2292"/>
      <c r="T1080" s="2292"/>
      <c r="U1080" s="2292"/>
      <c r="V1080" s="2292"/>
      <c r="W1080" s="2292"/>
      <c r="X1080" s="2292"/>
      <c r="Y1080" s="2292"/>
      <c r="Z1080" s="2292"/>
      <c r="AA1080" s="2292"/>
      <c r="AB1080" s="2292"/>
      <c r="AC1080" s="2292"/>
      <c r="AD1080" s="2292"/>
      <c r="AE1080" s="2292"/>
      <c r="AF1080" s="2292"/>
      <c r="AG1080" s="2292"/>
      <c r="AH1080" s="2292"/>
      <c r="AI1080" s="2292"/>
      <c r="AJ1080" s="2292"/>
      <c r="AK1080" s="2292"/>
      <c r="AL1080" s="679"/>
    </row>
    <row r="1081" spans="1:96" ht="12" customHeight="1">
      <c r="A1081" s="62"/>
      <c r="B1081" s="66"/>
      <c r="C1081" s="318"/>
      <c r="D1081" s="2292"/>
      <c r="E1081" s="2292"/>
      <c r="F1081" s="2292"/>
      <c r="G1081" s="2292"/>
      <c r="H1081" s="2292"/>
      <c r="I1081" s="2292"/>
      <c r="J1081" s="2292"/>
      <c r="K1081" s="2292"/>
      <c r="L1081" s="2292"/>
      <c r="M1081" s="2292"/>
      <c r="N1081" s="2292"/>
      <c r="O1081" s="2292"/>
      <c r="P1081" s="2292"/>
      <c r="Q1081" s="2292"/>
      <c r="R1081" s="2292"/>
      <c r="S1081" s="2292"/>
      <c r="T1081" s="2292"/>
      <c r="U1081" s="2292"/>
      <c r="V1081" s="2292"/>
      <c r="W1081" s="2292"/>
      <c r="X1081" s="2292"/>
      <c r="Y1081" s="2292"/>
      <c r="Z1081" s="2292"/>
      <c r="AA1081" s="2292"/>
      <c r="AB1081" s="2292"/>
      <c r="AC1081" s="2292"/>
      <c r="AD1081" s="2292"/>
      <c r="AE1081" s="2292"/>
      <c r="AF1081" s="2292"/>
      <c r="AG1081" s="2292"/>
      <c r="AH1081" s="2292"/>
      <c r="AI1081" s="2292"/>
      <c r="AJ1081" s="2292"/>
      <c r="AK1081" s="2292"/>
    </row>
    <row r="1082" spans="1:96" ht="12.65" customHeight="1">
      <c r="A1082" s="1995" t="s">
        <v>624</v>
      </c>
      <c r="B1082" s="1995"/>
      <c r="C1082" s="318">
        <v>9</v>
      </c>
      <c r="D1082" s="1860" t="s">
        <v>1205</v>
      </c>
      <c r="E1082" s="1860"/>
      <c r="F1082" s="1860"/>
      <c r="G1082" s="1860"/>
      <c r="H1082" s="1860"/>
      <c r="I1082" s="1860"/>
      <c r="J1082" s="1860"/>
      <c r="K1082" s="1860"/>
      <c r="L1082" s="1860"/>
      <c r="M1082" s="1860"/>
      <c r="N1082" s="1860"/>
      <c r="O1082" s="1860"/>
      <c r="P1082" s="1860"/>
      <c r="Q1082" s="1860"/>
      <c r="R1082" s="1860"/>
      <c r="S1082" s="1860"/>
      <c r="T1082" s="1860"/>
      <c r="U1082" s="1860"/>
      <c r="V1082" s="1860"/>
      <c r="W1082" s="1860"/>
      <c r="X1082" s="1860"/>
      <c r="Y1082" s="1860"/>
      <c r="Z1082" s="1860"/>
      <c r="AA1082" s="1860"/>
      <c r="AB1082" s="1860"/>
      <c r="AC1082" s="1860"/>
      <c r="AD1082" s="1860"/>
      <c r="AE1082" s="1860"/>
      <c r="AF1082" s="1860"/>
      <c r="AG1082" s="1860"/>
      <c r="AH1082" s="1860"/>
      <c r="AI1082" s="1860"/>
      <c r="AJ1082" s="1860"/>
      <c r="AK1082" s="1860"/>
    </row>
    <row r="1083" spans="1:96" ht="15" customHeight="1">
      <c r="A1083" s="62"/>
      <c r="B1083" s="66"/>
      <c r="C1083" s="318"/>
      <c r="D1083" s="1860"/>
      <c r="E1083" s="1860"/>
      <c r="F1083" s="1860"/>
      <c r="G1083" s="1860"/>
      <c r="H1083" s="1860"/>
      <c r="I1083" s="1860"/>
      <c r="J1083" s="1860"/>
      <c r="K1083" s="1860"/>
      <c r="L1083" s="1860"/>
      <c r="M1083" s="1860"/>
      <c r="N1083" s="1860"/>
      <c r="O1083" s="1860"/>
      <c r="P1083" s="1860"/>
      <c r="Q1083" s="1860"/>
      <c r="R1083" s="1860"/>
      <c r="S1083" s="1860"/>
      <c r="T1083" s="1860"/>
      <c r="U1083" s="1860"/>
      <c r="V1083" s="1860"/>
      <c r="W1083" s="1860"/>
      <c r="X1083" s="1860"/>
      <c r="Y1083" s="1860"/>
      <c r="Z1083" s="1860"/>
      <c r="AA1083" s="1860"/>
      <c r="AB1083" s="1860"/>
      <c r="AC1083" s="1860"/>
      <c r="AD1083" s="1860"/>
      <c r="AE1083" s="1860"/>
      <c r="AF1083" s="1860"/>
      <c r="AG1083" s="1860"/>
      <c r="AH1083" s="1860"/>
      <c r="AI1083" s="1860"/>
      <c r="AJ1083" s="1860"/>
      <c r="AK1083" s="1860"/>
    </row>
    <row r="1084" spans="1:96" ht="15" customHeight="1">
      <c r="D1084" s="1860"/>
      <c r="E1084" s="1860"/>
      <c r="F1084" s="1860"/>
      <c r="G1084" s="1860"/>
      <c r="H1084" s="1860"/>
      <c r="I1084" s="1860"/>
      <c r="J1084" s="1860"/>
      <c r="K1084" s="1860"/>
      <c r="L1084" s="1860"/>
      <c r="M1084" s="1860"/>
      <c r="N1084" s="1860"/>
      <c r="O1084" s="1860"/>
      <c r="P1084" s="1860"/>
      <c r="Q1084" s="1860"/>
      <c r="R1084" s="1860"/>
      <c r="S1084" s="1860"/>
      <c r="T1084" s="1860"/>
      <c r="U1084" s="1860"/>
      <c r="V1084" s="1860"/>
      <c r="W1084" s="1860"/>
      <c r="X1084" s="1860"/>
      <c r="Y1084" s="1860"/>
      <c r="Z1084" s="1860"/>
      <c r="AA1084" s="1860"/>
      <c r="AB1084" s="1860"/>
      <c r="AC1084" s="1860"/>
      <c r="AD1084" s="1860"/>
      <c r="AE1084" s="1860"/>
      <c r="AF1084" s="1860"/>
      <c r="AG1084" s="1860"/>
      <c r="AH1084" s="1860"/>
      <c r="AI1084" s="1860"/>
      <c r="AJ1084" s="1860"/>
      <c r="AK1084" s="186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40" priority="4" stopIfTrue="1" operator="equal">
      <formula>"Please Enter Amount:"</formula>
    </cfRule>
  </conditionalFormatting>
  <conditionalFormatting sqref="AJ1024">
    <cfRule type="cellIs" dxfId="139" priority="7" stopIfTrue="1" operator="equal">
      <formula>"#DIV/0!"</formula>
    </cfRule>
  </conditionalFormatting>
  <conditionalFormatting sqref="AG440:AJ440">
    <cfRule type="expression" dxfId="138" priority="8" stopIfTrue="1">
      <formula>"iserror(d31)"</formula>
    </cfRule>
  </conditionalFormatting>
  <conditionalFormatting sqref="AF1012">
    <cfRule type="cellIs" dxfId="137" priority="2" stopIfTrue="1" operator="equal">
      <formula>"Please Enter Amount:"</formula>
    </cfRule>
  </conditionalFormatting>
  <conditionalFormatting sqref="AF1005">
    <cfRule type="cellIs" dxfId="13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52" zoomScale="90" zoomScaleNormal="100" zoomScaleSheetLayoutView="90" workbookViewId="0">
      <selection activeCell="A85" sqref="A85:XFD85"/>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580</v>
      </c>
      <c r="B1" s="189"/>
      <c r="C1" s="189"/>
      <c r="D1" s="189"/>
      <c r="E1" s="190"/>
      <c r="F1" s="2539" t="s">
        <v>654</v>
      </c>
      <c r="G1" s="2540"/>
      <c r="H1" s="2540"/>
      <c r="I1" s="2540"/>
      <c r="J1" s="2540"/>
      <c r="K1" s="2540"/>
      <c r="L1" s="2540"/>
      <c r="M1" s="2540"/>
      <c r="N1" s="2540"/>
      <c r="O1" s="2540"/>
      <c r="P1" s="2540"/>
      <c r="Q1" s="2540"/>
      <c r="R1" s="2541"/>
      <c r="S1" s="168"/>
      <c r="T1" s="167"/>
      <c r="U1" s="169"/>
    </row>
    <row r="2" spans="1:21" s="208" customFormat="1" ht="71.25" customHeight="1">
      <c r="A2" s="207"/>
      <c r="B2" s="208" t="s">
        <v>24</v>
      </c>
      <c r="C2" s="208" t="s">
        <v>392</v>
      </c>
      <c r="D2" s="208" t="s">
        <v>391</v>
      </c>
      <c r="E2" s="208" t="s">
        <v>25</v>
      </c>
      <c r="F2" s="209" t="str">
        <f>Application!B637&amp;Application!C637</f>
        <v>1)Permanent Mortgage</v>
      </c>
      <c r="G2" s="209" t="str">
        <f>Application!B638&amp;Application!C638</f>
        <v>2)HCD - AHSC</v>
      </c>
      <c r="H2" s="209" t="str">
        <f>Application!B639&amp;Application!C639</f>
        <v>3)San Mateo County Loan</v>
      </c>
      <c r="I2" s="209" t="str">
        <f>Application!B640&amp;Application!C640</f>
        <v>4)San Mateo County Loan - HHC</v>
      </c>
      <c r="J2" s="209" t="str">
        <f>Application!B641&amp;Application!C641</f>
        <v>5)Deferred Developer Fee</v>
      </c>
      <c r="K2" s="209" t="str">
        <f>Application!B642&amp;Application!C642</f>
        <v>6)GP Equity</v>
      </c>
      <c r="L2" s="209" t="str">
        <f>Application!B643&amp;Application!C643</f>
        <v>7)Deferred Soft Loan Accrued Interest</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f>B4-SUM(F4:Q4)</f>
        <v>0</v>
      </c>
      <c r="F4" s="217"/>
      <c r="G4" s="217"/>
      <c r="H4" s="217"/>
      <c r="I4" s="217"/>
      <c r="J4" s="217"/>
      <c r="K4" s="217"/>
      <c r="L4" s="217"/>
      <c r="M4" s="217"/>
      <c r="N4" s="217"/>
      <c r="O4" s="217"/>
      <c r="P4" s="217"/>
      <c r="Q4" s="217"/>
      <c r="R4" s="876">
        <f>SUM(E4:Q4)</f>
        <v>0</v>
      </c>
      <c r="S4" s="218"/>
      <c r="T4" s="218"/>
      <c r="U4" s="213"/>
    </row>
    <row r="5" spans="1:21" s="214" customFormat="1">
      <c r="A5" s="215" t="s">
        <v>29</v>
      </c>
      <c r="B5" s="216">
        <f>SUM(C5+D5)</f>
        <v>223804</v>
      </c>
      <c r="C5" s="217">
        <f>'[10]4%'!F36</f>
        <v>215791.8168</v>
      </c>
      <c r="D5" s="217">
        <f>'[10]4%'!G36</f>
        <v>8012.1831999999995</v>
      </c>
      <c r="E5" s="217">
        <f t="shared" ref="E5:E7" si="0">B5-SUM(F5:Q5)</f>
        <v>223804</v>
      </c>
      <c r="F5" s="217"/>
      <c r="G5" s="217"/>
      <c r="H5" s="217"/>
      <c r="I5" s="217"/>
      <c r="J5" s="217"/>
      <c r="K5" s="217"/>
      <c r="L5" s="217"/>
      <c r="M5" s="217"/>
      <c r="N5" s="217"/>
      <c r="O5" s="217"/>
      <c r="P5" s="217"/>
      <c r="Q5" s="217"/>
      <c r="R5" s="876">
        <f>SUM(E5:Q5)</f>
        <v>223804</v>
      </c>
      <c r="S5" s="218"/>
      <c r="T5" s="218"/>
      <c r="U5" s="213"/>
    </row>
    <row r="6" spans="1:21" s="214" customFormat="1">
      <c r="A6" s="215" t="s">
        <v>30</v>
      </c>
      <c r="B6" s="216">
        <f>SUM(C6+D6)</f>
        <v>25000</v>
      </c>
      <c r="C6" s="217">
        <f>'[10]4%'!F38</f>
        <v>24105</v>
      </c>
      <c r="D6" s="217">
        <f>'[10]4%'!G38</f>
        <v>895</v>
      </c>
      <c r="E6" s="217">
        <f t="shared" si="0"/>
        <v>25000</v>
      </c>
      <c r="F6" s="217"/>
      <c r="G6" s="217"/>
      <c r="H6" s="217"/>
      <c r="I6" s="217"/>
      <c r="J6" s="217"/>
      <c r="K6" s="217"/>
      <c r="L6" s="217"/>
      <c r="M6" s="217"/>
      <c r="N6" s="217"/>
      <c r="O6" s="217"/>
      <c r="P6" s="217"/>
      <c r="Q6" s="217"/>
      <c r="R6" s="876">
        <f>SUM(E6:Q6)</f>
        <v>25000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6">
        <f>SUM(E7:Q7)</f>
        <v>0</v>
      </c>
      <c r="S7" s="218"/>
      <c r="T7" s="218"/>
      <c r="U7" s="213"/>
    </row>
    <row r="8" spans="1:21" s="214" customFormat="1">
      <c r="A8" s="219" t="s">
        <v>626</v>
      </c>
      <c r="B8" s="216">
        <f>SUM(C8:D8)</f>
        <v>248804</v>
      </c>
      <c r="C8" s="216">
        <f t="shared" ref="C8:Q8" si="1">SUM(C4:C7)</f>
        <v>239896.8168</v>
      </c>
      <c r="D8" s="216">
        <f t="shared" si="1"/>
        <v>8907.1831999999995</v>
      </c>
      <c r="E8" s="216">
        <f t="shared" si="1"/>
        <v>248804</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1">
        <f>SUM(R4:R7)</f>
        <v>248804</v>
      </c>
      <c r="S8" s="218"/>
      <c r="T8" s="218"/>
      <c r="U8" s="213"/>
    </row>
    <row r="9" spans="1:21" s="214" customFormat="1">
      <c r="A9" s="215" t="s">
        <v>627</v>
      </c>
      <c r="B9" s="216">
        <f>SUM(C9+D9)</f>
        <v>0</v>
      </c>
      <c r="C9" s="217"/>
      <c r="D9" s="217"/>
      <c r="E9" s="217">
        <f t="shared" ref="E9:E10" si="2">B9-SUM(F9:Q9)</f>
        <v>0</v>
      </c>
      <c r="F9" s="217"/>
      <c r="G9" s="217"/>
      <c r="H9" s="217"/>
      <c r="I9" s="217"/>
      <c r="J9" s="217"/>
      <c r="K9" s="217"/>
      <c r="L9" s="217"/>
      <c r="M9" s="217"/>
      <c r="N9" s="217"/>
      <c r="O9" s="217"/>
      <c r="P9" s="217"/>
      <c r="Q9" s="217"/>
      <c r="R9" s="876">
        <f>SUM(E9:Q9)</f>
        <v>0</v>
      </c>
      <c r="S9" s="218"/>
      <c r="T9" s="217"/>
      <c r="U9" s="213"/>
    </row>
    <row r="10" spans="1:21" s="214" customFormat="1">
      <c r="A10" s="215" t="s">
        <v>628</v>
      </c>
      <c r="B10" s="216">
        <f>SUM(C10+D10)</f>
        <v>218938</v>
      </c>
      <c r="C10" s="217">
        <f>'[10]4%'!F41</f>
        <v>211100.0196</v>
      </c>
      <c r="D10" s="217">
        <f>'[10]4%'!G41</f>
        <v>7837.9803999999995</v>
      </c>
      <c r="E10" s="217">
        <f t="shared" si="2"/>
        <v>218938</v>
      </c>
      <c r="F10" s="217"/>
      <c r="G10" s="217"/>
      <c r="H10" s="217"/>
      <c r="I10" s="217"/>
      <c r="J10" s="217"/>
      <c r="K10" s="217"/>
      <c r="L10" s="217"/>
      <c r="M10" s="217"/>
      <c r="N10" s="217"/>
      <c r="O10" s="217"/>
      <c r="P10" s="217"/>
      <c r="Q10" s="217"/>
      <c r="R10" s="876">
        <f>SUM(E10:Q10)</f>
        <v>218938</v>
      </c>
      <c r="S10" s="217">
        <f>R10</f>
        <v>218938</v>
      </c>
      <c r="T10" s="217"/>
      <c r="U10" s="213"/>
    </row>
    <row r="11" spans="1:21" s="214" customFormat="1">
      <c r="A11" s="219" t="s">
        <v>629</v>
      </c>
      <c r="B11" s="216">
        <f>SUM(C11:D11)</f>
        <v>218938</v>
      </c>
      <c r="C11" s="216">
        <f t="shared" ref="C11:Q11" si="3">SUM(C9:C10)</f>
        <v>211100.0196</v>
      </c>
      <c r="D11" s="216">
        <f t="shared" si="3"/>
        <v>7837.9803999999995</v>
      </c>
      <c r="E11" s="216">
        <f t="shared" si="3"/>
        <v>218938</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1">
        <f>SUM(R9:R10)</f>
        <v>218938</v>
      </c>
      <c r="S11" s="218"/>
      <c r="T11" s="220">
        <f>SUM(T9:T10)</f>
        <v>0</v>
      </c>
      <c r="U11" s="213"/>
    </row>
    <row r="12" spans="1:21" s="214" customFormat="1">
      <c r="A12" s="219" t="s">
        <v>89</v>
      </c>
      <c r="B12" s="216">
        <f t="shared" ref="B12:Q12" si="4">SUM(B8+B11)</f>
        <v>467742</v>
      </c>
      <c r="C12" s="216">
        <f t="shared" si="4"/>
        <v>450996.83640000003</v>
      </c>
      <c r="D12" s="216">
        <f t="shared" si="4"/>
        <v>16745.1636</v>
      </c>
      <c r="E12" s="216">
        <f t="shared" si="4"/>
        <v>467742</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1">
        <f>SUM(R8+R11)</f>
        <v>467742</v>
      </c>
      <c r="S12" s="218"/>
      <c r="T12" s="218"/>
      <c r="U12" s="213"/>
    </row>
    <row r="13" spans="1:21" s="214" customFormat="1">
      <c r="A13" s="449" t="s">
        <v>969</v>
      </c>
      <c r="B13" s="216">
        <f>SUM(C13+D13)</f>
        <v>0</v>
      </c>
      <c r="C13" s="217"/>
      <c r="D13" s="217"/>
      <c r="E13" s="217">
        <f t="shared" ref="E13:E15" si="5">B13-SUM(F13:Q13)</f>
        <v>0</v>
      </c>
      <c r="F13" s="217"/>
      <c r="G13" s="217"/>
      <c r="H13" s="217"/>
      <c r="I13" s="217"/>
      <c r="J13" s="217"/>
      <c r="K13" s="217"/>
      <c r="L13" s="217"/>
      <c r="M13" s="217"/>
      <c r="N13" s="217"/>
      <c r="O13" s="217"/>
      <c r="P13" s="217"/>
      <c r="Q13" s="217"/>
      <c r="R13" s="876">
        <f>SUM(E13:Q13)</f>
        <v>0</v>
      </c>
      <c r="S13" s="217"/>
      <c r="T13" s="217"/>
      <c r="U13" s="213"/>
    </row>
    <row r="14" spans="1:21" s="214" customFormat="1" ht="23">
      <c r="A14" s="450" t="s">
        <v>1946</v>
      </c>
      <c r="B14" s="216">
        <f>SUM(C14+D14)</f>
        <v>0</v>
      </c>
      <c r="C14" s="217"/>
      <c r="D14" s="217"/>
      <c r="E14" s="217">
        <f t="shared" si="5"/>
        <v>0</v>
      </c>
      <c r="F14" s="217"/>
      <c r="G14" s="217"/>
      <c r="H14" s="217"/>
      <c r="I14" s="217"/>
      <c r="J14" s="217"/>
      <c r="K14" s="217"/>
      <c r="L14" s="217"/>
      <c r="M14" s="217"/>
      <c r="N14" s="217"/>
      <c r="O14" s="217"/>
      <c r="P14" s="217"/>
      <c r="Q14" s="217"/>
      <c r="R14" s="876">
        <f>SUM(E14:Q14)</f>
        <v>0</v>
      </c>
      <c r="S14" s="217"/>
      <c r="T14" s="217"/>
      <c r="U14" s="213"/>
    </row>
    <row r="15" spans="1:21" s="214" customFormat="1">
      <c r="A15" s="450" t="s">
        <v>1351</v>
      </c>
      <c r="B15" s="216">
        <f>SUM(C15+D15)</f>
        <v>0</v>
      </c>
      <c r="C15" s="217"/>
      <c r="D15" s="217"/>
      <c r="E15" s="217">
        <f t="shared" si="5"/>
        <v>0</v>
      </c>
      <c r="F15" s="217"/>
      <c r="G15" s="217"/>
      <c r="H15" s="217"/>
      <c r="I15" s="217"/>
      <c r="J15" s="217"/>
      <c r="K15" s="217"/>
      <c r="L15" s="217"/>
      <c r="M15" s="217"/>
      <c r="N15" s="217"/>
      <c r="O15" s="217"/>
      <c r="P15" s="217"/>
      <c r="Q15" s="217"/>
      <c r="R15" s="876">
        <f>SUM(E15:Q15)</f>
        <v>0</v>
      </c>
      <c r="S15" s="218"/>
      <c r="T15" s="218"/>
      <c r="U15" s="213"/>
    </row>
    <row r="16" spans="1:21" s="214" customFormat="1" ht="12">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6">SUM(C17+D17)</f>
        <v>0</v>
      </c>
      <c r="C17" s="217"/>
      <c r="D17" s="217"/>
      <c r="E17" s="217"/>
      <c r="F17" s="217"/>
      <c r="G17" s="217"/>
      <c r="H17" s="217"/>
      <c r="I17" s="217"/>
      <c r="J17" s="217"/>
      <c r="K17" s="217"/>
      <c r="L17" s="217"/>
      <c r="M17" s="217"/>
      <c r="N17" s="217"/>
      <c r="O17" s="217"/>
      <c r="P17" s="217"/>
      <c r="Q17" s="217"/>
      <c r="R17" s="876">
        <f>SUM(E17:Q17)</f>
        <v>0</v>
      </c>
      <c r="S17" s="217"/>
      <c r="T17" s="217"/>
      <c r="U17" s="213"/>
    </row>
    <row r="18" spans="1:21" s="214" customFormat="1">
      <c r="A18" s="215" t="s">
        <v>632</v>
      </c>
      <c r="B18" s="216">
        <f t="shared" si="6"/>
        <v>0</v>
      </c>
      <c r="C18" s="217"/>
      <c r="D18" s="217"/>
      <c r="E18" s="217"/>
      <c r="F18" s="217"/>
      <c r="G18" s="217"/>
      <c r="H18" s="217"/>
      <c r="I18" s="217"/>
      <c r="J18" s="217"/>
      <c r="K18" s="217"/>
      <c r="L18" s="217"/>
      <c r="M18" s="217"/>
      <c r="N18" s="217"/>
      <c r="O18" s="217"/>
      <c r="P18" s="217"/>
      <c r="Q18" s="217"/>
      <c r="R18" s="876">
        <f>SUM(E18:Q18)</f>
        <v>0</v>
      </c>
      <c r="S18" s="217"/>
      <c r="T18" s="217"/>
      <c r="U18" s="213"/>
    </row>
    <row r="19" spans="1:21" s="214" customFormat="1">
      <c r="A19" s="215" t="s">
        <v>633</v>
      </c>
      <c r="B19" s="216">
        <f t="shared" si="6"/>
        <v>0</v>
      </c>
      <c r="C19" s="217"/>
      <c r="D19" s="217"/>
      <c r="E19" s="217"/>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6">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6">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6">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6">
        <f t="shared" si="7"/>
        <v>0</v>
      </c>
      <c r="S23" s="217"/>
      <c r="T23" s="217"/>
      <c r="U23" s="213"/>
    </row>
    <row r="24" spans="1:21" s="214" customFormat="1">
      <c r="A24" s="855" t="s">
        <v>1943</v>
      </c>
      <c r="B24" s="216">
        <f t="shared" si="6"/>
        <v>0</v>
      </c>
      <c r="C24" s="217"/>
      <c r="D24" s="217"/>
      <c r="E24" s="217"/>
      <c r="F24" s="217"/>
      <c r="G24" s="217"/>
      <c r="H24" s="217"/>
      <c r="I24" s="217"/>
      <c r="J24" s="217"/>
      <c r="K24" s="217"/>
      <c r="L24" s="217"/>
      <c r="M24" s="217"/>
      <c r="N24" s="217"/>
      <c r="O24" s="217"/>
      <c r="P24" s="217"/>
      <c r="Q24" s="217"/>
      <c r="R24" s="876"/>
      <c r="S24" s="217"/>
      <c r="T24" s="217"/>
      <c r="U24" s="213"/>
    </row>
    <row r="25" spans="1:21" s="214" customFormat="1">
      <c r="A25" s="222" t="s">
        <v>35</v>
      </c>
      <c r="B25" s="216">
        <f t="shared" si="6"/>
        <v>0</v>
      </c>
      <c r="C25" s="217"/>
      <c r="D25" s="217"/>
      <c r="E25" s="217"/>
      <c r="F25" s="217"/>
      <c r="G25" s="217"/>
      <c r="H25" s="217"/>
      <c r="I25" s="217"/>
      <c r="J25" s="217"/>
      <c r="K25" s="217"/>
      <c r="L25" s="217"/>
      <c r="M25" s="217"/>
      <c r="N25" s="217"/>
      <c r="O25" s="217"/>
      <c r="P25" s="217"/>
      <c r="Q25" s="217"/>
      <c r="R25" s="876">
        <f t="shared" si="7"/>
        <v>0</v>
      </c>
      <c r="S25" s="217"/>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1">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6">
        <f t="shared" si="7"/>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9">SUM(C29+D29)</f>
        <v>4308901</v>
      </c>
      <c r="C29" s="217">
        <f>'[10]4%'!F51</f>
        <v>4154642.3442000002</v>
      </c>
      <c r="D29" s="217">
        <f>'[10]4%'!G51</f>
        <v>154258.65580000001</v>
      </c>
      <c r="E29" s="217">
        <f t="shared" ref="E29:E37" si="10">B29-SUM(F29:Q29)</f>
        <v>4308901</v>
      </c>
      <c r="F29" s="217"/>
      <c r="G29" s="217"/>
      <c r="H29" s="217"/>
      <c r="I29" s="217"/>
      <c r="J29" s="217"/>
      <c r="K29" s="217"/>
      <c r="L29" s="217"/>
      <c r="M29" s="217"/>
      <c r="N29" s="217"/>
      <c r="O29" s="217"/>
      <c r="P29" s="217"/>
      <c r="Q29" s="217"/>
      <c r="R29" s="876">
        <f t="shared" ref="R29:R37" si="11">SUM(E29:Q29)</f>
        <v>4308901</v>
      </c>
      <c r="S29" s="217">
        <f>'[10]4%'!$H$51</f>
        <v>3422617</v>
      </c>
      <c r="T29" s="217"/>
      <c r="U29" s="213"/>
    </row>
    <row r="30" spans="1:21" s="214" customFormat="1">
      <c r="A30" s="215" t="s">
        <v>632</v>
      </c>
      <c r="B30" s="216">
        <f t="shared" si="9"/>
        <v>96651031.200000003</v>
      </c>
      <c r="C30" s="217">
        <f>'[10]4%'!F52+'[10]4%'!F57</f>
        <v>93190924.283040002</v>
      </c>
      <c r="D30" s="217">
        <f>'[10]4%'!G52+'[10]4%'!G57</f>
        <v>3460106.9169600001</v>
      </c>
      <c r="E30" s="217">
        <f t="shared" si="10"/>
        <v>26976232.200000003</v>
      </c>
      <c r="F30" s="217">
        <f>Application!AO637</f>
        <v>41000900</v>
      </c>
      <c r="G30" s="217">
        <f>Application!AO638</f>
        <v>14860000</v>
      </c>
      <c r="H30" s="217">
        <f>Application!AO639</f>
        <v>11761191</v>
      </c>
      <c r="I30" s="217">
        <f>Application!AO640</f>
        <v>2052608</v>
      </c>
      <c r="J30" s="217"/>
      <c r="K30" s="217">
        <f>Application!AO642</f>
        <v>100</v>
      </c>
      <c r="L30" s="217"/>
      <c r="M30" s="217"/>
      <c r="N30" s="217"/>
      <c r="O30" s="217"/>
      <c r="P30" s="217"/>
      <c r="Q30" s="217"/>
      <c r="R30" s="876">
        <f t="shared" si="11"/>
        <v>96651031.200000003</v>
      </c>
      <c r="S30" s="217">
        <f t="shared" ref="S30:S36" si="12">R30</f>
        <v>96651031.200000003</v>
      </c>
      <c r="T30" s="217"/>
      <c r="U30" s="213"/>
    </row>
    <row r="31" spans="1:21" s="214" customFormat="1">
      <c r="A31" s="215" t="s">
        <v>633</v>
      </c>
      <c r="B31" s="216">
        <f t="shared" si="9"/>
        <v>3660902</v>
      </c>
      <c r="C31" s="217">
        <f>'[10]4%'!F54</f>
        <v>3529841.7083999999</v>
      </c>
      <c r="D31" s="217">
        <f>'[10]4%'!G54</f>
        <v>131060.2916</v>
      </c>
      <c r="E31" s="217">
        <f t="shared" si="10"/>
        <v>3660902</v>
      </c>
      <c r="F31" s="217"/>
      <c r="G31" s="217"/>
      <c r="H31" s="217"/>
      <c r="I31" s="217"/>
      <c r="J31" s="217"/>
      <c r="K31" s="217"/>
      <c r="L31" s="217"/>
      <c r="M31" s="217"/>
      <c r="N31" s="217"/>
      <c r="O31" s="217"/>
      <c r="P31" s="217"/>
      <c r="Q31" s="217"/>
      <c r="R31" s="876">
        <f t="shared" si="11"/>
        <v>3660902</v>
      </c>
      <c r="S31" s="217">
        <f t="shared" si="12"/>
        <v>3660902</v>
      </c>
      <c r="T31" s="217"/>
      <c r="U31" s="213"/>
    </row>
    <row r="32" spans="1:21" s="214" customFormat="1">
      <c r="A32" s="215" t="s">
        <v>142</v>
      </c>
      <c r="B32" s="216">
        <f t="shared" si="9"/>
        <v>1927857.5</v>
      </c>
      <c r="C32" s="217">
        <f>'[10]4%'!F56/2</f>
        <v>1858840.2015</v>
      </c>
      <c r="D32" s="217">
        <f>'[10]4%'!G56/2</f>
        <v>69017.29849999999</v>
      </c>
      <c r="E32" s="217">
        <f t="shared" si="10"/>
        <v>1927857.5</v>
      </c>
      <c r="F32" s="217"/>
      <c r="G32" s="217"/>
      <c r="H32" s="217"/>
      <c r="I32" s="217"/>
      <c r="J32" s="217"/>
      <c r="K32" s="217"/>
      <c r="L32" s="217"/>
      <c r="M32" s="217"/>
      <c r="N32" s="217"/>
      <c r="O32" s="217"/>
      <c r="P32" s="217"/>
      <c r="Q32" s="217"/>
      <c r="R32" s="876">
        <f t="shared" si="11"/>
        <v>1927857.5</v>
      </c>
      <c r="S32" s="217">
        <f t="shared" si="12"/>
        <v>1927857.5</v>
      </c>
      <c r="T32" s="217"/>
      <c r="U32" s="213"/>
    </row>
    <row r="33" spans="1:21" s="214" customFormat="1">
      <c r="A33" s="215" t="s">
        <v>143</v>
      </c>
      <c r="B33" s="216">
        <f t="shared" si="9"/>
        <v>1927857.5</v>
      </c>
      <c r="C33" s="217">
        <f>C32</f>
        <v>1858840.2015</v>
      </c>
      <c r="D33" s="217">
        <f>D32</f>
        <v>69017.29849999999</v>
      </c>
      <c r="E33" s="217">
        <f t="shared" si="10"/>
        <v>1927857.5</v>
      </c>
      <c r="F33" s="217"/>
      <c r="G33" s="217"/>
      <c r="H33" s="217"/>
      <c r="I33" s="217"/>
      <c r="J33" s="217"/>
      <c r="K33" s="217"/>
      <c r="L33" s="217"/>
      <c r="M33" s="217"/>
      <c r="N33" s="217"/>
      <c r="O33" s="217"/>
      <c r="P33" s="217"/>
      <c r="Q33" s="217"/>
      <c r="R33" s="876">
        <f t="shared" si="11"/>
        <v>1927857.5</v>
      </c>
      <c r="S33" s="217">
        <f t="shared" si="12"/>
        <v>1927857.5</v>
      </c>
      <c r="T33" s="217"/>
      <c r="U33" s="213"/>
    </row>
    <row r="34" spans="1:21" s="214" customFormat="1">
      <c r="A34" s="215" t="s">
        <v>144</v>
      </c>
      <c r="B34" s="216">
        <f t="shared" si="9"/>
        <v>0</v>
      </c>
      <c r="C34" s="217"/>
      <c r="D34" s="217"/>
      <c r="E34" s="217">
        <f t="shared" si="10"/>
        <v>0</v>
      </c>
      <c r="F34" s="217"/>
      <c r="G34" s="217"/>
      <c r="H34" s="217"/>
      <c r="I34" s="217"/>
      <c r="J34" s="217"/>
      <c r="K34" s="217"/>
      <c r="L34" s="217"/>
      <c r="M34" s="217"/>
      <c r="N34" s="217"/>
      <c r="O34" s="217"/>
      <c r="P34" s="217"/>
      <c r="Q34" s="217"/>
      <c r="R34" s="876">
        <f t="shared" si="11"/>
        <v>0</v>
      </c>
      <c r="S34" s="217">
        <f t="shared" si="12"/>
        <v>0</v>
      </c>
      <c r="T34" s="217"/>
      <c r="U34" s="213"/>
    </row>
    <row r="35" spans="1:21" s="214" customFormat="1">
      <c r="A35" s="215" t="s">
        <v>145</v>
      </c>
      <c r="B35" s="216">
        <f t="shared" si="9"/>
        <v>1546740</v>
      </c>
      <c r="C35" s="217">
        <f>'[10]4%'!F55</f>
        <v>1491366.7080000001</v>
      </c>
      <c r="D35" s="217">
        <f>'[10]4%'!G55</f>
        <v>55373.292000000001</v>
      </c>
      <c r="E35" s="217">
        <f t="shared" si="10"/>
        <v>1546740</v>
      </c>
      <c r="F35" s="217"/>
      <c r="G35" s="217"/>
      <c r="H35" s="217"/>
      <c r="I35" s="217"/>
      <c r="J35" s="217"/>
      <c r="K35" s="217"/>
      <c r="L35" s="217"/>
      <c r="M35" s="217"/>
      <c r="N35" s="217"/>
      <c r="O35" s="217"/>
      <c r="P35" s="217"/>
      <c r="Q35" s="217"/>
      <c r="R35" s="876">
        <f t="shared" si="11"/>
        <v>1546740</v>
      </c>
      <c r="S35" s="217">
        <f t="shared" si="12"/>
        <v>1546740</v>
      </c>
      <c r="T35" s="217"/>
      <c r="U35" s="213"/>
    </row>
    <row r="36" spans="1:21" s="214" customFormat="1">
      <c r="A36" s="1708" t="s">
        <v>1943</v>
      </c>
      <c r="B36" s="216">
        <f t="shared" si="9"/>
        <v>445000</v>
      </c>
      <c r="C36" s="217">
        <f>'[10]4%'!F96</f>
        <v>429069</v>
      </c>
      <c r="D36" s="217">
        <f>'[10]4%'!G96</f>
        <v>15931</v>
      </c>
      <c r="E36" s="217">
        <f t="shared" si="10"/>
        <v>445000</v>
      </c>
      <c r="F36" s="217"/>
      <c r="G36" s="217"/>
      <c r="H36" s="217"/>
      <c r="I36" s="217"/>
      <c r="J36" s="217"/>
      <c r="K36" s="217"/>
      <c r="L36" s="217"/>
      <c r="M36" s="217"/>
      <c r="N36" s="217"/>
      <c r="O36" s="217"/>
      <c r="P36" s="217"/>
      <c r="Q36" s="217"/>
      <c r="R36" s="876">
        <f t="shared" si="11"/>
        <v>445000</v>
      </c>
      <c r="S36" s="217">
        <f t="shared" si="12"/>
        <v>445000</v>
      </c>
      <c r="T36" s="217"/>
      <c r="U36" s="213"/>
    </row>
    <row r="37" spans="1:21" s="214" customFormat="1">
      <c r="A37" s="222" t="s">
        <v>35</v>
      </c>
      <c r="B37" s="216">
        <f t="shared" si="9"/>
        <v>0</v>
      </c>
      <c r="C37" s="217"/>
      <c r="D37" s="217"/>
      <c r="E37" s="217">
        <f t="shared" si="10"/>
        <v>0</v>
      </c>
      <c r="F37" s="217"/>
      <c r="G37" s="217"/>
      <c r="H37" s="217"/>
      <c r="I37" s="217"/>
      <c r="J37" s="217"/>
      <c r="K37" s="217"/>
      <c r="L37" s="217"/>
      <c r="M37" s="217"/>
      <c r="N37" s="217"/>
      <c r="O37" s="217"/>
      <c r="P37" s="217"/>
      <c r="Q37" s="217"/>
      <c r="R37" s="876">
        <f t="shared" si="11"/>
        <v>0</v>
      </c>
      <c r="S37" s="217"/>
      <c r="T37" s="217"/>
      <c r="U37" s="213"/>
    </row>
    <row r="38" spans="1:21" s="214" customFormat="1">
      <c r="A38" s="219" t="s">
        <v>148</v>
      </c>
      <c r="B38" s="216">
        <f t="shared" si="9"/>
        <v>110468289.2</v>
      </c>
      <c r="C38" s="216">
        <f>SUM(C29:C37)</f>
        <v>106513524.44664</v>
      </c>
      <c r="D38" s="216">
        <f t="shared" ref="D38:Q38" si="13">SUM(D29:D37)</f>
        <v>3954764.75336</v>
      </c>
      <c r="E38" s="216">
        <f t="shared" si="13"/>
        <v>40793490.200000003</v>
      </c>
      <c r="F38" s="216">
        <f t="shared" si="13"/>
        <v>41000900</v>
      </c>
      <c r="G38" s="216">
        <f t="shared" si="13"/>
        <v>14860000</v>
      </c>
      <c r="H38" s="216">
        <f t="shared" si="13"/>
        <v>11761191</v>
      </c>
      <c r="I38" s="216">
        <f t="shared" si="13"/>
        <v>2052608</v>
      </c>
      <c r="J38" s="216">
        <f t="shared" si="13"/>
        <v>0</v>
      </c>
      <c r="K38" s="216">
        <f t="shared" si="13"/>
        <v>100</v>
      </c>
      <c r="L38" s="216">
        <f t="shared" si="13"/>
        <v>0</v>
      </c>
      <c r="M38" s="216">
        <f t="shared" si="13"/>
        <v>0</v>
      </c>
      <c r="N38" s="216">
        <f t="shared" si="13"/>
        <v>0</v>
      </c>
      <c r="O38" s="216">
        <f t="shared" si="13"/>
        <v>0</v>
      </c>
      <c r="P38" s="216">
        <f t="shared" si="13"/>
        <v>0</v>
      </c>
      <c r="Q38" s="216">
        <f t="shared" si="13"/>
        <v>0</v>
      </c>
      <c r="R38" s="531">
        <f>SUM(R29:R37)</f>
        <v>110468289.2</v>
      </c>
      <c r="S38" s="220">
        <f>SUM(S29:S37)</f>
        <v>109582005.2</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3385715</v>
      </c>
      <c r="C40" s="217">
        <f>'[10]4%'!F63</f>
        <v>2878826.4029999999</v>
      </c>
      <c r="D40" s="217">
        <f>'[10]4%'!G63</f>
        <v>506888.59700000001</v>
      </c>
      <c r="E40" s="217">
        <f t="shared" ref="E40:E41" si="14">B40-SUM(F40:Q40)</f>
        <v>3385715</v>
      </c>
      <c r="F40" s="217"/>
      <c r="G40" s="217"/>
      <c r="H40" s="217"/>
      <c r="I40" s="217"/>
      <c r="J40" s="217"/>
      <c r="K40" s="217"/>
      <c r="L40" s="217"/>
      <c r="M40" s="217"/>
      <c r="N40" s="217"/>
      <c r="O40" s="217"/>
      <c r="P40" s="217"/>
      <c r="Q40" s="217"/>
      <c r="R40" s="876">
        <f>SUM(E40:Q40)</f>
        <v>3385715</v>
      </c>
      <c r="S40" s="217">
        <f>R40</f>
        <v>3385715</v>
      </c>
      <c r="T40" s="217"/>
      <c r="U40" s="213"/>
    </row>
    <row r="41" spans="1:21" s="214" customFormat="1">
      <c r="A41" s="215" t="s">
        <v>151</v>
      </c>
      <c r="B41" s="216">
        <f>SUM(C41+D41)</f>
        <v>0</v>
      </c>
      <c r="C41" s="217"/>
      <c r="D41" s="217"/>
      <c r="E41" s="217">
        <f t="shared" si="14"/>
        <v>0</v>
      </c>
      <c r="F41" s="217"/>
      <c r="G41" s="217"/>
      <c r="H41" s="217"/>
      <c r="I41" s="217"/>
      <c r="J41" s="217"/>
      <c r="K41" s="217"/>
      <c r="L41" s="217"/>
      <c r="M41" s="217"/>
      <c r="N41" s="217"/>
      <c r="O41" s="217"/>
      <c r="P41" s="217"/>
      <c r="Q41" s="217"/>
      <c r="R41" s="876">
        <f>SUM(E41:Q41)</f>
        <v>0</v>
      </c>
      <c r="S41" s="217"/>
      <c r="T41" s="217"/>
      <c r="U41" s="213"/>
    </row>
    <row r="42" spans="1:21" s="214" customFormat="1">
      <c r="A42" s="219" t="s">
        <v>152</v>
      </c>
      <c r="B42" s="216">
        <f>SUM(C42:D42)</f>
        <v>3385715</v>
      </c>
      <c r="C42" s="216">
        <f>SUM(C39:C41)</f>
        <v>2878826.4029999999</v>
      </c>
      <c r="D42" s="216">
        <f>SUM(D39:D41)</f>
        <v>506888.59700000001</v>
      </c>
      <c r="E42" s="216">
        <f t="shared" ref="E42:T42" si="15">SUM(E40:E41)</f>
        <v>3385715</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1">
        <f>SUM(R40:R41)</f>
        <v>3385715</v>
      </c>
      <c r="S42" s="220">
        <f t="shared" si="15"/>
        <v>3385715</v>
      </c>
      <c r="T42" s="220">
        <f t="shared" si="15"/>
        <v>0</v>
      </c>
      <c r="U42" s="213"/>
    </row>
    <row r="43" spans="1:21" s="214" customFormat="1">
      <c r="A43" s="219" t="s">
        <v>153</v>
      </c>
      <c r="B43" s="216">
        <f>SUM(C43:D43)</f>
        <v>450000</v>
      </c>
      <c r="C43" s="217">
        <f>'[10]4%'!F64</f>
        <v>433890</v>
      </c>
      <c r="D43" s="217">
        <f>'[10]4%'!G64</f>
        <v>16110</v>
      </c>
      <c r="E43" s="217">
        <f>B43-SUM(F43:Q43)</f>
        <v>450000</v>
      </c>
      <c r="F43" s="217"/>
      <c r="G43" s="217"/>
      <c r="H43" s="217"/>
      <c r="I43" s="217"/>
      <c r="J43" s="217"/>
      <c r="K43" s="217"/>
      <c r="L43" s="217"/>
      <c r="M43" s="217"/>
      <c r="N43" s="217"/>
      <c r="O43" s="217"/>
      <c r="P43" s="217"/>
      <c r="Q43" s="217"/>
      <c r="R43" s="876">
        <f>SUM(E43:Q43)</f>
        <v>450000</v>
      </c>
      <c r="S43" s="217">
        <f>R43</f>
        <v>450000</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7082686.6088486295</v>
      </c>
      <c r="C45" s="217">
        <f>'[10]4%'!F66+'[10]4%'!$F$67</f>
        <v>6846830.7456022082</v>
      </c>
      <c r="D45" s="217">
        <f>'[10]4%'!G66</f>
        <v>235855.86324642092</v>
      </c>
      <c r="E45" s="217">
        <f t="shared" ref="E45:E53" si="17">B45-SUM(F45:Q45)</f>
        <v>6588152.6046486292</v>
      </c>
      <c r="F45" s="217"/>
      <c r="G45" s="217"/>
      <c r="H45" s="217"/>
      <c r="I45" s="217"/>
      <c r="J45" s="217"/>
      <c r="K45" s="217"/>
      <c r="L45" s="217">
        <f>Application!AO643</f>
        <v>494534.00420000002</v>
      </c>
      <c r="M45" s="217"/>
      <c r="N45" s="217"/>
      <c r="O45" s="217"/>
      <c r="P45" s="217"/>
      <c r="Q45" s="217"/>
      <c r="R45" s="876">
        <f t="shared" ref="R45:R53" si="18">SUM(E45:Q45)</f>
        <v>7082686.6088486295</v>
      </c>
      <c r="S45" s="217">
        <f>'[10]4%'!$H$66+'[10]4%'!$H$67</f>
        <v>4447425.5669891778</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6">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6">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6">
        <f t="shared" si="18"/>
        <v>0</v>
      </c>
      <c r="S48" s="217"/>
      <c r="T48" s="217"/>
      <c r="U48" s="213"/>
    </row>
    <row r="49" spans="1:21" s="214" customFormat="1">
      <c r="A49" s="215" t="s">
        <v>60</v>
      </c>
      <c r="B49" s="216">
        <f t="shared" si="16"/>
        <v>1885524.2839078784</v>
      </c>
      <c r="C49" s="217">
        <f>'[10]4%'!F77</f>
        <v>1885524.2839078784</v>
      </c>
      <c r="D49" s="217">
        <f>'[10]4%'!G77</f>
        <v>0</v>
      </c>
      <c r="E49" s="217">
        <f t="shared" si="17"/>
        <v>1885524.2839078784</v>
      </c>
      <c r="F49" s="217"/>
      <c r="G49" s="217"/>
      <c r="H49" s="217"/>
      <c r="I49" s="217"/>
      <c r="J49" s="217"/>
      <c r="K49" s="217"/>
      <c r="L49" s="217"/>
      <c r="M49" s="217"/>
      <c r="N49" s="217"/>
      <c r="O49" s="217"/>
      <c r="P49" s="217"/>
      <c r="Q49" s="217"/>
      <c r="R49" s="876">
        <f t="shared" si="18"/>
        <v>1885524.2839078784</v>
      </c>
      <c r="S49" s="217"/>
      <c r="T49" s="217"/>
      <c r="U49" s="213"/>
    </row>
    <row r="50" spans="1:21" s="214" customFormat="1">
      <c r="A50" s="215" t="s">
        <v>161</v>
      </c>
      <c r="B50" s="216">
        <f t="shared" si="16"/>
        <v>55000</v>
      </c>
      <c r="C50" s="217">
        <f>'[10]4%'!F73</f>
        <v>53031</v>
      </c>
      <c r="D50" s="217">
        <f>'[10]4%'!G73</f>
        <v>1969</v>
      </c>
      <c r="E50" s="217">
        <f t="shared" si="17"/>
        <v>55000</v>
      </c>
      <c r="F50" s="217"/>
      <c r="G50" s="217"/>
      <c r="H50" s="217"/>
      <c r="I50" s="217"/>
      <c r="J50" s="217"/>
      <c r="K50" s="217"/>
      <c r="L50" s="217"/>
      <c r="M50" s="217"/>
      <c r="N50" s="217"/>
      <c r="O50" s="217"/>
      <c r="P50" s="217"/>
      <c r="Q50" s="217"/>
      <c r="R50" s="876">
        <f t="shared" si="18"/>
        <v>55000</v>
      </c>
      <c r="S50" s="217">
        <f>R50</f>
        <v>55000</v>
      </c>
      <c r="T50" s="217"/>
      <c r="U50" s="213"/>
    </row>
    <row r="51" spans="1:21" s="214" customFormat="1">
      <c r="A51" s="440" t="s">
        <v>159</v>
      </c>
      <c r="B51" s="216">
        <f t="shared" si="16"/>
        <v>98083.333333333328</v>
      </c>
      <c r="C51" s="217">
        <f>'[10]4%'!F70</f>
        <v>94571.95</v>
      </c>
      <c r="D51" s="217">
        <f>'[10]4%'!G70</f>
        <v>3511.3833333333332</v>
      </c>
      <c r="E51" s="217">
        <f t="shared" si="17"/>
        <v>98083.333333333328</v>
      </c>
      <c r="F51" s="217"/>
      <c r="G51" s="217"/>
      <c r="H51" s="217"/>
      <c r="I51" s="217"/>
      <c r="J51" s="217"/>
      <c r="K51" s="217"/>
      <c r="L51" s="217"/>
      <c r="M51" s="217"/>
      <c r="N51" s="217"/>
      <c r="O51" s="217"/>
      <c r="P51" s="217"/>
      <c r="Q51" s="217"/>
      <c r="R51" s="876">
        <f t="shared" si="18"/>
        <v>98083.333333333328</v>
      </c>
      <c r="S51" s="217">
        <f t="shared" ref="S51:S53" si="19">R51</f>
        <v>98083.333333333328</v>
      </c>
      <c r="T51" s="217"/>
      <c r="U51" s="213"/>
    </row>
    <row r="52" spans="1:21" s="214" customFormat="1">
      <c r="A52" s="215" t="s">
        <v>160</v>
      </c>
      <c r="B52" s="216">
        <f t="shared" si="16"/>
        <v>1031222</v>
      </c>
      <c r="C52" s="217">
        <f>'[10]4%'!F71</f>
        <v>994304.2524</v>
      </c>
      <c r="D52" s="217">
        <f>'[10]4%'!G71</f>
        <v>36917.747599999995</v>
      </c>
      <c r="E52" s="217">
        <f t="shared" si="17"/>
        <v>1031222</v>
      </c>
      <c r="F52" s="217"/>
      <c r="G52" s="217"/>
      <c r="H52" s="217"/>
      <c r="I52" s="217"/>
      <c r="J52" s="217"/>
      <c r="K52" s="217"/>
      <c r="L52" s="217"/>
      <c r="M52" s="217"/>
      <c r="N52" s="217"/>
      <c r="O52" s="217"/>
      <c r="P52" s="217"/>
      <c r="Q52" s="217"/>
      <c r="R52" s="876">
        <f t="shared" si="18"/>
        <v>1031222</v>
      </c>
      <c r="S52" s="217">
        <f t="shared" si="19"/>
        <v>1031222</v>
      </c>
      <c r="T52" s="217"/>
      <c r="U52" s="213"/>
    </row>
    <row r="53" spans="1:21" s="214" customFormat="1">
      <c r="A53" s="222" t="s">
        <v>2611</v>
      </c>
      <c r="B53" s="216">
        <f t="shared" si="16"/>
        <v>236417.86499999999</v>
      </c>
      <c r="C53" s="217">
        <f>'[10]4%'!F69</f>
        <v>227954.10543299999</v>
      </c>
      <c r="D53" s="217">
        <f>'[10]4%'!G69</f>
        <v>8463.7595669999992</v>
      </c>
      <c r="E53" s="217">
        <f t="shared" si="17"/>
        <v>236417.86499999999</v>
      </c>
      <c r="F53" s="217"/>
      <c r="G53" s="217"/>
      <c r="H53" s="217"/>
      <c r="I53" s="217"/>
      <c r="J53" s="217"/>
      <c r="K53" s="217"/>
      <c r="L53" s="217"/>
      <c r="M53" s="217"/>
      <c r="N53" s="217"/>
      <c r="O53" s="217"/>
      <c r="P53" s="217"/>
      <c r="Q53" s="217"/>
      <c r="R53" s="876">
        <f t="shared" si="18"/>
        <v>236417.86499999999</v>
      </c>
      <c r="S53" s="217">
        <f t="shared" si="19"/>
        <v>236417.86499999999</v>
      </c>
      <c r="T53" s="217"/>
      <c r="U53" s="213"/>
    </row>
    <row r="54" spans="1:21" s="224" customFormat="1">
      <c r="A54" s="219" t="s">
        <v>162</v>
      </c>
      <c r="B54" s="220">
        <f>SUM(C54:D54)</f>
        <v>10388934.091089839</v>
      </c>
      <c r="C54" s="220">
        <f t="shared" ref="C54:T54" si="20">SUM(C45:C53)</f>
        <v>10102216.337343086</v>
      </c>
      <c r="D54" s="220">
        <f t="shared" si="20"/>
        <v>286717.7537467542</v>
      </c>
      <c r="E54" s="220">
        <f t="shared" si="20"/>
        <v>9894400.0868898425</v>
      </c>
      <c r="F54" s="220">
        <f t="shared" si="20"/>
        <v>0</v>
      </c>
      <c r="G54" s="220">
        <f t="shared" si="20"/>
        <v>0</v>
      </c>
      <c r="H54" s="220">
        <f t="shared" si="20"/>
        <v>0</v>
      </c>
      <c r="I54" s="220">
        <f t="shared" si="20"/>
        <v>0</v>
      </c>
      <c r="J54" s="220">
        <f t="shared" si="20"/>
        <v>0</v>
      </c>
      <c r="K54" s="220">
        <f t="shared" si="20"/>
        <v>0</v>
      </c>
      <c r="L54" s="220">
        <f t="shared" si="20"/>
        <v>494534.00420000002</v>
      </c>
      <c r="M54" s="220">
        <f t="shared" si="20"/>
        <v>0</v>
      </c>
      <c r="N54" s="220">
        <f t="shared" si="20"/>
        <v>0</v>
      </c>
      <c r="O54" s="220">
        <f t="shared" si="20"/>
        <v>0</v>
      </c>
      <c r="P54" s="220">
        <f t="shared" si="20"/>
        <v>0</v>
      </c>
      <c r="Q54" s="220">
        <f t="shared" si="20"/>
        <v>0</v>
      </c>
      <c r="R54" s="531">
        <f t="shared" si="20"/>
        <v>10388934.091089843</v>
      </c>
      <c r="S54" s="220">
        <f t="shared" si="20"/>
        <v>5868148.7653225111</v>
      </c>
      <c r="T54" s="220">
        <f t="shared" si="20"/>
        <v>0</v>
      </c>
      <c r="U54" s="223"/>
    </row>
    <row r="55" spans="1:21" s="214" customFormat="1" ht="12">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0</v>
      </c>
      <c r="C56" s="217"/>
      <c r="D56" s="217"/>
      <c r="E56" s="217">
        <f t="shared" ref="E56:E61" si="22">B56-SUM(F56:Q56)</f>
        <v>0</v>
      </c>
      <c r="F56" s="217"/>
      <c r="G56" s="217"/>
      <c r="H56" s="217"/>
      <c r="I56" s="217"/>
      <c r="J56" s="217"/>
      <c r="K56" s="217"/>
      <c r="L56" s="217"/>
      <c r="M56" s="217"/>
      <c r="N56" s="217"/>
      <c r="O56" s="217"/>
      <c r="P56" s="217"/>
      <c r="Q56" s="217"/>
      <c r="R56" s="876">
        <f t="shared" ref="R56:R61" si="23">SUM(E56:Q56)</f>
        <v>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6">
        <f t="shared" si="23"/>
        <v>0</v>
      </c>
      <c r="S57" s="305"/>
      <c r="T57" s="305"/>
      <c r="U57" s="302"/>
    </row>
    <row r="58" spans="1:21" s="214" customFormat="1">
      <c r="A58" s="215" t="s">
        <v>161</v>
      </c>
      <c r="B58" s="216">
        <f t="shared" si="21"/>
        <v>35000</v>
      </c>
      <c r="C58" s="217">
        <f>'[10]4%'!F78</f>
        <v>35000</v>
      </c>
      <c r="D58" s="217">
        <f>'[10]4%'!G78</f>
        <v>0</v>
      </c>
      <c r="E58" s="217">
        <f t="shared" si="22"/>
        <v>35000</v>
      </c>
      <c r="F58" s="217"/>
      <c r="G58" s="217"/>
      <c r="H58" s="217"/>
      <c r="I58" s="217"/>
      <c r="J58" s="217"/>
      <c r="K58" s="217"/>
      <c r="L58" s="217"/>
      <c r="M58" s="217"/>
      <c r="N58" s="217"/>
      <c r="O58" s="217"/>
      <c r="P58" s="217"/>
      <c r="Q58" s="217"/>
      <c r="R58" s="876">
        <f t="shared" si="23"/>
        <v>35000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6">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6">
        <f t="shared" si="23"/>
        <v>0</v>
      </c>
      <c r="S60" s="218"/>
      <c r="T60" s="218"/>
      <c r="U60" s="213"/>
    </row>
    <row r="61" spans="1:21" s="214" customFormat="1">
      <c r="A61" s="222" t="s">
        <v>2612</v>
      </c>
      <c r="B61" s="216">
        <f t="shared" si="21"/>
        <v>140000</v>
      </c>
      <c r="C61" s="217">
        <f>'[10]4%'!F80+'[10]4%'!F79</f>
        <v>140000</v>
      </c>
      <c r="D61" s="217">
        <f>'[10]4%'!G80+'[10]4%'!G79</f>
        <v>0</v>
      </c>
      <c r="E61" s="217">
        <f t="shared" si="22"/>
        <v>140000</v>
      </c>
      <c r="F61" s="217"/>
      <c r="G61" s="217"/>
      <c r="H61" s="217"/>
      <c r="I61" s="217"/>
      <c r="J61" s="217"/>
      <c r="K61" s="217"/>
      <c r="L61" s="217"/>
      <c r="M61" s="217"/>
      <c r="N61" s="217"/>
      <c r="O61" s="217"/>
      <c r="P61" s="217"/>
      <c r="Q61" s="217"/>
      <c r="R61" s="876">
        <f t="shared" si="23"/>
        <v>140000</v>
      </c>
      <c r="S61" s="218"/>
      <c r="T61" s="218"/>
      <c r="U61" s="213"/>
    </row>
    <row r="62" spans="1:21" s="214" customFormat="1" ht="13.75" customHeight="1">
      <c r="A62" s="219" t="s">
        <v>309</v>
      </c>
      <c r="B62" s="216">
        <f>SUM(C62:D62)</f>
        <v>175000</v>
      </c>
      <c r="C62" s="216">
        <f t="shared" ref="C62:R62" si="24">SUM(C56:C61)</f>
        <v>175000</v>
      </c>
      <c r="D62" s="216">
        <f t="shared" si="24"/>
        <v>0</v>
      </c>
      <c r="E62" s="216">
        <f t="shared" si="24"/>
        <v>175000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1">
        <f t="shared" si="24"/>
        <v>175000</v>
      </c>
      <c r="S62" s="218"/>
      <c r="T62" s="218"/>
      <c r="U62" s="213"/>
    </row>
    <row r="63" spans="1:21" s="214" customFormat="1">
      <c r="A63" s="225" t="s">
        <v>310</v>
      </c>
      <c r="B63" s="216">
        <f t="shared" ref="B63:R63" si="25">SUM(B8+B11+B13+B14+B15+B26+B27+B38+B42+B43+B54+B62)</f>
        <v>125335680.29108985</v>
      </c>
      <c r="C63" s="216">
        <f t="shared" si="25"/>
        <v>120554454.02338308</v>
      </c>
      <c r="D63" s="216">
        <f t="shared" si="25"/>
        <v>4781226.2677067546</v>
      </c>
      <c r="E63" s="216">
        <f t="shared" si="25"/>
        <v>55166347.286889844</v>
      </c>
      <c r="F63" s="216">
        <f t="shared" si="25"/>
        <v>41000900</v>
      </c>
      <c r="G63" s="216">
        <f t="shared" si="25"/>
        <v>14860000</v>
      </c>
      <c r="H63" s="216">
        <f t="shared" si="25"/>
        <v>11761191</v>
      </c>
      <c r="I63" s="216">
        <f t="shared" si="25"/>
        <v>2052608</v>
      </c>
      <c r="J63" s="216">
        <f t="shared" si="25"/>
        <v>0</v>
      </c>
      <c r="K63" s="216">
        <f t="shared" si="25"/>
        <v>100</v>
      </c>
      <c r="L63" s="216">
        <f t="shared" si="25"/>
        <v>494534.00420000002</v>
      </c>
      <c r="M63" s="216">
        <f t="shared" si="25"/>
        <v>0</v>
      </c>
      <c r="N63" s="216">
        <f t="shared" si="25"/>
        <v>0</v>
      </c>
      <c r="O63" s="216">
        <f t="shared" si="25"/>
        <v>0</v>
      </c>
      <c r="P63" s="216">
        <f t="shared" si="25"/>
        <v>0</v>
      </c>
      <c r="Q63" s="216">
        <f t="shared" si="25"/>
        <v>0</v>
      </c>
      <c r="R63" s="531">
        <f t="shared" si="25"/>
        <v>125335680.29108985</v>
      </c>
      <c r="S63" s="216">
        <f>SUM(S10+S13+S14+S15+S26+S27+S38+S42+S43+S54)</f>
        <v>119504806.96532251</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6">B65-SUM(F65:Q65)</f>
        <v>0</v>
      </c>
      <c r="F65" s="217"/>
      <c r="G65" s="217"/>
      <c r="H65" s="217"/>
      <c r="I65" s="217"/>
      <c r="J65" s="217"/>
      <c r="K65" s="217"/>
      <c r="L65" s="217"/>
      <c r="M65" s="217"/>
      <c r="N65" s="217"/>
      <c r="O65" s="217"/>
      <c r="P65" s="217"/>
      <c r="Q65" s="217"/>
      <c r="R65" s="876">
        <f>SUM(E65:Q65)</f>
        <v>0</v>
      </c>
      <c r="S65" s="217"/>
      <c r="T65" s="217"/>
      <c r="U65" s="213"/>
    </row>
    <row r="66" spans="1:21" s="214" customFormat="1" ht="24" customHeight="1">
      <c r="A66" s="440" t="s">
        <v>1944</v>
      </c>
      <c r="B66" s="216">
        <f>SUM(C66+D66)</f>
        <v>0</v>
      </c>
      <c r="C66" s="217"/>
      <c r="D66" s="217"/>
      <c r="E66" s="217">
        <f t="shared" si="26"/>
        <v>0</v>
      </c>
      <c r="F66" s="217"/>
      <c r="G66" s="217"/>
      <c r="H66" s="217"/>
      <c r="I66" s="217"/>
      <c r="J66" s="217"/>
      <c r="K66" s="217"/>
      <c r="L66" s="217"/>
      <c r="M66" s="217"/>
      <c r="N66" s="217"/>
      <c r="O66" s="217"/>
      <c r="P66" s="217"/>
      <c r="Q66" s="217"/>
      <c r="R66" s="876">
        <f>SUM(E66:Q66)</f>
        <v>0</v>
      </c>
      <c r="S66" s="217"/>
      <c r="T66" s="217"/>
      <c r="U66" s="213"/>
    </row>
    <row r="67" spans="1:21" s="214" customFormat="1" ht="24" customHeight="1">
      <c r="A67" s="440" t="s">
        <v>1945</v>
      </c>
      <c r="B67" s="216">
        <f>SUM(C67+D67)</f>
        <v>0</v>
      </c>
      <c r="C67" s="217"/>
      <c r="D67" s="217"/>
      <c r="E67" s="217">
        <f t="shared" si="26"/>
        <v>0</v>
      </c>
      <c r="F67" s="217"/>
      <c r="G67" s="217"/>
      <c r="H67" s="217"/>
      <c r="I67" s="217"/>
      <c r="J67" s="217"/>
      <c r="K67" s="217"/>
      <c r="L67" s="217"/>
      <c r="M67" s="217"/>
      <c r="N67" s="217"/>
      <c r="O67" s="217"/>
      <c r="P67" s="217"/>
      <c r="Q67" s="217"/>
      <c r="R67" s="876">
        <f>SUM(E67:Q67)</f>
        <v>0</v>
      </c>
      <c r="S67" s="217"/>
      <c r="T67" s="217"/>
      <c r="U67" s="213"/>
    </row>
    <row r="68" spans="1:21" s="214" customFormat="1" ht="12" customHeight="1">
      <c r="A68" s="440" t="s">
        <v>1951</v>
      </c>
      <c r="B68" s="216">
        <f>SUM(C68+D68)</f>
        <v>0</v>
      </c>
      <c r="C68" s="217"/>
      <c r="D68" s="217"/>
      <c r="E68" s="217">
        <f t="shared" si="26"/>
        <v>0</v>
      </c>
      <c r="F68" s="217"/>
      <c r="G68" s="217"/>
      <c r="H68" s="217"/>
      <c r="I68" s="217"/>
      <c r="J68" s="217"/>
      <c r="K68" s="217"/>
      <c r="L68" s="217"/>
      <c r="M68" s="217"/>
      <c r="N68" s="217"/>
      <c r="O68" s="217"/>
      <c r="P68" s="217"/>
      <c r="Q68" s="217"/>
      <c r="R68" s="876">
        <f>SUM(E68:Q68)</f>
        <v>0</v>
      </c>
      <c r="S68" s="217"/>
      <c r="T68" s="217"/>
      <c r="U68" s="213"/>
    </row>
    <row r="69" spans="1:21" s="214" customFormat="1">
      <c r="A69" s="222" t="s">
        <v>2613</v>
      </c>
      <c r="B69" s="216">
        <f>SUM(C69+D69)</f>
        <v>75000</v>
      </c>
      <c r="C69" s="217">
        <f>'[10]4%'!F84</f>
        <v>72315</v>
      </c>
      <c r="D69" s="217">
        <f>'[10]4%'!G84</f>
        <v>2685</v>
      </c>
      <c r="E69" s="217">
        <f t="shared" si="26"/>
        <v>75000</v>
      </c>
      <c r="F69" s="217"/>
      <c r="G69" s="217"/>
      <c r="H69" s="217"/>
      <c r="I69" s="217"/>
      <c r="J69" s="217"/>
      <c r="K69" s="217"/>
      <c r="L69" s="217"/>
      <c r="M69" s="217"/>
      <c r="N69" s="217"/>
      <c r="O69" s="217"/>
      <c r="P69" s="217"/>
      <c r="Q69" s="217"/>
      <c r="R69" s="876">
        <f>SUM(E69:Q69)</f>
        <v>75000</v>
      </c>
      <c r="S69" s="217">
        <f>R69</f>
        <v>75000</v>
      </c>
      <c r="T69" s="217"/>
      <c r="U69" s="213"/>
    </row>
    <row r="70" spans="1:21" s="214" customFormat="1">
      <c r="A70" s="219" t="s">
        <v>1948</v>
      </c>
      <c r="B70" s="216">
        <f>SUM(C70:D70)</f>
        <v>75000</v>
      </c>
      <c r="C70" s="216">
        <f>SUM(C65:C69)</f>
        <v>72315</v>
      </c>
      <c r="D70" s="216">
        <f>SUM(D65:D69)</f>
        <v>2685</v>
      </c>
      <c r="E70" s="216">
        <f t="shared" ref="E70:T70" si="27">SUM(E65:E69)</f>
        <v>75000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1">
        <f t="shared" si="27"/>
        <v>75000</v>
      </c>
      <c r="S70" s="220">
        <f t="shared" si="27"/>
        <v>75000</v>
      </c>
      <c r="T70" s="220">
        <f t="shared" si="27"/>
        <v>0</v>
      </c>
      <c r="U70" s="213"/>
    </row>
    <row r="71" spans="1:21" s="214" customFormat="1" ht="12">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f t="shared" ref="E72:E76" si="28">B72-SUM(F72:Q72)</f>
        <v>0</v>
      </c>
      <c r="F72" s="217"/>
      <c r="G72" s="217"/>
      <c r="H72" s="217"/>
      <c r="I72" s="217"/>
      <c r="J72" s="217"/>
      <c r="K72" s="217"/>
      <c r="L72" s="217"/>
      <c r="M72" s="217"/>
      <c r="N72" s="217"/>
      <c r="O72" s="217"/>
      <c r="P72" s="217"/>
      <c r="Q72" s="217"/>
      <c r="R72" s="876">
        <f>SUM(E72:Q72)</f>
        <v>0</v>
      </c>
      <c r="S72" s="218"/>
      <c r="T72" s="218"/>
      <c r="U72" s="213"/>
    </row>
    <row r="73" spans="1:21" s="214" customFormat="1">
      <c r="A73" s="215" t="s">
        <v>637</v>
      </c>
      <c r="B73" s="216">
        <f>SUM(C73+D73)</f>
        <v>0</v>
      </c>
      <c r="C73" s="217"/>
      <c r="D73" s="217"/>
      <c r="E73" s="217">
        <f t="shared" si="28"/>
        <v>0</v>
      </c>
      <c r="F73" s="217"/>
      <c r="G73" s="217"/>
      <c r="H73" s="217"/>
      <c r="I73" s="217"/>
      <c r="J73" s="217"/>
      <c r="K73" s="217"/>
      <c r="L73" s="217"/>
      <c r="M73" s="217"/>
      <c r="N73" s="217"/>
      <c r="O73" s="217"/>
      <c r="P73" s="217"/>
      <c r="Q73" s="217"/>
      <c r="R73" s="876">
        <f>SUM(E73:Q73)</f>
        <v>0</v>
      </c>
      <c r="S73" s="218"/>
      <c r="T73" s="218"/>
      <c r="U73" s="213"/>
    </row>
    <row r="74" spans="1:21" s="214" customFormat="1">
      <c r="A74" s="735" t="s">
        <v>1081</v>
      </c>
      <c r="B74" s="216">
        <f>SUM(C74+D74)</f>
        <v>0</v>
      </c>
      <c r="C74" s="217"/>
      <c r="D74" s="217"/>
      <c r="E74" s="217">
        <f t="shared" si="28"/>
        <v>0</v>
      </c>
      <c r="F74" s="217"/>
      <c r="G74" s="217"/>
      <c r="H74" s="217"/>
      <c r="I74" s="217"/>
      <c r="J74" s="217"/>
      <c r="K74" s="217"/>
      <c r="L74" s="217"/>
      <c r="M74" s="217"/>
      <c r="N74" s="217"/>
      <c r="O74" s="217"/>
      <c r="P74" s="217"/>
      <c r="Q74" s="217"/>
      <c r="R74" s="876">
        <f>SUM(E74:Q74)</f>
        <v>0</v>
      </c>
      <c r="S74" s="218"/>
      <c r="T74" s="218"/>
      <c r="U74" s="213"/>
    </row>
    <row r="75" spans="1:21" s="214" customFormat="1">
      <c r="A75" s="215" t="s">
        <v>638</v>
      </c>
      <c r="B75" s="216">
        <f>SUM(C75+D75)</f>
        <v>1143860.5546627722</v>
      </c>
      <c r="C75" s="217">
        <f>'[10]4%'!$F$87</f>
        <v>1143860.5546627722</v>
      </c>
      <c r="D75" s="217"/>
      <c r="E75" s="217">
        <f t="shared" si="28"/>
        <v>1143860.5546627722</v>
      </c>
      <c r="F75" s="217"/>
      <c r="G75" s="217"/>
      <c r="H75" s="217"/>
      <c r="I75" s="217"/>
      <c r="J75" s="217"/>
      <c r="K75" s="217"/>
      <c r="L75" s="217"/>
      <c r="M75" s="217"/>
      <c r="N75" s="217"/>
      <c r="O75" s="217"/>
      <c r="P75" s="217"/>
      <c r="Q75" s="217"/>
      <c r="R75" s="876">
        <f>SUM(E75:Q75)</f>
        <v>1143860.5546627722</v>
      </c>
      <c r="S75" s="218"/>
      <c r="T75" s="218"/>
      <c r="U75" s="213"/>
    </row>
    <row r="76" spans="1:21" s="214" customFormat="1">
      <c r="A76" s="222" t="s">
        <v>2614</v>
      </c>
      <c r="B76" s="216">
        <f>SUM(C76+D76)</f>
        <v>300000</v>
      </c>
      <c r="C76" s="217">
        <f>'[10]4%'!$F$89</f>
        <v>300000</v>
      </c>
      <c r="D76" s="217"/>
      <c r="E76" s="217">
        <f t="shared" si="28"/>
        <v>300000</v>
      </c>
      <c r="F76" s="217"/>
      <c r="G76" s="217"/>
      <c r="H76" s="217"/>
      <c r="I76" s="217"/>
      <c r="J76" s="217"/>
      <c r="K76" s="217"/>
      <c r="L76" s="217"/>
      <c r="M76" s="217"/>
      <c r="N76" s="217"/>
      <c r="O76" s="217"/>
      <c r="P76" s="217"/>
      <c r="Q76" s="217"/>
      <c r="R76" s="876">
        <f>SUM(E76:Q76)</f>
        <v>300000</v>
      </c>
      <c r="S76" s="218"/>
      <c r="T76" s="218"/>
      <c r="U76" s="213"/>
    </row>
    <row r="77" spans="1:21" s="214" customFormat="1">
      <c r="A77" s="219" t="s">
        <v>639</v>
      </c>
      <c r="B77" s="216">
        <f>SUM(C77:D77)</f>
        <v>1443860.5546627722</v>
      </c>
      <c r="C77" s="216">
        <f>SUM(C72:C76)</f>
        <v>1443860.5546627722</v>
      </c>
      <c r="D77" s="216">
        <f>SUM(D72:D76)</f>
        <v>0</v>
      </c>
      <c r="E77" s="216">
        <f t="shared" ref="E77:Q77" si="29">SUM(E72:E76)</f>
        <v>1443860.5546627722</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1">
        <f>SUM(R72:R76)</f>
        <v>1443860.5546627722</v>
      </c>
      <c r="S77" s="218"/>
      <c r="T77" s="218"/>
      <c r="U77" s="213"/>
    </row>
    <row r="78" spans="1:21" s="214" customFormat="1" ht="12">
      <c r="A78" s="211" t="s">
        <v>1414</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40" t="s">
        <v>1416</v>
      </c>
      <c r="B79" s="216">
        <f>SUM(C79:D79)</f>
        <v>6614533.6320000002</v>
      </c>
      <c r="C79" s="217">
        <f>'[10]4%'!F93</f>
        <v>6377733.3279744005</v>
      </c>
      <c r="D79" s="217">
        <f>'[10]4%'!G93</f>
        <v>236800.30402559999</v>
      </c>
      <c r="E79" s="217">
        <f t="shared" ref="E79:E80" si="30">B79-SUM(F79:Q79)</f>
        <v>6614533.6320000002</v>
      </c>
      <c r="F79" s="217"/>
      <c r="G79" s="217"/>
      <c r="H79" s="217"/>
      <c r="I79" s="217"/>
      <c r="J79" s="217"/>
      <c r="K79" s="217"/>
      <c r="L79" s="217"/>
      <c r="M79" s="217"/>
      <c r="N79" s="217"/>
      <c r="O79" s="217"/>
      <c r="P79" s="217"/>
      <c r="Q79" s="217"/>
      <c r="R79" s="876">
        <f>SUM(E79:Q79)</f>
        <v>6614533.6320000002</v>
      </c>
      <c r="S79" s="217">
        <f>R79</f>
        <v>6614533.6320000002</v>
      </c>
      <c r="T79" s="217"/>
      <c r="U79" s="213"/>
    </row>
    <row r="80" spans="1:21" s="214" customFormat="1">
      <c r="A80" s="440" t="s">
        <v>61</v>
      </c>
      <c r="B80" s="216">
        <f>SUM(C80:D80)</f>
        <v>1310134.391767554</v>
      </c>
      <c r="C80" s="217">
        <f>'[10]4%'!F106</f>
        <v>1263231.5805422754</v>
      </c>
      <c r="D80" s="217">
        <f>'[10]4%'!G106</f>
        <v>46902.811225278434</v>
      </c>
      <c r="E80" s="217">
        <f t="shared" si="30"/>
        <v>1310134.391767554</v>
      </c>
      <c r="F80" s="217"/>
      <c r="G80" s="217"/>
      <c r="H80" s="217"/>
      <c r="I80" s="217"/>
      <c r="J80" s="217"/>
      <c r="K80" s="217"/>
      <c r="L80" s="217"/>
      <c r="M80" s="217"/>
      <c r="N80" s="217"/>
      <c r="O80" s="217"/>
      <c r="P80" s="217"/>
      <c r="Q80" s="217"/>
      <c r="R80" s="876">
        <f>SUM(E80:Q80)</f>
        <v>1310134.391767554</v>
      </c>
      <c r="S80" s="217">
        <f>R80</f>
        <v>1310134.391767554</v>
      </c>
      <c r="T80" s="217"/>
      <c r="U80" s="213"/>
    </row>
    <row r="81" spans="1:21" s="214" customFormat="1">
      <c r="A81" s="219" t="s">
        <v>1413</v>
      </c>
      <c r="B81" s="216">
        <f>SUM(C81:D81)</f>
        <v>7924668.0237675542</v>
      </c>
      <c r="C81" s="856">
        <f>SUM(C79:C80)</f>
        <v>7640964.9085166762</v>
      </c>
      <c r="D81" s="856">
        <f t="shared" ref="D81:T81" si="31">SUM(D79:D80)</f>
        <v>283703.11525087844</v>
      </c>
      <c r="E81" s="856">
        <f t="shared" si="31"/>
        <v>7924668.0237675542</v>
      </c>
      <c r="F81" s="856">
        <f t="shared" si="31"/>
        <v>0</v>
      </c>
      <c r="G81" s="856">
        <f t="shared" si="31"/>
        <v>0</v>
      </c>
      <c r="H81" s="856">
        <f t="shared" si="31"/>
        <v>0</v>
      </c>
      <c r="I81" s="856">
        <f t="shared" si="31"/>
        <v>0</v>
      </c>
      <c r="J81" s="856">
        <f t="shared" si="31"/>
        <v>0</v>
      </c>
      <c r="K81" s="856">
        <f t="shared" si="31"/>
        <v>0</v>
      </c>
      <c r="L81" s="856">
        <f t="shared" si="31"/>
        <v>0</v>
      </c>
      <c r="M81" s="856">
        <f t="shared" si="31"/>
        <v>0</v>
      </c>
      <c r="N81" s="856">
        <f t="shared" si="31"/>
        <v>0</v>
      </c>
      <c r="O81" s="856">
        <f t="shared" si="31"/>
        <v>0</v>
      </c>
      <c r="P81" s="856">
        <f t="shared" si="31"/>
        <v>0</v>
      </c>
      <c r="Q81" s="856">
        <f t="shared" si="31"/>
        <v>0</v>
      </c>
      <c r="R81" s="856">
        <f t="shared" si="31"/>
        <v>7924668.0237675542</v>
      </c>
      <c r="S81" s="856">
        <f t="shared" si="31"/>
        <v>7924668.0237675542</v>
      </c>
      <c r="T81" s="856">
        <f t="shared" si="31"/>
        <v>0</v>
      </c>
      <c r="U81" s="213"/>
    </row>
    <row r="82" spans="1:21" s="214" customFormat="1" ht="12">
      <c r="A82" s="211" t="s">
        <v>821</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5" customHeight="1">
      <c r="A83" s="215" t="s">
        <v>822</v>
      </c>
      <c r="B83" s="216">
        <f t="shared" ref="B83:B95" si="32">SUM(C83+D83)</f>
        <v>145410.43123432682</v>
      </c>
      <c r="C83" s="217">
        <f>'[10]4%'!F95</f>
        <v>145410.43123432682</v>
      </c>
      <c r="D83" s="217">
        <f>'[10]4%'!G95</f>
        <v>0</v>
      </c>
      <c r="E83" s="217">
        <f t="shared" ref="E83:E95" si="33">B83-SUM(F83:Q83)</f>
        <v>145410.43123432682</v>
      </c>
      <c r="F83" s="217"/>
      <c r="G83" s="217"/>
      <c r="H83" s="217"/>
      <c r="I83" s="217"/>
      <c r="J83" s="217"/>
      <c r="K83" s="217"/>
      <c r="L83" s="217"/>
      <c r="M83" s="217"/>
      <c r="N83" s="217"/>
      <c r="O83" s="217"/>
      <c r="P83" s="217"/>
      <c r="Q83" s="217"/>
      <c r="R83" s="876">
        <f t="shared" ref="R83:R95" si="34">SUM(E83:Q83)</f>
        <v>145410.43123432682</v>
      </c>
      <c r="S83" s="218"/>
      <c r="T83" s="218"/>
      <c r="U83" s="213"/>
    </row>
    <row r="84" spans="1:21" s="214" customFormat="1">
      <c r="A84" s="215" t="s">
        <v>823</v>
      </c>
      <c r="B84" s="216">
        <f t="shared" si="32"/>
        <v>172445</v>
      </c>
      <c r="C84" s="217">
        <f>'[10]4%'!F97</f>
        <v>166271.46900000001</v>
      </c>
      <c r="D84" s="217">
        <f>'[10]4%'!G97</f>
        <v>6173.5309999999999</v>
      </c>
      <c r="E84" s="217">
        <f t="shared" si="33"/>
        <v>172445</v>
      </c>
      <c r="F84" s="217"/>
      <c r="G84" s="217"/>
      <c r="H84" s="217"/>
      <c r="I84" s="217"/>
      <c r="J84" s="217"/>
      <c r="K84" s="217"/>
      <c r="L84" s="217"/>
      <c r="M84" s="217"/>
      <c r="N84" s="217"/>
      <c r="O84" s="217"/>
      <c r="P84" s="217"/>
      <c r="Q84" s="217"/>
      <c r="R84" s="876">
        <f t="shared" si="34"/>
        <v>172445</v>
      </c>
      <c r="S84" s="217">
        <f>R84</f>
        <v>172445</v>
      </c>
      <c r="T84" s="217"/>
      <c r="U84" s="213"/>
    </row>
    <row r="85" spans="1:21" s="214" customFormat="1">
      <c r="A85" s="215" t="s">
        <v>824</v>
      </c>
      <c r="B85" s="216">
        <f t="shared" si="32"/>
        <v>1276747</v>
      </c>
      <c r="C85" s="217">
        <f>'[10]4%'!F99</f>
        <v>1231039.4574</v>
      </c>
      <c r="D85" s="217">
        <f>'[10]4%'!G99</f>
        <v>45707.542600000001</v>
      </c>
      <c r="E85" s="217">
        <f>B85-SUM(F85:Q85)</f>
        <v>1276747</v>
      </c>
      <c r="F85" s="217"/>
      <c r="G85" s="217"/>
      <c r="H85" s="217"/>
      <c r="I85" s="217"/>
      <c r="J85" s="217"/>
      <c r="K85" s="217"/>
      <c r="L85" s="217"/>
      <c r="M85" s="217"/>
      <c r="N85" s="217"/>
      <c r="O85" s="217"/>
      <c r="P85" s="217"/>
      <c r="Q85" s="217"/>
      <c r="R85" s="876">
        <f t="shared" si="34"/>
        <v>1276747</v>
      </c>
      <c r="S85" s="217">
        <f t="shared" ref="S85:S87" si="35">R85</f>
        <v>1276747</v>
      </c>
      <c r="T85" s="217"/>
      <c r="U85" s="213"/>
    </row>
    <row r="86" spans="1:21" s="214" customFormat="1">
      <c r="A86" s="215" t="s">
        <v>825</v>
      </c>
      <c r="B86" s="216">
        <f t="shared" si="32"/>
        <v>225815</v>
      </c>
      <c r="C86" s="217">
        <f>'[10]4%'!F101</f>
        <v>217730.823</v>
      </c>
      <c r="D86" s="217">
        <f>'[10]4%'!G101</f>
        <v>8084.1769999999997</v>
      </c>
      <c r="E86" s="217">
        <f t="shared" si="33"/>
        <v>225815</v>
      </c>
      <c r="F86" s="217"/>
      <c r="G86" s="217"/>
      <c r="H86" s="217"/>
      <c r="I86" s="217"/>
      <c r="J86" s="217"/>
      <c r="K86" s="217"/>
      <c r="L86" s="217"/>
      <c r="M86" s="217"/>
      <c r="N86" s="217"/>
      <c r="O86" s="217"/>
      <c r="P86" s="217"/>
      <c r="Q86" s="217"/>
      <c r="R86" s="876">
        <f t="shared" si="34"/>
        <v>225815</v>
      </c>
      <c r="S86" s="217">
        <f t="shared" si="35"/>
        <v>225815</v>
      </c>
      <c r="T86" s="217"/>
      <c r="U86" s="213"/>
    </row>
    <row r="87" spans="1:21" s="214" customFormat="1">
      <c r="A87" s="215" t="s">
        <v>826</v>
      </c>
      <c r="B87" s="216">
        <f t="shared" si="32"/>
        <v>293655</v>
      </c>
      <c r="C87" s="217">
        <f>'[10]4%'!F104</f>
        <v>283142.15100000001</v>
      </c>
      <c r="D87" s="217">
        <f>'[10]4%'!G104</f>
        <v>10512.849</v>
      </c>
      <c r="E87" s="217">
        <f t="shared" si="33"/>
        <v>293655</v>
      </c>
      <c r="F87" s="217"/>
      <c r="G87" s="217"/>
      <c r="H87" s="217"/>
      <c r="I87" s="217"/>
      <c r="J87" s="217"/>
      <c r="K87" s="217"/>
      <c r="L87" s="217"/>
      <c r="M87" s="217"/>
      <c r="N87" s="217"/>
      <c r="O87" s="217"/>
      <c r="P87" s="217"/>
      <c r="Q87" s="217"/>
      <c r="R87" s="876">
        <f t="shared" si="34"/>
        <v>293655</v>
      </c>
      <c r="S87" s="217">
        <f t="shared" si="35"/>
        <v>293655</v>
      </c>
      <c r="T87" s="217"/>
      <c r="U87" s="213"/>
    </row>
    <row r="88" spans="1:21" s="214" customFormat="1">
      <c r="A88" s="215" t="s">
        <v>827</v>
      </c>
      <c r="B88" s="216">
        <f t="shared" si="32"/>
        <v>498275</v>
      </c>
      <c r="C88" s="217">
        <f>'[10]4%'!F103</f>
        <v>498275</v>
      </c>
      <c r="D88" s="217">
        <f>'[10]4%'!G103</f>
        <v>0</v>
      </c>
      <c r="E88" s="217">
        <f t="shared" si="33"/>
        <v>498275</v>
      </c>
      <c r="F88" s="217"/>
      <c r="G88" s="217"/>
      <c r="H88" s="217"/>
      <c r="I88" s="217"/>
      <c r="J88" s="217"/>
      <c r="K88" s="217"/>
      <c r="L88" s="217"/>
      <c r="M88" s="217"/>
      <c r="N88" s="217"/>
      <c r="O88" s="217"/>
      <c r="P88" s="217"/>
      <c r="Q88" s="217"/>
      <c r="R88" s="876">
        <f t="shared" si="34"/>
        <v>498275</v>
      </c>
      <c r="S88" s="218"/>
      <c r="T88" s="218"/>
      <c r="U88" s="213"/>
    </row>
    <row r="89" spans="1:21" s="214" customFormat="1">
      <c r="A89" s="215" t="s">
        <v>828</v>
      </c>
      <c r="B89" s="216">
        <f t="shared" si="32"/>
        <v>350000</v>
      </c>
      <c r="C89" s="217">
        <f>'[10]4%'!F105</f>
        <v>350000</v>
      </c>
      <c r="D89" s="217">
        <f>'[10]4%'!G105</f>
        <v>0</v>
      </c>
      <c r="E89" s="217">
        <f t="shared" si="33"/>
        <v>350000</v>
      </c>
      <c r="F89" s="217"/>
      <c r="G89" s="217"/>
      <c r="H89" s="217"/>
      <c r="I89" s="217"/>
      <c r="J89" s="217"/>
      <c r="K89" s="217"/>
      <c r="L89" s="217"/>
      <c r="M89" s="217"/>
      <c r="N89" s="217"/>
      <c r="O89" s="217"/>
      <c r="P89" s="217"/>
      <c r="Q89" s="217"/>
      <c r="R89" s="876">
        <f t="shared" si="34"/>
        <v>350000</v>
      </c>
      <c r="S89" s="217">
        <f>R89</f>
        <v>350000</v>
      </c>
      <c r="T89" s="217"/>
      <c r="U89" s="213"/>
    </row>
    <row r="90" spans="1:21" s="214" customFormat="1">
      <c r="A90" s="215" t="s">
        <v>829</v>
      </c>
      <c r="B90" s="216">
        <f t="shared" si="32"/>
        <v>22500</v>
      </c>
      <c r="C90" s="217">
        <f>'[10]4%'!F102</f>
        <v>22500</v>
      </c>
      <c r="D90" s="217">
        <f>'[10]4%'!G102</f>
        <v>0</v>
      </c>
      <c r="E90" s="217">
        <f t="shared" si="33"/>
        <v>22500</v>
      </c>
      <c r="F90" s="217"/>
      <c r="G90" s="217"/>
      <c r="H90" s="217"/>
      <c r="I90" s="217"/>
      <c r="J90" s="217"/>
      <c r="K90" s="217"/>
      <c r="L90" s="217"/>
      <c r="M90" s="217"/>
      <c r="N90" s="217"/>
      <c r="O90" s="217"/>
      <c r="P90" s="217"/>
      <c r="Q90" s="217"/>
      <c r="R90" s="876">
        <f t="shared" si="34"/>
        <v>22500</v>
      </c>
      <c r="S90" s="217"/>
      <c r="T90" s="217"/>
      <c r="U90" s="213"/>
    </row>
    <row r="91" spans="1:21" s="214" customFormat="1">
      <c r="A91" s="1709" t="s">
        <v>390</v>
      </c>
      <c r="B91" s="216">
        <f t="shared" si="32"/>
        <v>0</v>
      </c>
      <c r="C91" s="217"/>
      <c r="D91" s="217">
        <f>'[10]4%'!G121</f>
        <v>0</v>
      </c>
      <c r="E91" s="217">
        <f t="shared" si="33"/>
        <v>0</v>
      </c>
      <c r="F91" s="217"/>
      <c r="G91" s="217"/>
      <c r="H91" s="217"/>
      <c r="I91" s="217"/>
      <c r="J91" s="217"/>
      <c r="K91" s="217"/>
      <c r="L91" s="217"/>
      <c r="M91" s="217"/>
      <c r="N91" s="217"/>
      <c r="O91" s="217"/>
      <c r="P91" s="217"/>
      <c r="Q91" s="217"/>
      <c r="R91" s="876">
        <f t="shared" si="34"/>
        <v>0</v>
      </c>
      <c r="S91" s="217"/>
      <c r="T91" s="217"/>
      <c r="U91" s="213"/>
    </row>
    <row r="92" spans="1:21" s="214" customFormat="1">
      <c r="A92" s="1708" t="s">
        <v>1415</v>
      </c>
      <c r="B92" s="216">
        <f t="shared" si="32"/>
        <v>20000</v>
      </c>
      <c r="C92" s="217">
        <f>'[10]4%'!F92</f>
        <v>19284</v>
      </c>
      <c r="D92" s="217">
        <f>'[10]4%'!G92</f>
        <v>716</v>
      </c>
      <c r="E92" s="217">
        <f t="shared" si="33"/>
        <v>20000</v>
      </c>
      <c r="F92" s="217"/>
      <c r="G92" s="217"/>
      <c r="H92" s="217"/>
      <c r="I92" s="217"/>
      <c r="J92" s="217"/>
      <c r="K92" s="217"/>
      <c r="L92" s="217"/>
      <c r="M92" s="217"/>
      <c r="N92" s="217"/>
      <c r="O92" s="217"/>
      <c r="P92" s="217"/>
      <c r="Q92" s="217"/>
      <c r="R92" s="876">
        <f t="shared" si="34"/>
        <v>20000</v>
      </c>
      <c r="S92" s="217">
        <f>R92</f>
        <v>20000</v>
      </c>
      <c r="T92" s="217"/>
      <c r="U92" s="213"/>
    </row>
    <row r="93" spans="1:21" s="214" customFormat="1">
      <c r="A93" s="222" t="s">
        <v>2616</v>
      </c>
      <c r="B93" s="216">
        <f t="shared" si="32"/>
        <v>100000</v>
      </c>
      <c r="C93" s="217"/>
      <c r="D93" s="217">
        <f>'[10]4%'!$G$98</f>
        <v>100000</v>
      </c>
      <c r="E93" s="217">
        <f t="shared" si="33"/>
        <v>100000</v>
      </c>
      <c r="F93" s="217"/>
      <c r="G93" s="217"/>
      <c r="H93" s="217"/>
      <c r="I93" s="217"/>
      <c r="J93" s="217"/>
      <c r="K93" s="217"/>
      <c r="L93" s="217"/>
      <c r="M93" s="217"/>
      <c r="N93" s="217"/>
      <c r="O93" s="217"/>
      <c r="P93" s="217"/>
      <c r="Q93" s="217"/>
      <c r="R93" s="876">
        <f t="shared" si="34"/>
        <v>100000</v>
      </c>
      <c r="S93" s="217">
        <f>R93</f>
        <v>100000</v>
      </c>
      <c r="T93" s="217"/>
      <c r="U93" s="213"/>
    </row>
    <row r="94" spans="1:21" s="214" customFormat="1">
      <c r="A94" s="222" t="s">
        <v>2642</v>
      </c>
      <c r="B94" s="216">
        <f t="shared" si="32"/>
        <v>2000000</v>
      </c>
      <c r="C94" s="217">
        <f>'[10]4%'!$F$100</f>
        <v>1928400</v>
      </c>
      <c r="D94" s="217">
        <f>'[10]4%'!$G$100</f>
        <v>71600</v>
      </c>
      <c r="E94" s="217">
        <f t="shared" si="33"/>
        <v>2000000</v>
      </c>
      <c r="F94" s="217"/>
      <c r="G94" s="217"/>
      <c r="H94" s="217"/>
      <c r="I94" s="217"/>
      <c r="J94" s="217"/>
      <c r="K94" s="217"/>
      <c r="L94" s="217"/>
      <c r="M94" s="217"/>
      <c r="N94" s="217"/>
      <c r="O94" s="217"/>
      <c r="P94" s="217"/>
      <c r="Q94" s="217"/>
      <c r="R94" s="876">
        <f t="shared" si="34"/>
        <v>2000000</v>
      </c>
      <c r="S94" s="217">
        <f>R94</f>
        <v>2000000</v>
      </c>
      <c r="T94" s="217"/>
      <c r="U94" s="213"/>
    </row>
    <row r="95" spans="1:21" s="214" customFormat="1">
      <c r="A95" s="222" t="s">
        <v>35</v>
      </c>
      <c r="B95" s="216">
        <f t="shared" si="32"/>
        <v>0</v>
      </c>
      <c r="C95" s="217"/>
      <c r="D95" s="217"/>
      <c r="E95" s="217">
        <f t="shared" si="33"/>
        <v>0</v>
      </c>
      <c r="F95" s="217"/>
      <c r="G95" s="217"/>
      <c r="H95" s="217"/>
      <c r="I95" s="217"/>
      <c r="J95" s="217"/>
      <c r="K95" s="217"/>
      <c r="L95" s="217"/>
      <c r="M95" s="217"/>
      <c r="N95" s="217"/>
      <c r="O95" s="217"/>
      <c r="P95" s="217"/>
      <c r="Q95" s="217"/>
      <c r="R95" s="876">
        <f t="shared" si="34"/>
        <v>0</v>
      </c>
      <c r="S95" s="217"/>
      <c r="T95" s="217"/>
      <c r="U95" s="213"/>
    </row>
    <row r="96" spans="1:21" s="214" customFormat="1">
      <c r="A96" s="219" t="s">
        <v>830</v>
      </c>
      <c r="B96" s="216">
        <f>SUM(C96:D96)</f>
        <v>5104847.4312343271</v>
      </c>
      <c r="C96" s="216">
        <f t="shared" ref="C96:R96" si="36">SUM(C83:C95)</f>
        <v>4862053.3316343268</v>
      </c>
      <c r="D96" s="216">
        <f t="shared" si="36"/>
        <v>242794.09960000002</v>
      </c>
      <c r="E96" s="216">
        <f t="shared" si="36"/>
        <v>5104847.4312343262</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1">
        <f t="shared" si="36"/>
        <v>5104847.4312343262</v>
      </c>
      <c r="S96" s="220">
        <f>SUM(S84:S87,S89:S95)</f>
        <v>4438662</v>
      </c>
      <c r="T96" s="216">
        <f>SUM(T84:T87,T89:T95)</f>
        <v>0</v>
      </c>
      <c r="U96" s="213"/>
    </row>
    <row r="97" spans="1:21" s="214" customFormat="1">
      <c r="A97" s="219" t="s">
        <v>831</v>
      </c>
      <c r="B97" s="216">
        <f>SUM(C97:D97)</f>
        <v>139884056.30075449</v>
      </c>
      <c r="C97" s="216">
        <f t="shared" ref="C97:R97" si="37">SUM(C63+C70+C77+C81+C96)</f>
        <v>134573647.81819686</v>
      </c>
      <c r="D97" s="216">
        <f t="shared" si="37"/>
        <v>5310408.482557633</v>
      </c>
      <c r="E97" s="216">
        <f t="shared" si="37"/>
        <v>69714723.296554491</v>
      </c>
      <c r="F97" s="216">
        <f t="shared" si="37"/>
        <v>41000900</v>
      </c>
      <c r="G97" s="216">
        <f t="shared" si="37"/>
        <v>14860000</v>
      </c>
      <c r="H97" s="216">
        <f t="shared" si="37"/>
        <v>11761191</v>
      </c>
      <c r="I97" s="216">
        <f t="shared" si="37"/>
        <v>2052608</v>
      </c>
      <c r="J97" s="216">
        <f t="shared" si="37"/>
        <v>0</v>
      </c>
      <c r="K97" s="216">
        <f t="shared" si="37"/>
        <v>100</v>
      </c>
      <c r="L97" s="216">
        <f t="shared" si="37"/>
        <v>494534.00420000002</v>
      </c>
      <c r="M97" s="216">
        <f t="shared" si="37"/>
        <v>0</v>
      </c>
      <c r="N97" s="216">
        <f t="shared" si="37"/>
        <v>0</v>
      </c>
      <c r="O97" s="216">
        <f t="shared" si="37"/>
        <v>0</v>
      </c>
      <c r="P97" s="216">
        <f t="shared" si="37"/>
        <v>0</v>
      </c>
      <c r="Q97" s="216">
        <f t="shared" si="37"/>
        <v>0</v>
      </c>
      <c r="R97" s="216">
        <f t="shared" si="37"/>
        <v>139884056.30075452</v>
      </c>
      <c r="S97" s="216">
        <f>SUM(S63+S70+S81+S96)</f>
        <v>131943136.98909007</v>
      </c>
      <c r="T97" s="216">
        <f>SUM(T63+T70+T81+T96)</f>
        <v>0</v>
      </c>
      <c r="U97" s="213"/>
    </row>
    <row r="98" spans="1:21" s="214" customFormat="1" ht="12">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3435400</v>
      </c>
      <c r="C99" s="1603">
        <f>'[10]4%'!F110</f>
        <v>3435400</v>
      </c>
      <c r="D99" s="1603">
        <f>'[10]4%'!G110</f>
        <v>0</v>
      </c>
      <c r="E99" s="217">
        <f t="shared" ref="E99:E103" si="38">B99-SUM(F99:Q99)</f>
        <v>2135400</v>
      </c>
      <c r="F99" s="217"/>
      <c r="G99" s="217"/>
      <c r="H99" s="217"/>
      <c r="I99" s="217"/>
      <c r="J99" s="217">
        <f>Application!AO641</f>
        <v>1300000</v>
      </c>
      <c r="K99" s="217"/>
      <c r="L99" s="217"/>
      <c r="M99" s="217"/>
      <c r="N99" s="217"/>
      <c r="O99" s="217"/>
      <c r="P99" s="217"/>
      <c r="Q99" s="217"/>
      <c r="R99" s="876">
        <f>SUM(E99:Q99)</f>
        <v>3435400</v>
      </c>
      <c r="S99" s="217">
        <f>R99</f>
        <v>3435400</v>
      </c>
      <c r="T99" s="217"/>
      <c r="U99" s="213"/>
    </row>
    <row r="100" spans="1:21" s="214" customFormat="1">
      <c r="A100" s="440" t="s">
        <v>1949</v>
      </c>
      <c r="B100" s="216">
        <f>SUM(C100+D100)</f>
        <v>64600</v>
      </c>
      <c r="C100" s="217">
        <f>'[10]4%'!F111</f>
        <v>64600</v>
      </c>
      <c r="D100" s="217">
        <f>'[10]4%'!G111</f>
        <v>0</v>
      </c>
      <c r="E100" s="217">
        <f t="shared" si="38"/>
        <v>64600</v>
      </c>
      <c r="F100" s="217"/>
      <c r="G100" s="217"/>
      <c r="H100" s="217"/>
      <c r="I100" s="217"/>
      <c r="J100" s="217"/>
      <c r="K100" s="217"/>
      <c r="L100" s="217"/>
      <c r="M100" s="217"/>
      <c r="N100" s="217"/>
      <c r="O100" s="217"/>
      <c r="P100" s="217"/>
      <c r="Q100" s="217"/>
      <c r="R100" s="876">
        <f>SUM(E100:Q100)</f>
        <v>64600</v>
      </c>
      <c r="S100" s="217">
        <f>R100</f>
        <v>64600</v>
      </c>
      <c r="T100" s="217"/>
      <c r="U100" s="213"/>
    </row>
    <row r="101" spans="1:21" s="214" customFormat="1" ht="12" customHeight="1">
      <c r="A101" s="215" t="s">
        <v>834</v>
      </c>
      <c r="B101" s="216">
        <f>SUM(C101+D101)</f>
        <v>0</v>
      </c>
      <c r="C101" s="217"/>
      <c r="D101" s="217"/>
      <c r="E101" s="217">
        <f t="shared" si="38"/>
        <v>0</v>
      </c>
      <c r="F101" s="217"/>
      <c r="G101" s="217"/>
      <c r="H101" s="217"/>
      <c r="I101" s="217"/>
      <c r="J101" s="217"/>
      <c r="K101" s="217"/>
      <c r="L101" s="217"/>
      <c r="M101" s="217"/>
      <c r="N101" s="217"/>
      <c r="O101" s="217"/>
      <c r="P101" s="217"/>
      <c r="Q101" s="217"/>
      <c r="R101" s="876">
        <f>SUM(E101:Q101)</f>
        <v>0</v>
      </c>
      <c r="S101" s="217"/>
      <c r="T101" s="217"/>
      <c r="U101" s="213"/>
    </row>
    <row r="102" spans="1:21" s="214" customFormat="1">
      <c r="A102" s="440" t="s">
        <v>1950</v>
      </c>
      <c r="B102" s="216">
        <f>SUM(C102+D102)</f>
        <v>0</v>
      </c>
      <c r="C102" s="217"/>
      <c r="D102" s="217"/>
      <c r="E102" s="217">
        <f t="shared" si="38"/>
        <v>0</v>
      </c>
      <c r="F102" s="217"/>
      <c r="G102" s="217"/>
      <c r="H102" s="217"/>
      <c r="I102" s="217"/>
      <c r="J102" s="217"/>
      <c r="K102" s="217"/>
      <c r="L102" s="217"/>
      <c r="M102" s="217"/>
      <c r="N102" s="217"/>
      <c r="O102" s="217"/>
      <c r="P102" s="217"/>
      <c r="Q102" s="217"/>
      <c r="R102" s="876">
        <f>SUM(E102:Q102)</f>
        <v>0</v>
      </c>
      <c r="S102" s="217"/>
      <c r="T102" s="217"/>
      <c r="U102" s="213"/>
    </row>
    <row r="103" spans="1:21" s="214" customFormat="1">
      <c r="A103" s="222" t="s">
        <v>35</v>
      </c>
      <c r="B103" s="216">
        <f>SUM(C103+D103)</f>
        <v>0</v>
      </c>
      <c r="C103" s="217"/>
      <c r="D103" s="217"/>
      <c r="E103" s="217">
        <f t="shared" si="38"/>
        <v>0</v>
      </c>
      <c r="F103" s="217"/>
      <c r="G103" s="217"/>
      <c r="H103" s="217"/>
      <c r="I103" s="217"/>
      <c r="J103" s="217"/>
      <c r="K103" s="217"/>
      <c r="L103" s="217"/>
      <c r="M103" s="217"/>
      <c r="N103" s="217"/>
      <c r="O103" s="217"/>
      <c r="P103" s="217"/>
      <c r="Q103" s="217"/>
      <c r="R103" s="876">
        <f>SUM(E103:Q103)</f>
        <v>0</v>
      </c>
      <c r="S103" s="217"/>
      <c r="T103" s="217"/>
      <c r="U103" s="213"/>
    </row>
    <row r="104" spans="1:21" s="214" customFormat="1">
      <c r="A104" s="219" t="s">
        <v>835</v>
      </c>
      <c r="B104" s="216">
        <f>SUM(C104:D104)</f>
        <v>3500000</v>
      </c>
      <c r="C104" s="216">
        <f>SUM(C99:C103)</f>
        <v>3500000</v>
      </c>
      <c r="D104" s="216">
        <f t="shared" ref="D104:T104" si="39">SUM(D99:D103)</f>
        <v>0</v>
      </c>
      <c r="E104" s="216">
        <f t="shared" si="39"/>
        <v>2200000</v>
      </c>
      <c r="F104" s="216">
        <f t="shared" si="39"/>
        <v>0</v>
      </c>
      <c r="G104" s="216">
        <f t="shared" si="39"/>
        <v>0</v>
      </c>
      <c r="H104" s="216">
        <f t="shared" si="39"/>
        <v>0</v>
      </c>
      <c r="I104" s="216">
        <f t="shared" si="39"/>
        <v>0</v>
      </c>
      <c r="J104" s="216">
        <f t="shared" si="39"/>
        <v>1300000</v>
      </c>
      <c r="K104" s="216">
        <f t="shared" si="39"/>
        <v>0</v>
      </c>
      <c r="L104" s="216">
        <f t="shared" si="39"/>
        <v>0</v>
      </c>
      <c r="M104" s="216">
        <f t="shared" si="39"/>
        <v>0</v>
      </c>
      <c r="N104" s="216">
        <f t="shared" si="39"/>
        <v>0</v>
      </c>
      <c r="O104" s="216">
        <f t="shared" si="39"/>
        <v>0</v>
      </c>
      <c r="P104" s="216">
        <f t="shared" si="39"/>
        <v>0</v>
      </c>
      <c r="Q104" s="216">
        <f t="shared" si="39"/>
        <v>0</v>
      </c>
      <c r="R104" s="531">
        <f t="shared" si="39"/>
        <v>3500000</v>
      </c>
      <c r="S104" s="220">
        <f t="shared" si="39"/>
        <v>3500000</v>
      </c>
      <c r="T104" s="220">
        <f t="shared" si="39"/>
        <v>0</v>
      </c>
      <c r="U104" s="213"/>
    </row>
    <row r="105" spans="1:21" s="214" customFormat="1">
      <c r="A105" s="219" t="s">
        <v>836</v>
      </c>
      <c r="B105" s="220">
        <f>SUM(C105:D105)</f>
        <v>143384056.30075449</v>
      </c>
      <c r="C105" s="220">
        <f t="shared" ref="C105:R105" si="40">SUM(C97+C104)</f>
        <v>138073647.81819686</v>
      </c>
      <c r="D105" s="220">
        <f t="shared" si="40"/>
        <v>5310408.482557633</v>
      </c>
      <c r="E105" s="220">
        <f t="shared" si="40"/>
        <v>71914723.296554491</v>
      </c>
      <c r="F105" s="220">
        <f t="shared" si="40"/>
        <v>41000900</v>
      </c>
      <c r="G105" s="220">
        <f t="shared" si="40"/>
        <v>14860000</v>
      </c>
      <c r="H105" s="220">
        <f t="shared" si="40"/>
        <v>11761191</v>
      </c>
      <c r="I105" s="220">
        <f t="shared" si="40"/>
        <v>2052608</v>
      </c>
      <c r="J105" s="220">
        <f t="shared" si="40"/>
        <v>1300000</v>
      </c>
      <c r="K105" s="220">
        <f t="shared" si="40"/>
        <v>100</v>
      </c>
      <c r="L105" s="220">
        <f t="shared" si="40"/>
        <v>494534.00420000002</v>
      </c>
      <c r="M105" s="220">
        <f t="shared" si="40"/>
        <v>0</v>
      </c>
      <c r="N105" s="220">
        <f t="shared" si="40"/>
        <v>0</v>
      </c>
      <c r="O105" s="220">
        <f t="shared" si="40"/>
        <v>0</v>
      </c>
      <c r="P105" s="220">
        <f t="shared" si="40"/>
        <v>0</v>
      </c>
      <c r="Q105" s="220">
        <f t="shared" si="40"/>
        <v>0</v>
      </c>
      <c r="R105" s="531">
        <f t="shared" si="40"/>
        <v>143384056.30075452</v>
      </c>
      <c r="S105" s="220">
        <f>S97+S104</f>
        <v>135443136.98909009</v>
      </c>
      <c r="T105" s="220">
        <f>T97+T104</f>
        <v>0</v>
      </c>
      <c r="U105" s="213"/>
    </row>
    <row r="106" spans="1:21">
      <c r="A106" s="863" t="s">
        <v>1128</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135443136.98909009</v>
      </c>
      <c r="T107" s="234">
        <f>T105+T106</f>
        <v>0</v>
      </c>
    </row>
    <row r="108" spans="1:21" s="300" customFormat="1">
      <c r="A108" s="233" t="s">
        <v>942</v>
      </c>
      <c r="B108" s="228"/>
      <c r="C108" s="228"/>
      <c r="D108" s="228"/>
      <c r="E108" s="464">
        <f>Application!AO650</f>
        <v>71914723.296554536</v>
      </c>
      <c r="F108" s="464">
        <f>Application!AO637</f>
        <v>41000900</v>
      </c>
      <c r="G108" s="464">
        <f>Application!AO638</f>
        <v>14860000</v>
      </c>
      <c r="H108" s="464">
        <f>Application!AO639</f>
        <v>11761191</v>
      </c>
      <c r="I108" s="464">
        <f>Application!AO640</f>
        <v>2052608</v>
      </c>
      <c r="J108" s="464">
        <f>Application!AO641</f>
        <v>1300000</v>
      </c>
      <c r="K108" s="464">
        <f>Application!AO642</f>
        <v>100</v>
      </c>
      <c r="L108" s="464">
        <f>Application!AO643</f>
        <v>494534.00420000002</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84"/>
      <c r="B112" s="228"/>
      <c r="C112" s="228"/>
      <c r="D112" s="228"/>
    </row>
    <row r="113" spans="1:21">
      <c r="A113" s="227" t="s">
        <v>1122</v>
      </c>
      <c r="B113" s="228"/>
      <c r="C113" s="228"/>
      <c r="D113" s="228"/>
    </row>
    <row r="114" spans="1:21">
      <c r="A114" s="227" t="s">
        <v>1123</v>
      </c>
      <c r="B114" s="228"/>
      <c r="C114" s="228"/>
      <c r="D114" s="228"/>
    </row>
    <row r="115" spans="1:21" ht="12" customHeight="1">
      <c r="A115" s="484"/>
      <c r="B115" s="228"/>
      <c r="C115" s="228"/>
      <c r="D115" s="228"/>
    </row>
    <row r="116" spans="1:21">
      <c r="A116" s="534" t="s">
        <v>1130</v>
      </c>
      <c r="B116" s="228"/>
      <c r="C116" s="228"/>
      <c r="D116" s="228"/>
    </row>
    <row r="117" spans="1:21">
      <c r="A117" s="534" t="s">
        <v>1432</v>
      </c>
      <c r="B117" s="228"/>
      <c r="C117" s="228"/>
      <c r="D117" s="228"/>
    </row>
    <row r="118" spans="1:21">
      <c r="A118" s="534" t="s">
        <v>1129</v>
      </c>
      <c r="B118" s="228"/>
      <c r="C118" s="228"/>
      <c r="D118" s="228"/>
    </row>
    <row r="119" spans="1:21">
      <c r="A119" s="534" t="s">
        <v>1131</v>
      </c>
      <c r="B119" s="228"/>
      <c r="C119" s="228"/>
      <c r="D119" s="228"/>
    </row>
    <row r="120" spans="1:21" ht="12" customHeight="1">
      <c r="A120" s="533"/>
      <c r="B120" s="228"/>
      <c r="C120" s="228"/>
      <c r="D120" s="228"/>
    </row>
    <row r="121" spans="1:21" ht="15.5">
      <c r="A121" s="527" t="s">
        <v>1106</v>
      </c>
      <c r="B121" s="228"/>
      <c r="C121" s="228"/>
      <c r="D121" s="228"/>
    </row>
    <row r="122" spans="1:21">
      <c r="A122" s="512" t="s">
        <v>1090</v>
      </c>
      <c r="B122" s="511"/>
      <c r="C122" s="511"/>
      <c r="D122" s="2545" t="s">
        <v>1091</v>
      </c>
      <c r="E122" s="2545"/>
      <c r="F122" s="2545"/>
      <c r="G122" s="511"/>
      <c r="H122" s="511"/>
      <c r="I122" s="511"/>
      <c r="J122" s="511"/>
      <c r="K122" s="511"/>
      <c r="L122" s="511"/>
      <c r="M122" s="511"/>
      <c r="N122" s="511"/>
      <c r="O122" s="511"/>
      <c r="P122" s="511"/>
      <c r="Q122" s="511"/>
      <c r="R122" s="511"/>
      <c r="S122" s="511"/>
      <c r="T122" s="511"/>
      <c r="U122" s="513"/>
    </row>
    <row r="123" spans="1:21">
      <c r="A123" s="511" t="s">
        <v>1092</v>
      </c>
      <c r="B123" s="520"/>
      <c r="C123" s="511"/>
      <c r="D123" s="2548" t="s">
        <v>1433</v>
      </c>
      <c r="E123" s="2549"/>
      <c r="F123" s="2549"/>
      <c r="G123" s="2549"/>
      <c r="H123" s="2549"/>
      <c r="I123" s="2549"/>
      <c r="J123" s="2549"/>
      <c r="K123" s="2549"/>
      <c r="L123" s="2549"/>
      <c r="M123" s="2549"/>
      <c r="N123" s="2549"/>
      <c r="O123" s="2549"/>
      <c r="P123" s="2549"/>
      <c r="Q123" s="2549"/>
      <c r="R123" s="2549"/>
      <c r="S123" s="2549"/>
      <c r="T123" s="511"/>
      <c r="U123" s="513"/>
    </row>
    <row r="124" spans="1:21" ht="12.5">
      <c r="A124" s="510" t="s">
        <v>1093</v>
      </c>
      <c r="B124" s="520"/>
      <c r="C124" s="510"/>
      <c r="D124" s="2549"/>
      <c r="E124" s="2549"/>
      <c r="F124" s="2549"/>
      <c r="G124" s="2549"/>
      <c r="H124" s="2549"/>
      <c r="I124" s="2549"/>
      <c r="J124" s="2549"/>
      <c r="K124" s="2549"/>
      <c r="L124" s="2549"/>
      <c r="M124" s="2549"/>
      <c r="N124" s="2549"/>
      <c r="O124" s="2549"/>
      <c r="P124" s="2549"/>
      <c r="Q124" s="2549"/>
      <c r="R124" s="2549"/>
      <c r="S124" s="2549"/>
      <c r="T124" s="511"/>
      <c r="U124" s="513"/>
    </row>
    <row r="125" spans="1:21" ht="12.5">
      <c r="A125" s="510" t="s">
        <v>1094</v>
      </c>
      <c r="B125" s="520"/>
      <c r="C125" s="510"/>
      <c r="D125" s="2549"/>
      <c r="E125" s="2549"/>
      <c r="F125" s="2549"/>
      <c r="G125" s="2549"/>
      <c r="H125" s="2549"/>
      <c r="I125" s="2549"/>
      <c r="J125" s="2549"/>
      <c r="K125" s="2549"/>
      <c r="L125" s="2549"/>
      <c r="M125" s="2549"/>
      <c r="N125" s="2549"/>
      <c r="O125" s="2549"/>
      <c r="P125" s="2549"/>
      <c r="Q125" s="2549"/>
      <c r="R125" s="2549"/>
      <c r="S125" s="2549"/>
      <c r="T125" s="511"/>
      <c r="U125" s="513"/>
    </row>
    <row r="126" spans="1:21" ht="12.5">
      <c r="A126" s="510" t="s">
        <v>1095</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5">
      <c r="A127" s="510" t="s">
        <v>1096</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5">
      <c r="A128" s="510" t="s">
        <v>1097</v>
      </c>
      <c r="B128" s="520"/>
      <c r="C128" s="510"/>
      <c r="D128" s="2542"/>
      <c r="E128" s="2542"/>
      <c r="F128" s="2542"/>
      <c r="G128" s="2542"/>
      <c r="H128" s="2542"/>
      <c r="I128" s="510"/>
      <c r="J128" s="2543"/>
      <c r="K128" s="2543"/>
      <c r="L128" s="510"/>
      <c r="M128" s="510"/>
      <c r="N128" s="510"/>
      <c r="O128" s="510"/>
      <c r="P128" s="510"/>
      <c r="Q128" s="510"/>
      <c r="R128" s="510"/>
      <c r="S128" s="510"/>
      <c r="T128" s="511"/>
      <c r="U128" s="513"/>
    </row>
    <row r="129" spans="1:21" ht="12.5">
      <c r="A129" s="510" t="s">
        <v>308</v>
      </c>
      <c r="B129" s="520"/>
      <c r="C129" s="510"/>
      <c r="D129" s="2544" t="s">
        <v>1098</v>
      </c>
      <c r="E129" s="2544"/>
      <c r="F129" s="2544"/>
      <c r="G129" s="2544"/>
      <c r="H129" s="2544"/>
      <c r="I129" s="510"/>
      <c r="J129" s="510" t="s">
        <v>1099</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3">
      <c r="A131" s="523" t="s">
        <v>1100</v>
      </c>
      <c r="B131" s="521">
        <f>SUM(B123:B129)</f>
        <v>0</v>
      </c>
      <c r="C131" s="510"/>
      <c r="D131" s="2525"/>
      <c r="E131" s="2525"/>
      <c r="F131" s="2525"/>
      <c r="G131" s="2525"/>
      <c r="H131" s="2525"/>
      <c r="I131" s="510"/>
      <c r="J131" s="2525"/>
      <c r="K131" s="2525"/>
      <c r="L131" s="2525"/>
      <c r="M131" s="2525"/>
      <c r="N131" s="510"/>
      <c r="O131" s="510"/>
      <c r="P131" s="510"/>
      <c r="Q131" s="510"/>
      <c r="R131" s="510"/>
      <c r="S131" s="510"/>
      <c r="T131" s="511"/>
      <c r="U131" s="513"/>
    </row>
    <row r="132" spans="1:21" ht="12" customHeight="1">
      <c r="A132" s="524"/>
      <c r="B132" s="510"/>
      <c r="C132" s="510"/>
      <c r="D132" s="2550" t="s">
        <v>1101</v>
      </c>
      <c r="E132" s="2550"/>
      <c r="F132" s="2550"/>
      <c r="G132" s="2550"/>
      <c r="H132" s="2550"/>
      <c r="I132" s="510"/>
      <c r="J132" s="2550" t="s">
        <v>1102</v>
      </c>
      <c r="K132" s="2550"/>
      <c r="L132" s="2550"/>
      <c r="M132" s="2550"/>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5">
      <c r="A134" s="525" t="s">
        <v>1103</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3">
      <c r="A135" s="484" t="s">
        <v>1104</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51"/>
      <c r="B138" s="2552"/>
      <c r="C138" s="2552"/>
      <c r="D138" s="515"/>
      <c r="E138" s="2543"/>
      <c r="F138" s="2543"/>
      <c r="G138" s="510"/>
      <c r="H138" s="510"/>
      <c r="I138" s="510"/>
      <c r="J138" s="510"/>
      <c r="K138" s="510"/>
      <c r="L138" s="510"/>
      <c r="M138" s="510"/>
      <c r="N138" s="510"/>
      <c r="O138" s="510"/>
      <c r="P138" s="510"/>
      <c r="Q138" s="510"/>
      <c r="R138" s="510"/>
      <c r="S138" s="510"/>
      <c r="T138" s="517"/>
      <c r="U138" s="518"/>
    </row>
    <row r="139" spans="1:21" ht="13">
      <c r="A139" s="2546" t="s">
        <v>1105</v>
      </c>
      <c r="B139" s="2547"/>
      <c r="C139" s="2547"/>
      <c r="D139" s="515"/>
      <c r="E139" s="510" t="s">
        <v>1099</v>
      </c>
      <c r="F139" s="510"/>
      <c r="G139" s="510"/>
      <c r="H139" s="510"/>
      <c r="I139" s="510"/>
      <c r="J139" s="510"/>
      <c r="K139" s="510"/>
      <c r="L139" s="510"/>
      <c r="M139" s="510"/>
      <c r="N139" s="510"/>
      <c r="O139" s="510"/>
      <c r="P139" s="510"/>
      <c r="Q139" s="510"/>
      <c r="R139" s="510"/>
      <c r="S139" s="510"/>
      <c r="T139" s="517"/>
      <c r="U139" s="518"/>
    </row>
    <row r="140" spans="1:21" ht="13">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5" priority="246" stopIfTrue="1">
      <formula>T9&gt;C9</formula>
    </cfRule>
  </conditionalFormatting>
  <conditionalFormatting sqref="S10">
    <cfRule type="expression" dxfId="134" priority="245" stopIfTrue="1">
      <formula>(S10+T10)&gt;C10</formula>
    </cfRule>
  </conditionalFormatting>
  <conditionalFormatting sqref="R8">
    <cfRule type="cellIs" dxfId="133" priority="234" stopIfTrue="1" operator="notEqual">
      <formula>$B8</formula>
    </cfRule>
    <cfRule type="cellIs" priority="237" stopIfTrue="1" operator="notEqual">
      <formula>$B8</formula>
    </cfRule>
  </conditionalFormatting>
  <conditionalFormatting sqref="R4:R7 R56:R61 R45:R53 R83:R95 R99:R103">
    <cfRule type="cellIs" dxfId="132" priority="236" stopIfTrue="1" operator="notEqual">
      <formula>$B4</formula>
    </cfRule>
  </conditionalFormatting>
  <conditionalFormatting sqref="R9:R10">
    <cfRule type="cellIs" dxfId="131" priority="235" stopIfTrue="1" operator="notEqual">
      <formula>$B9</formula>
    </cfRule>
  </conditionalFormatting>
  <conditionalFormatting sqref="R11:R12">
    <cfRule type="cellIs" dxfId="130" priority="232" stopIfTrue="1" operator="notEqual">
      <formula>$B11</formula>
    </cfRule>
    <cfRule type="cellIs" priority="233" stopIfTrue="1" operator="notEqual">
      <formula>$B11</formula>
    </cfRule>
  </conditionalFormatting>
  <conditionalFormatting sqref="R13:R15">
    <cfRule type="cellIs" dxfId="129" priority="231" stopIfTrue="1" operator="notEqual">
      <formula>$B13</formula>
    </cfRule>
  </conditionalFormatting>
  <conditionalFormatting sqref="R26">
    <cfRule type="cellIs" dxfId="128" priority="229" stopIfTrue="1" operator="notEqual">
      <formula>$B26</formula>
    </cfRule>
    <cfRule type="cellIs" priority="230" stopIfTrue="1" operator="notEqual">
      <formula>$B26</formula>
    </cfRule>
  </conditionalFormatting>
  <conditionalFormatting sqref="R17:R25">
    <cfRule type="cellIs" dxfId="127" priority="228" stopIfTrue="1" operator="notEqual">
      <formula>$B17</formula>
    </cfRule>
  </conditionalFormatting>
  <conditionalFormatting sqref="R27">
    <cfRule type="cellIs" dxfId="126" priority="227" stopIfTrue="1" operator="notEqual">
      <formula>$B27</formula>
    </cfRule>
  </conditionalFormatting>
  <conditionalFormatting sqref="R38">
    <cfRule type="cellIs" dxfId="125" priority="225" stopIfTrue="1" operator="notEqual">
      <formula>$B38</formula>
    </cfRule>
    <cfRule type="cellIs" priority="226" stopIfTrue="1" operator="notEqual">
      <formula>$B38</formula>
    </cfRule>
  </conditionalFormatting>
  <conditionalFormatting sqref="R29:R37">
    <cfRule type="cellIs" dxfId="124" priority="224" stopIfTrue="1" operator="notEqual">
      <formula>$B29</formula>
    </cfRule>
  </conditionalFormatting>
  <conditionalFormatting sqref="R42">
    <cfRule type="cellIs" dxfId="123" priority="222" stopIfTrue="1" operator="notEqual">
      <formula>$B42</formula>
    </cfRule>
    <cfRule type="cellIs" priority="223" stopIfTrue="1" operator="notEqual">
      <formula>$B42</formula>
    </cfRule>
  </conditionalFormatting>
  <conditionalFormatting sqref="R40:R41">
    <cfRule type="cellIs" dxfId="122" priority="221" stopIfTrue="1" operator="notEqual">
      <formula>$B40</formula>
    </cfRule>
  </conditionalFormatting>
  <conditionalFormatting sqref="R43">
    <cfRule type="cellIs" dxfId="121" priority="220" stopIfTrue="1" operator="notEqual">
      <formula>$B43</formula>
    </cfRule>
  </conditionalFormatting>
  <conditionalFormatting sqref="R54">
    <cfRule type="cellIs" dxfId="120" priority="218" stopIfTrue="1" operator="notEqual">
      <formula>$B54</formula>
    </cfRule>
    <cfRule type="cellIs" priority="219" stopIfTrue="1" operator="notEqual">
      <formula>$B54</formula>
    </cfRule>
  </conditionalFormatting>
  <conditionalFormatting sqref="R62:R63">
    <cfRule type="cellIs" dxfId="119" priority="215" stopIfTrue="1" operator="notEqual">
      <formula>$B62</formula>
    </cfRule>
    <cfRule type="cellIs" priority="216" stopIfTrue="1" operator="notEqual">
      <formula>$B62</formula>
    </cfRule>
  </conditionalFormatting>
  <conditionalFormatting sqref="R70">
    <cfRule type="cellIs" dxfId="118" priority="212" stopIfTrue="1" operator="notEqual">
      <formula>$B70</formula>
    </cfRule>
    <cfRule type="cellIs" priority="213" stopIfTrue="1" operator="notEqual">
      <formula>$B70</formula>
    </cfRule>
  </conditionalFormatting>
  <conditionalFormatting sqref="R65:R69">
    <cfRule type="cellIs" dxfId="117" priority="211" stopIfTrue="1" operator="notEqual">
      <formula>$B65</formula>
    </cfRule>
  </conditionalFormatting>
  <conditionalFormatting sqref="R77">
    <cfRule type="cellIs" dxfId="116" priority="209" stopIfTrue="1" operator="notEqual">
      <formula>$B77</formula>
    </cfRule>
    <cfRule type="cellIs" priority="210" stopIfTrue="1" operator="notEqual">
      <formula>$B77</formula>
    </cfRule>
  </conditionalFormatting>
  <conditionalFormatting sqref="R96">
    <cfRule type="cellIs" dxfId="115" priority="207" stopIfTrue="1" operator="notEqual">
      <formula>$B96</formula>
    </cfRule>
    <cfRule type="cellIs" priority="208" stopIfTrue="1" operator="notEqual">
      <formula>$B96</formula>
    </cfRule>
  </conditionalFormatting>
  <conditionalFormatting sqref="R72:R76">
    <cfRule type="cellIs" dxfId="114" priority="206" stopIfTrue="1" operator="notEqual">
      <formula>$B72</formula>
    </cfRule>
  </conditionalFormatting>
  <conditionalFormatting sqref="R79:R80">
    <cfRule type="cellIs" dxfId="113" priority="205" stopIfTrue="1" operator="notEqual">
      <formula>$B79</formula>
    </cfRule>
  </conditionalFormatting>
  <conditionalFormatting sqref="R104:R105">
    <cfRule type="cellIs" dxfId="112" priority="202" stopIfTrue="1" operator="notEqual">
      <formula>$B104</formula>
    </cfRule>
    <cfRule type="cellIs" priority="203" stopIfTrue="1" operator="notEqual">
      <formula>$B104</formula>
    </cfRule>
  </conditionalFormatting>
  <conditionalFormatting sqref="E105:Q105">
    <cfRule type="cellIs" dxfId="111" priority="200" stopIfTrue="1" operator="notEqual">
      <formula>E$108</formula>
    </cfRule>
  </conditionalFormatting>
  <conditionalFormatting sqref="S13">
    <cfRule type="expression" dxfId="110" priority="197" stopIfTrue="1">
      <formula>(S13+T13)&gt;C13</formula>
    </cfRule>
  </conditionalFormatting>
  <conditionalFormatting sqref="S14">
    <cfRule type="expression" dxfId="109" priority="194" stopIfTrue="1">
      <formula>(S14+T14)&gt;C14</formula>
    </cfRule>
  </conditionalFormatting>
  <conditionalFormatting sqref="S17">
    <cfRule type="expression" dxfId="108" priority="193" stopIfTrue="1">
      <formula>(S17+T17)&gt;C17</formula>
    </cfRule>
  </conditionalFormatting>
  <conditionalFormatting sqref="S18">
    <cfRule type="expression" dxfId="107" priority="185" stopIfTrue="1">
      <formula>(S18+T18)&gt;C18</formula>
    </cfRule>
  </conditionalFormatting>
  <conditionalFormatting sqref="S19">
    <cfRule type="expression" dxfId="106" priority="183" stopIfTrue="1">
      <formula>(S19+T19)&gt;C19</formula>
    </cfRule>
  </conditionalFormatting>
  <conditionalFormatting sqref="S20">
    <cfRule type="expression" dxfId="105" priority="182" stopIfTrue="1">
      <formula>(S20+T20)&gt;C20</formula>
    </cfRule>
  </conditionalFormatting>
  <conditionalFormatting sqref="S21">
    <cfRule type="expression" dxfId="104" priority="181" stopIfTrue="1">
      <formula>(S21+T21)&gt;C21</formula>
    </cfRule>
  </conditionalFormatting>
  <conditionalFormatting sqref="S22">
    <cfRule type="expression" dxfId="103" priority="180" stopIfTrue="1">
      <formula>(S22+T22)&gt;C22</formula>
    </cfRule>
  </conditionalFormatting>
  <conditionalFormatting sqref="S23:S24">
    <cfRule type="expression" dxfId="102" priority="179" stopIfTrue="1">
      <formula>(S23+T23)&gt;C23</formula>
    </cfRule>
  </conditionalFormatting>
  <conditionalFormatting sqref="S25">
    <cfRule type="expression" dxfId="101" priority="178" stopIfTrue="1">
      <formula>(S25+T25)&gt;C25</formula>
    </cfRule>
  </conditionalFormatting>
  <conditionalFormatting sqref="S27">
    <cfRule type="expression" dxfId="100" priority="171" stopIfTrue="1">
      <formula>(S27+T27)&gt;C27</formula>
    </cfRule>
  </conditionalFormatting>
  <conditionalFormatting sqref="S29:S36">
    <cfRule type="expression" dxfId="99" priority="169" stopIfTrue="1">
      <formula>(S29+T29)&gt;C29</formula>
    </cfRule>
  </conditionalFormatting>
  <conditionalFormatting sqref="S37">
    <cfRule type="expression" dxfId="98" priority="161" stopIfTrue="1">
      <formula>(S37+T37)&gt;C37</formula>
    </cfRule>
  </conditionalFormatting>
  <conditionalFormatting sqref="S40">
    <cfRule type="expression" dxfId="97" priority="153" stopIfTrue="1">
      <formula>(S40+T40)&gt;C40</formula>
    </cfRule>
  </conditionalFormatting>
  <conditionalFormatting sqref="S41">
    <cfRule type="expression" dxfId="96" priority="152" stopIfTrue="1">
      <formula>(S41+T41)&gt;C41</formula>
    </cfRule>
  </conditionalFormatting>
  <conditionalFormatting sqref="S43">
    <cfRule type="expression" dxfId="95" priority="149" stopIfTrue="1">
      <formula>(S43+T43)&gt;C43</formula>
    </cfRule>
  </conditionalFormatting>
  <conditionalFormatting sqref="S45">
    <cfRule type="expression" dxfId="94" priority="147" stopIfTrue="1">
      <formula>(S45+T45)&gt;C45</formula>
    </cfRule>
  </conditionalFormatting>
  <conditionalFormatting sqref="S46">
    <cfRule type="expression" dxfId="93" priority="142" stopIfTrue="1">
      <formula>(S46+T46)&gt;C46</formula>
    </cfRule>
  </conditionalFormatting>
  <conditionalFormatting sqref="S47">
    <cfRule type="expression" dxfId="92" priority="141" stopIfTrue="1">
      <formula>(S47+T47)&gt;C47</formula>
    </cfRule>
  </conditionalFormatting>
  <conditionalFormatting sqref="S48">
    <cfRule type="expression" dxfId="91" priority="140" stopIfTrue="1">
      <formula>(S48+T48)&gt;C48</formula>
    </cfRule>
  </conditionalFormatting>
  <conditionalFormatting sqref="S49">
    <cfRule type="expression" dxfId="90" priority="139" stopIfTrue="1">
      <formula>(S49+T49)&gt;C49</formula>
    </cfRule>
  </conditionalFormatting>
  <conditionalFormatting sqref="S50:S53">
    <cfRule type="expression" dxfId="89" priority="138" stopIfTrue="1">
      <formula>(S50+T50)&gt;C50</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
    <cfRule type="expression" dxfId="86" priority="120" stopIfTrue="1">
      <formula>(S79+T79)&gt;C79</formula>
    </cfRule>
  </conditionalFormatting>
  <conditionalFormatting sqref="S80">
    <cfRule type="expression" dxfId="85" priority="119" stopIfTrue="1">
      <formula>(S80+T80)&gt;C80</formula>
    </cfRule>
  </conditionalFormatting>
  <conditionalFormatting sqref="S84:S87">
    <cfRule type="expression" dxfId="84" priority="116" stopIfTrue="1">
      <formula>(S84+T84)&gt;C84</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D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3" zoomScaleNormal="100" zoomScaleSheetLayoutView="100" workbookViewId="0">
      <selection activeCell="C3" sqref="C3"/>
    </sheetView>
  </sheetViews>
  <sheetFormatPr defaultColWidth="0" defaultRowHeight="11.5" zeroHeight="1"/>
  <cols>
    <col min="1" max="1" width="32.7265625" style="607" customWidth="1"/>
    <col min="2" max="3" width="12.1796875" style="600" customWidth="1"/>
    <col min="4" max="6" width="12.81640625" style="600" customWidth="1"/>
    <col min="7" max="9" width="12.1796875" style="600" customWidth="1"/>
    <col min="10" max="10" width="12.1796875" style="601" customWidth="1"/>
    <col min="11" max="11" width="8.81640625" style="602" hidden="1" customWidth="1"/>
    <col min="12" max="21" width="8.81640625" style="600" hidden="1" customWidth="1"/>
    <col min="22" max="23" width="0" style="600" hidden="1"/>
    <col min="24" max="256" width="8.81640625" style="600" hidden="1"/>
    <col min="257" max="257" width="32.7265625" style="600" hidden="1" customWidth="1"/>
    <col min="258" max="259" width="12.1796875" style="600" hidden="1" customWidth="1"/>
    <col min="260" max="260" width="12.81640625" style="600" hidden="1" customWidth="1"/>
    <col min="261" max="266" width="12.1796875" style="600" hidden="1" customWidth="1"/>
    <col min="267" max="277" width="8.81640625" style="600" hidden="1" customWidth="1"/>
    <col min="278" max="512" width="8.81640625" style="600" hidden="1"/>
    <col min="513" max="513" width="32.7265625" style="600" hidden="1" customWidth="1"/>
    <col min="514" max="515" width="12.1796875" style="600" hidden="1" customWidth="1"/>
    <col min="516" max="516" width="12.81640625" style="600" hidden="1" customWidth="1"/>
    <col min="517" max="522" width="12.1796875" style="600" hidden="1" customWidth="1"/>
    <col min="523" max="533" width="8.81640625" style="600" hidden="1" customWidth="1"/>
    <col min="534" max="768" width="8.81640625" style="600" hidden="1"/>
    <col min="769" max="769" width="32.7265625" style="600" hidden="1" customWidth="1"/>
    <col min="770" max="771" width="12.1796875" style="600" hidden="1" customWidth="1"/>
    <col min="772" max="772" width="12.81640625" style="600" hidden="1" customWidth="1"/>
    <col min="773" max="778" width="12.1796875" style="600" hidden="1" customWidth="1"/>
    <col min="779" max="789" width="8.81640625" style="600" hidden="1" customWidth="1"/>
    <col min="790" max="1024" width="8.81640625" style="600" hidden="1"/>
    <col min="1025" max="1025" width="32.7265625" style="600" hidden="1" customWidth="1"/>
    <col min="1026" max="1027" width="12.1796875" style="600" hidden="1" customWidth="1"/>
    <col min="1028" max="1028" width="12.81640625" style="600" hidden="1" customWidth="1"/>
    <col min="1029" max="1034" width="12.1796875" style="600" hidden="1" customWidth="1"/>
    <col min="1035" max="1045" width="8.81640625" style="600" hidden="1" customWidth="1"/>
    <col min="1046" max="1280" width="8.81640625" style="600" hidden="1"/>
    <col min="1281" max="1281" width="32.7265625" style="600" hidden="1" customWidth="1"/>
    <col min="1282" max="1283" width="12.1796875" style="600" hidden="1" customWidth="1"/>
    <col min="1284" max="1284" width="12.81640625" style="600" hidden="1" customWidth="1"/>
    <col min="1285" max="1290" width="12.1796875" style="600" hidden="1" customWidth="1"/>
    <col min="1291" max="1301" width="8.81640625" style="600" hidden="1" customWidth="1"/>
    <col min="1302" max="1536" width="8.81640625" style="600" hidden="1"/>
    <col min="1537" max="1537" width="32.7265625" style="600" hidden="1" customWidth="1"/>
    <col min="1538" max="1539" width="12.1796875" style="600" hidden="1" customWidth="1"/>
    <col min="1540" max="1540" width="12.81640625" style="600" hidden="1" customWidth="1"/>
    <col min="1541" max="1546" width="12.1796875" style="600" hidden="1" customWidth="1"/>
    <col min="1547" max="1557" width="8.81640625" style="600" hidden="1" customWidth="1"/>
    <col min="1558" max="1792" width="8.81640625" style="600" hidden="1"/>
    <col min="1793" max="1793" width="32.7265625" style="600" hidden="1" customWidth="1"/>
    <col min="1794" max="1795" width="12.1796875" style="600" hidden="1" customWidth="1"/>
    <col min="1796" max="1796" width="12.81640625" style="600" hidden="1" customWidth="1"/>
    <col min="1797" max="1802" width="12.1796875" style="600" hidden="1" customWidth="1"/>
    <col min="1803" max="1813" width="8.81640625" style="600" hidden="1" customWidth="1"/>
    <col min="1814" max="2048" width="8.81640625" style="600" hidden="1"/>
    <col min="2049" max="2049" width="32.7265625" style="600" hidden="1" customWidth="1"/>
    <col min="2050" max="2051" width="12.1796875" style="600" hidden="1" customWidth="1"/>
    <col min="2052" max="2052" width="12.81640625" style="600" hidden="1" customWidth="1"/>
    <col min="2053" max="2058" width="12.1796875" style="600" hidden="1" customWidth="1"/>
    <col min="2059" max="2069" width="8.81640625" style="600" hidden="1" customWidth="1"/>
    <col min="2070" max="2304" width="8.81640625" style="600" hidden="1"/>
    <col min="2305" max="2305" width="32.7265625" style="600" hidden="1" customWidth="1"/>
    <col min="2306" max="2307" width="12.1796875" style="600" hidden="1" customWidth="1"/>
    <col min="2308" max="2308" width="12.81640625" style="600" hidden="1" customWidth="1"/>
    <col min="2309" max="2314" width="12.1796875" style="600" hidden="1" customWidth="1"/>
    <col min="2315" max="2325" width="8.81640625" style="600" hidden="1" customWidth="1"/>
    <col min="2326" max="2560" width="8.81640625" style="600" hidden="1"/>
    <col min="2561" max="2561" width="32.7265625" style="600" hidden="1" customWidth="1"/>
    <col min="2562" max="2563" width="12.1796875" style="600" hidden="1" customWidth="1"/>
    <col min="2564" max="2564" width="12.81640625" style="600" hidden="1" customWidth="1"/>
    <col min="2565" max="2570" width="12.1796875" style="600" hidden="1" customWidth="1"/>
    <col min="2571" max="2581" width="8.81640625" style="600" hidden="1" customWidth="1"/>
    <col min="2582" max="2816" width="8.81640625" style="600" hidden="1"/>
    <col min="2817" max="2817" width="32.7265625" style="600" hidden="1" customWidth="1"/>
    <col min="2818" max="2819" width="12.1796875" style="600" hidden="1" customWidth="1"/>
    <col min="2820" max="2820" width="12.81640625" style="600" hidden="1" customWidth="1"/>
    <col min="2821" max="2826" width="12.1796875" style="600" hidden="1" customWidth="1"/>
    <col min="2827" max="2837" width="8.81640625" style="600" hidden="1" customWidth="1"/>
    <col min="2838" max="3072" width="8.81640625" style="600" hidden="1"/>
    <col min="3073" max="3073" width="32.7265625" style="600" hidden="1" customWidth="1"/>
    <col min="3074" max="3075" width="12.1796875" style="600" hidden="1" customWidth="1"/>
    <col min="3076" max="3076" width="12.81640625" style="600" hidden="1" customWidth="1"/>
    <col min="3077" max="3082" width="12.1796875" style="600" hidden="1" customWidth="1"/>
    <col min="3083" max="3093" width="8.81640625" style="600" hidden="1" customWidth="1"/>
    <col min="3094" max="3328" width="8.81640625" style="600" hidden="1"/>
    <col min="3329" max="3329" width="32.7265625" style="600" hidden="1" customWidth="1"/>
    <col min="3330" max="3331" width="12.1796875" style="600" hidden="1" customWidth="1"/>
    <col min="3332" max="3332" width="12.81640625" style="600" hidden="1" customWidth="1"/>
    <col min="3333" max="3338" width="12.1796875" style="600" hidden="1" customWidth="1"/>
    <col min="3339" max="3349" width="8.81640625" style="600" hidden="1" customWidth="1"/>
    <col min="3350" max="3584" width="8.81640625" style="600" hidden="1"/>
    <col min="3585" max="3585" width="32.7265625" style="600" hidden="1" customWidth="1"/>
    <col min="3586" max="3587" width="12.1796875" style="600" hidden="1" customWidth="1"/>
    <col min="3588" max="3588" width="12.81640625" style="600" hidden="1" customWidth="1"/>
    <col min="3589" max="3594" width="12.1796875" style="600" hidden="1" customWidth="1"/>
    <col min="3595" max="3605" width="8.81640625" style="600" hidden="1" customWidth="1"/>
    <col min="3606" max="3840" width="8.81640625" style="600" hidden="1"/>
    <col min="3841" max="3841" width="32.7265625" style="600" hidden="1" customWidth="1"/>
    <col min="3842" max="3843" width="12.1796875" style="600" hidden="1" customWidth="1"/>
    <col min="3844" max="3844" width="12.81640625" style="600" hidden="1" customWidth="1"/>
    <col min="3845" max="3850" width="12.1796875" style="600" hidden="1" customWidth="1"/>
    <col min="3851" max="3861" width="8.81640625" style="600" hidden="1" customWidth="1"/>
    <col min="3862" max="4096" width="8.81640625" style="600" hidden="1"/>
    <col min="4097" max="4097" width="32.7265625" style="600" hidden="1" customWidth="1"/>
    <col min="4098" max="4099" width="12.1796875" style="600" hidden="1" customWidth="1"/>
    <col min="4100" max="4100" width="12.81640625" style="600" hidden="1" customWidth="1"/>
    <col min="4101" max="4106" width="12.1796875" style="600" hidden="1" customWidth="1"/>
    <col min="4107" max="4117" width="8.81640625" style="600" hidden="1" customWidth="1"/>
    <col min="4118" max="4352" width="8.81640625" style="600" hidden="1"/>
    <col min="4353" max="4353" width="32.7265625" style="600" hidden="1" customWidth="1"/>
    <col min="4354" max="4355" width="12.1796875" style="600" hidden="1" customWidth="1"/>
    <col min="4356" max="4356" width="12.81640625" style="600" hidden="1" customWidth="1"/>
    <col min="4357" max="4362" width="12.1796875" style="600" hidden="1" customWidth="1"/>
    <col min="4363" max="4373" width="8.81640625" style="600" hidden="1" customWidth="1"/>
    <col min="4374" max="4608" width="8.81640625" style="600" hidden="1"/>
    <col min="4609" max="4609" width="32.7265625" style="600" hidden="1" customWidth="1"/>
    <col min="4610" max="4611" width="12.1796875" style="600" hidden="1" customWidth="1"/>
    <col min="4612" max="4612" width="12.81640625" style="600" hidden="1" customWidth="1"/>
    <col min="4613" max="4618" width="12.1796875" style="600" hidden="1" customWidth="1"/>
    <col min="4619" max="4629" width="8.81640625" style="600" hidden="1" customWidth="1"/>
    <col min="4630" max="4864" width="8.81640625" style="600" hidden="1"/>
    <col min="4865" max="4865" width="32.7265625" style="600" hidden="1" customWidth="1"/>
    <col min="4866" max="4867" width="12.1796875" style="600" hidden="1" customWidth="1"/>
    <col min="4868" max="4868" width="12.81640625" style="600" hidden="1" customWidth="1"/>
    <col min="4869" max="4874" width="12.1796875" style="600" hidden="1" customWidth="1"/>
    <col min="4875" max="4885" width="8.81640625" style="600" hidden="1" customWidth="1"/>
    <col min="4886" max="5120" width="8.81640625" style="600" hidden="1"/>
    <col min="5121" max="5121" width="32.7265625" style="600" hidden="1" customWidth="1"/>
    <col min="5122" max="5123" width="12.1796875" style="600" hidden="1" customWidth="1"/>
    <col min="5124" max="5124" width="12.81640625" style="600" hidden="1" customWidth="1"/>
    <col min="5125" max="5130" width="12.1796875" style="600" hidden="1" customWidth="1"/>
    <col min="5131" max="5141" width="8.81640625" style="600" hidden="1" customWidth="1"/>
    <col min="5142" max="5376" width="8.81640625" style="600" hidden="1"/>
    <col min="5377" max="5377" width="32.7265625" style="600" hidden="1" customWidth="1"/>
    <col min="5378" max="5379" width="12.1796875" style="600" hidden="1" customWidth="1"/>
    <col min="5380" max="5380" width="12.81640625" style="600" hidden="1" customWidth="1"/>
    <col min="5381" max="5386" width="12.1796875" style="600" hidden="1" customWidth="1"/>
    <col min="5387" max="5397" width="8.81640625" style="600" hidden="1" customWidth="1"/>
    <col min="5398" max="5632" width="8.81640625" style="600" hidden="1"/>
    <col min="5633" max="5633" width="32.7265625" style="600" hidden="1" customWidth="1"/>
    <col min="5634" max="5635" width="12.1796875" style="600" hidden="1" customWidth="1"/>
    <col min="5636" max="5636" width="12.81640625" style="600" hidden="1" customWidth="1"/>
    <col min="5637" max="5642" width="12.1796875" style="600" hidden="1" customWidth="1"/>
    <col min="5643" max="5653" width="8.81640625" style="600" hidden="1" customWidth="1"/>
    <col min="5654" max="5888" width="8.81640625" style="600" hidden="1"/>
    <col min="5889" max="5889" width="32.7265625" style="600" hidden="1" customWidth="1"/>
    <col min="5890" max="5891" width="12.1796875" style="600" hidden="1" customWidth="1"/>
    <col min="5892" max="5892" width="12.81640625" style="600" hidden="1" customWidth="1"/>
    <col min="5893" max="5898" width="12.1796875" style="600" hidden="1" customWidth="1"/>
    <col min="5899" max="5909" width="8.81640625" style="600" hidden="1" customWidth="1"/>
    <col min="5910" max="6144" width="8.81640625" style="600" hidden="1"/>
    <col min="6145" max="6145" width="32.7265625" style="600" hidden="1" customWidth="1"/>
    <col min="6146" max="6147" width="12.1796875" style="600" hidden="1" customWidth="1"/>
    <col min="6148" max="6148" width="12.81640625" style="600" hidden="1" customWidth="1"/>
    <col min="6149" max="6154" width="12.1796875" style="600" hidden="1" customWidth="1"/>
    <col min="6155" max="6165" width="8.81640625" style="600" hidden="1" customWidth="1"/>
    <col min="6166" max="6400" width="8.81640625" style="600" hidden="1"/>
    <col min="6401" max="6401" width="32.7265625" style="600" hidden="1" customWidth="1"/>
    <col min="6402" max="6403" width="12.1796875" style="600" hidden="1" customWidth="1"/>
    <col min="6404" max="6404" width="12.81640625" style="600" hidden="1" customWidth="1"/>
    <col min="6405" max="6410" width="12.1796875" style="600" hidden="1" customWidth="1"/>
    <col min="6411" max="6421" width="8.81640625" style="600" hidden="1" customWidth="1"/>
    <col min="6422" max="6656" width="8.81640625" style="600" hidden="1"/>
    <col min="6657" max="6657" width="32.7265625" style="600" hidden="1" customWidth="1"/>
    <col min="6658" max="6659" width="12.1796875" style="600" hidden="1" customWidth="1"/>
    <col min="6660" max="6660" width="12.81640625" style="600" hidden="1" customWidth="1"/>
    <col min="6661" max="6666" width="12.1796875" style="600" hidden="1" customWidth="1"/>
    <col min="6667" max="6677" width="8.81640625" style="600" hidden="1" customWidth="1"/>
    <col min="6678" max="6912" width="8.81640625" style="600" hidden="1"/>
    <col min="6913" max="6913" width="32.7265625" style="600" hidden="1" customWidth="1"/>
    <col min="6914" max="6915" width="12.1796875" style="600" hidden="1" customWidth="1"/>
    <col min="6916" max="6916" width="12.81640625" style="600" hidden="1" customWidth="1"/>
    <col min="6917" max="6922" width="12.1796875" style="600" hidden="1" customWidth="1"/>
    <col min="6923" max="6933" width="8.81640625" style="600" hidden="1" customWidth="1"/>
    <col min="6934" max="7168" width="8.81640625" style="600" hidden="1"/>
    <col min="7169" max="7169" width="32.7265625" style="600" hidden="1" customWidth="1"/>
    <col min="7170" max="7171" width="12.1796875" style="600" hidden="1" customWidth="1"/>
    <col min="7172" max="7172" width="12.81640625" style="600" hidden="1" customWidth="1"/>
    <col min="7173" max="7178" width="12.1796875" style="600" hidden="1" customWidth="1"/>
    <col min="7179" max="7189" width="8.81640625" style="600" hidden="1" customWidth="1"/>
    <col min="7190" max="7424" width="8.81640625" style="600" hidden="1"/>
    <col min="7425" max="7425" width="32.7265625" style="600" hidden="1" customWidth="1"/>
    <col min="7426" max="7427" width="12.1796875" style="600" hidden="1" customWidth="1"/>
    <col min="7428" max="7428" width="12.81640625" style="600" hidden="1" customWidth="1"/>
    <col min="7429" max="7434" width="12.1796875" style="600" hidden="1" customWidth="1"/>
    <col min="7435" max="7445" width="8.81640625" style="600" hidden="1" customWidth="1"/>
    <col min="7446" max="7680" width="8.81640625" style="600" hidden="1"/>
    <col min="7681" max="7681" width="32.7265625" style="600" hidden="1" customWidth="1"/>
    <col min="7682" max="7683" width="12.1796875" style="600" hidden="1" customWidth="1"/>
    <col min="7684" max="7684" width="12.81640625" style="600" hidden="1" customWidth="1"/>
    <col min="7685" max="7690" width="12.1796875" style="600" hidden="1" customWidth="1"/>
    <col min="7691" max="7701" width="8.81640625" style="600" hidden="1" customWidth="1"/>
    <col min="7702" max="7936" width="8.81640625" style="600" hidden="1"/>
    <col min="7937" max="7937" width="32.7265625" style="600" hidden="1" customWidth="1"/>
    <col min="7938" max="7939" width="12.1796875" style="600" hidden="1" customWidth="1"/>
    <col min="7940" max="7940" width="12.81640625" style="600" hidden="1" customWidth="1"/>
    <col min="7941" max="7946" width="12.1796875" style="600" hidden="1" customWidth="1"/>
    <col min="7947" max="7957" width="8.81640625" style="600" hidden="1" customWidth="1"/>
    <col min="7958" max="8192" width="8.81640625" style="600" hidden="1"/>
    <col min="8193" max="8193" width="32.7265625" style="600" hidden="1" customWidth="1"/>
    <col min="8194" max="8195" width="12.1796875" style="600" hidden="1" customWidth="1"/>
    <col min="8196" max="8196" width="12.81640625" style="600" hidden="1" customWidth="1"/>
    <col min="8197" max="8202" width="12.1796875" style="600" hidden="1" customWidth="1"/>
    <col min="8203" max="8213" width="8.81640625" style="600" hidden="1" customWidth="1"/>
    <col min="8214" max="8448" width="8.81640625" style="600" hidden="1"/>
    <col min="8449" max="8449" width="32.7265625" style="600" hidden="1" customWidth="1"/>
    <col min="8450" max="8451" width="12.1796875" style="600" hidden="1" customWidth="1"/>
    <col min="8452" max="8452" width="12.81640625" style="600" hidden="1" customWidth="1"/>
    <col min="8453" max="8458" width="12.1796875" style="600" hidden="1" customWidth="1"/>
    <col min="8459" max="8469" width="8.81640625" style="600" hidden="1" customWidth="1"/>
    <col min="8470" max="8704" width="8.81640625" style="600" hidden="1"/>
    <col min="8705" max="8705" width="32.7265625" style="600" hidden="1" customWidth="1"/>
    <col min="8706" max="8707" width="12.1796875" style="600" hidden="1" customWidth="1"/>
    <col min="8708" max="8708" width="12.81640625" style="600" hidden="1" customWidth="1"/>
    <col min="8709" max="8714" width="12.1796875" style="600" hidden="1" customWidth="1"/>
    <col min="8715" max="8725" width="8.81640625" style="600" hidden="1" customWidth="1"/>
    <col min="8726" max="8960" width="8.81640625" style="600" hidden="1"/>
    <col min="8961" max="8961" width="32.7265625" style="600" hidden="1" customWidth="1"/>
    <col min="8962" max="8963" width="12.1796875" style="600" hidden="1" customWidth="1"/>
    <col min="8964" max="8964" width="12.81640625" style="600" hidden="1" customWidth="1"/>
    <col min="8965" max="8970" width="12.1796875" style="600" hidden="1" customWidth="1"/>
    <col min="8971" max="8981" width="8.81640625" style="600" hidden="1" customWidth="1"/>
    <col min="8982" max="9216" width="8.81640625" style="600" hidden="1"/>
    <col min="9217" max="9217" width="32.7265625" style="600" hidden="1" customWidth="1"/>
    <col min="9218" max="9219" width="12.1796875" style="600" hidden="1" customWidth="1"/>
    <col min="9220" max="9220" width="12.81640625" style="600" hidden="1" customWidth="1"/>
    <col min="9221" max="9226" width="12.1796875" style="600" hidden="1" customWidth="1"/>
    <col min="9227" max="9237" width="8.81640625" style="600" hidden="1" customWidth="1"/>
    <col min="9238" max="9472" width="8.81640625" style="600" hidden="1"/>
    <col min="9473" max="9473" width="32.7265625" style="600" hidden="1" customWidth="1"/>
    <col min="9474" max="9475" width="12.1796875" style="600" hidden="1" customWidth="1"/>
    <col min="9476" max="9476" width="12.81640625" style="600" hidden="1" customWidth="1"/>
    <col min="9477" max="9482" width="12.1796875" style="600" hidden="1" customWidth="1"/>
    <col min="9483" max="9493" width="8.81640625" style="600" hidden="1" customWidth="1"/>
    <col min="9494" max="9728" width="8.81640625" style="600" hidden="1"/>
    <col min="9729" max="9729" width="32.7265625" style="600" hidden="1" customWidth="1"/>
    <col min="9730" max="9731" width="12.1796875" style="600" hidden="1" customWidth="1"/>
    <col min="9732" max="9732" width="12.81640625" style="600" hidden="1" customWidth="1"/>
    <col min="9733" max="9738" width="12.1796875" style="600" hidden="1" customWidth="1"/>
    <col min="9739" max="9749" width="8.81640625" style="600" hidden="1" customWidth="1"/>
    <col min="9750" max="9984" width="8.81640625" style="600" hidden="1"/>
    <col min="9985" max="9985" width="32.7265625" style="600" hidden="1" customWidth="1"/>
    <col min="9986" max="9987" width="12.1796875" style="600" hidden="1" customWidth="1"/>
    <col min="9988" max="9988" width="12.81640625" style="600" hidden="1" customWidth="1"/>
    <col min="9989" max="9994" width="12.1796875" style="600" hidden="1" customWidth="1"/>
    <col min="9995" max="10005" width="8.81640625" style="600" hidden="1" customWidth="1"/>
    <col min="10006" max="10240" width="8.81640625" style="600" hidden="1"/>
    <col min="10241" max="10241" width="32.7265625" style="600" hidden="1" customWidth="1"/>
    <col min="10242" max="10243" width="12.1796875" style="600" hidden="1" customWidth="1"/>
    <col min="10244" max="10244" width="12.81640625" style="600" hidden="1" customWidth="1"/>
    <col min="10245" max="10250" width="12.1796875" style="600" hidden="1" customWidth="1"/>
    <col min="10251" max="10261" width="8.81640625" style="600" hidden="1" customWidth="1"/>
    <col min="10262" max="10496" width="8.81640625" style="600" hidden="1"/>
    <col min="10497" max="10497" width="32.7265625" style="600" hidden="1" customWidth="1"/>
    <col min="10498" max="10499" width="12.1796875" style="600" hidden="1" customWidth="1"/>
    <col min="10500" max="10500" width="12.81640625" style="600" hidden="1" customWidth="1"/>
    <col min="10501" max="10506" width="12.1796875" style="600" hidden="1" customWidth="1"/>
    <col min="10507" max="10517" width="8.81640625" style="600" hidden="1" customWidth="1"/>
    <col min="10518" max="10752" width="8.81640625" style="600" hidden="1"/>
    <col min="10753" max="10753" width="32.7265625" style="600" hidden="1" customWidth="1"/>
    <col min="10754" max="10755" width="12.1796875" style="600" hidden="1" customWidth="1"/>
    <col min="10756" max="10756" width="12.81640625" style="600" hidden="1" customWidth="1"/>
    <col min="10757" max="10762" width="12.1796875" style="600" hidden="1" customWidth="1"/>
    <col min="10763" max="10773" width="8.81640625" style="600" hidden="1" customWidth="1"/>
    <col min="10774" max="11008" width="8.81640625" style="600" hidden="1"/>
    <col min="11009" max="11009" width="32.7265625" style="600" hidden="1" customWidth="1"/>
    <col min="11010" max="11011" width="12.1796875" style="600" hidden="1" customWidth="1"/>
    <col min="11012" max="11012" width="12.81640625" style="600" hidden="1" customWidth="1"/>
    <col min="11013" max="11018" width="12.1796875" style="600" hidden="1" customWidth="1"/>
    <col min="11019" max="11029" width="8.81640625" style="600" hidden="1" customWidth="1"/>
    <col min="11030" max="11264" width="8.81640625" style="600" hidden="1"/>
    <col min="11265" max="11265" width="32.7265625" style="600" hidden="1" customWidth="1"/>
    <col min="11266" max="11267" width="12.1796875" style="600" hidden="1" customWidth="1"/>
    <col min="11268" max="11268" width="12.81640625" style="600" hidden="1" customWidth="1"/>
    <col min="11269" max="11274" width="12.1796875" style="600" hidden="1" customWidth="1"/>
    <col min="11275" max="11285" width="8.81640625" style="600" hidden="1" customWidth="1"/>
    <col min="11286" max="11520" width="8.81640625" style="600" hidden="1"/>
    <col min="11521" max="11521" width="32.7265625" style="600" hidden="1" customWidth="1"/>
    <col min="11522" max="11523" width="12.1796875" style="600" hidden="1" customWidth="1"/>
    <col min="11524" max="11524" width="12.81640625" style="600" hidden="1" customWidth="1"/>
    <col min="11525" max="11530" width="12.1796875" style="600" hidden="1" customWidth="1"/>
    <col min="11531" max="11541" width="8.81640625" style="600" hidden="1" customWidth="1"/>
    <col min="11542" max="11776" width="8.81640625" style="600" hidden="1"/>
    <col min="11777" max="11777" width="32.7265625" style="600" hidden="1" customWidth="1"/>
    <col min="11778" max="11779" width="12.1796875" style="600" hidden="1" customWidth="1"/>
    <col min="11780" max="11780" width="12.81640625" style="600" hidden="1" customWidth="1"/>
    <col min="11781" max="11786" width="12.1796875" style="600" hidden="1" customWidth="1"/>
    <col min="11787" max="11797" width="8.81640625" style="600" hidden="1" customWidth="1"/>
    <col min="11798" max="12032" width="8.81640625" style="600" hidden="1"/>
    <col min="12033" max="12033" width="32.7265625" style="600" hidden="1" customWidth="1"/>
    <col min="12034" max="12035" width="12.1796875" style="600" hidden="1" customWidth="1"/>
    <col min="12036" max="12036" width="12.81640625" style="600" hidden="1" customWidth="1"/>
    <col min="12037" max="12042" width="12.1796875" style="600" hidden="1" customWidth="1"/>
    <col min="12043" max="12053" width="8.81640625" style="600" hidden="1" customWidth="1"/>
    <col min="12054" max="12288" width="8.81640625" style="600" hidden="1"/>
    <col min="12289" max="12289" width="32.7265625" style="600" hidden="1" customWidth="1"/>
    <col min="12290" max="12291" width="12.1796875" style="600" hidden="1" customWidth="1"/>
    <col min="12292" max="12292" width="12.81640625" style="600" hidden="1" customWidth="1"/>
    <col min="12293" max="12298" width="12.1796875" style="600" hidden="1" customWidth="1"/>
    <col min="12299" max="12309" width="8.81640625" style="600" hidden="1" customWidth="1"/>
    <col min="12310" max="12544" width="8.81640625" style="600" hidden="1"/>
    <col min="12545" max="12545" width="32.7265625" style="600" hidden="1" customWidth="1"/>
    <col min="12546" max="12547" width="12.1796875" style="600" hidden="1" customWidth="1"/>
    <col min="12548" max="12548" width="12.81640625" style="600" hidden="1" customWidth="1"/>
    <col min="12549" max="12554" width="12.1796875" style="600" hidden="1" customWidth="1"/>
    <col min="12555" max="12565" width="8.81640625" style="600" hidden="1" customWidth="1"/>
    <col min="12566" max="12800" width="8.81640625" style="600" hidden="1"/>
    <col min="12801" max="12801" width="32.7265625" style="600" hidden="1" customWidth="1"/>
    <col min="12802" max="12803" width="12.1796875" style="600" hidden="1" customWidth="1"/>
    <col min="12804" max="12804" width="12.81640625" style="600" hidden="1" customWidth="1"/>
    <col min="12805" max="12810" width="12.1796875" style="600" hidden="1" customWidth="1"/>
    <col min="12811" max="12821" width="8.81640625" style="600" hidden="1" customWidth="1"/>
    <col min="12822" max="13056" width="8.81640625" style="600" hidden="1"/>
    <col min="13057" max="13057" width="32.7265625" style="600" hidden="1" customWidth="1"/>
    <col min="13058" max="13059" width="12.1796875" style="600" hidden="1" customWidth="1"/>
    <col min="13060" max="13060" width="12.81640625" style="600" hidden="1" customWidth="1"/>
    <col min="13061" max="13066" width="12.1796875" style="600" hidden="1" customWidth="1"/>
    <col min="13067" max="13077" width="8.81640625" style="600" hidden="1" customWidth="1"/>
    <col min="13078" max="13312" width="8.81640625" style="600" hidden="1"/>
    <col min="13313" max="13313" width="32.7265625" style="600" hidden="1" customWidth="1"/>
    <col min="13314" max="13315" width="12.1796875" style="600" hidden="1" customWidth="1"/>
    <col min="13316" max="13316" width="12.81640625" style="600" hidden="1" customWidth="1"/>
    <col min="13317" max="13322" width="12.1796875" style="600" hidden="1" customWidth="1"/>
    <col min="13323" max="13333" width="8.81640625" style="600" hidden="1" customWidth="1"/>
    <col min="13334" max="13568" width="8.81640625" style="600" hidden="1"/>
    <col min="13569" max="13569" width="32.7265625" style="600" hidden="1" customWidth="1"/>
    <col min="13570" max="13571" width="12.1796875" style="600" hidden="1" customWidth="1"/>
    <col min="13572" max="13572" width="12.81640625" style="600" hidden="1" customWidth="1"/>
    <col min="13573" max="13578" width="12.1796875" style="600" hidden="1" customWidth="1"/>
    <col min="13579" max="13589" width="8.81640625" style="600" hidden="1" customWidth="1"/>
    <col min="13590" max="13824" width="8.81640625" style="600" hidden="1"/>
    <col min="13825" max="13825" width="32.7265625" style="600" hidden="1" customWidth="1"/>
    <col min="13826" max="13827" width="12.1796875" style="600" hidden="1" customWidth="1"/>
    <col min="13828" max="13828" width="12.81640625" style="600" hidden="1" customWidth="1"/>
    <col min="13829" max="13834" width="12.1796875" style="600" hidden="1" customWidth="1"/>
    <col min="13835" max="13845" width="8.81640625" style="600" hidden="1" customWidth="1"/>
    <col min="13846" max="14080" width="8.81640625" style="600" hidden="1"/>
    <col min="14081" max="14081" width="32.7265625" style="600" hidden="1" customWidth="1"/>
    <col min="14082" max="14083" width="12.1796875" style="600" hidden="1" customWidth="1"/>
    <col min="14084" max="14084" width="12.81640625" style="600" hidden="1" customWidth="1"/>
    <col min="14085" max="14090" width="12.1796875" style="600" hidden="1" customWidth="1"/>
    <col min="14091" max="14101" width="8.81640625" style="600" hidden="1" customWidth="1"/>
    <col min="14102" max="14336" width="8.81640625" style="600" hidden="1"/>
    <col min="14337" max="14337" width="32.7265625" style="600" hidden="1" customWidth="1"/>
    <col min="14338" max="14339" width="12.1796875" style="600" hidden="1" customWidth="1"/>
    <col min="14340" max="14340" width="12.81640625" style="600" hidden="1" customWidth="1"/>
    <col min="14341" max="14346" width="12.1796875" style="600" hidden="1" customWidth="1"/>
    <col min="14347" max="14357" width="8.81640625" style="600" hidden="1" customWidth="1"/>
    <col min="14358" max="14592" width="8.81640625" style="600" hidden="1"/>
    <col min="14593" max="14593" width="32.7265625" style="600" hidden="1" customWidth="1"/>
    <col min="14594" max="14595" width="12.1796875" style="600" hidden="1" customWidth="1"/>
    <col min="14596" max="14596" width="12.81640625" style="600" hidden="1" customWidth="1"/>
    <col min="14597" max="14602" width="12.1796875" style="600" hidden="1" customWidth="1"/>
    <col min="14603" max="14613" width="8.81640625" style="600" hidden="1" customWidth="1"/>
    <col min="14614" max="14848" width="8.81640625" style="600" hidden="1"/>
    <col min="14849" max="14849" width="32.7265625" style="600" hidden="1" customWidth="1"/>
    <col min="14850" max="14851" width="12.1796875" style="600" hidden="1" customWidth="1"/>
    <col min="14852" max="14852" width="12.81640625" style="600" hidden="1" customWidth="1"/>
    <col min="14853" max="14858" width="12.1796875" style="600" hidden="1" customWidth="1"/>
    <col min="14859" max="14869" width="8.81640625" style="600" hidden="1" customWidth="1"/>
    <col min="14870" max="15104" width="8.81640625" style="600" hidden="1"/>
    <col min="15105" max="15105" width="32.7265625" style="600" hidden="1" customWidth="1"/>
    <col min="15106" max="15107" width="12.1796875" style="600" hidden="1" customWidth="1"/>
    <col min="15108" max="15108" width="12.81640625" style="600" hidden="1" customWidth="1"/>
    <col min="15109" max="15114" width="12.1796875" style="600" hidden="1" customWidth="1"/>
    <col min="15115" max="15125" width="8.81640625" style="600" hidden="1" customWidth="1"/>
    <col min="15126" max="15360" width="8.81640625" style="600" hidden="1"/>
    <col min="15361" max="15361" width="32.7265625" style="600" hidden="1" customWidth="1"/>
    <col min="15362" max="15363" width="12.1796875" style="600" hidden="1" customWidth="1"/>
    <col min="15364" max="15364" width="12.81640625" style="600" hidden="1" customWidth="1"/>
    <col min="15365" max="15370" width="12.1796875" style="600" hidden="1" customWidth="1"/>
    <col min="15371" max="15381" width="8.81640625" style="600" hidden="1" customWidth="1"/>
    <col min="15382" max="15616" width="8.81640625" style="600" hidden="1"/>
    <col min="15617" max="15617" width="32.7265625" style="600" hidden="1" customWidth="1"/>
    <col min="15618" max="15619" width="12.1796875" style="600" hidden="1" customWidth="1"/>
    <col min="15620" max="15620" width="12.81640625" style="600" hidden="1" customWidth="1"/>
    <col min="15621" max="15626" width="12.1796875" style="600" hidden="1" customWidth="1"/>
    <col min="15627" max="15637" width="8.81640625" style="600" hidden="1" customWidth="1"/>
    <col min="15638" max="15872" width="8.81640625" style="600" hidden="1"/>
    <col min="15873" max="15873" width="32.7265625" style="600" hidden="1" customWidth="1"/>
    <col min="15874" max="15875" width="12.1796875" style="600" hidden="1" customWidth="1"/>
    <col min="15876" max="15876" width="12.81640625" style="600" hidden="1" customWidth="1"/>
    <col min="15877" max="15882" width="12.1796875" style="600" hidden="1" customWidth="1"/>
    <col min="15883" max="15893" width="8.81640625" style="600" hidden="1" customWidth="1"/>
    <col min="15894" max="16128" width="8.81640625" style="600" hidden="1"/>
    <col min="16129" max="16129" width="32.7265625" style="600" hidden="1" customWidth="1"/>
    <col min="16130" max="16131" width="12.1796875" style="600" hidden="1" customWidth="1"/>
    <col min="16132" max="16132" width="12.81640625" style="600" hidden="1" customWidth="1"/>
    <col min="16133" max="16138" width="12.1796875" style="600" hidden="1" customWidth="1"/>
    <col min="16139" max="16149" width="8.81640625" style="600" hidden="1" customWidth="1"/>
    <col min="16150" max="16384" width="8.81640625" style="600" hidden="1"/>
  </cols>
  <sheetData>
    <row r="1" spans="1:11" s="557" customFormat="1" ht="13">
      <c r="A1" s="2559" t="s">
        <v>1436</v>
      </c>
      <c r="B1" s="2560"/>
      <c r="C1" s="2560"/>
      <c r="D1" s="2560"/>
      <c r="E1" s="2560"/>
      <c r="F1" s="2560"/>
      <c r="G1" s="2560"/>
      <c r="H1" s="2560"/>
      <c r="I1" s="2560"/>
      <c r="J1" s="2561"/>
      <c r="K1" s="556"/>
    </row>
    <row r="2" spans="1:11" s="612" customFormat="1" ht="69">
      <c r="A2" s="608"/>
      <c r="B2" s="609" t="s">
        <v>1135</v>
      </c>
      <c r="C2" s="609" t="s">
        <v>1438</v>
      </c>
      <c r="D2" s="610" t="s">
        <v>1439</v>
      </c>
      <c r="E2" s="609" t="s">
        <v>1347</v>
      </c>
      <c r="F2" s="609" t="s">
        <v>1440</v>
      </c>
      <c r="G2" s="609" t="s">
        <v>1441</v>
      </c>
      <c r="H2" s="609" t="s">
        <v>1136</v>
      </c>
      <c r="I2" s="609" t="s">
        <v>1442</v>
      </c>
      <c r="J2" s="609" t="s">
        <v>1443</v>
      </c>
      <c r="K2" s="611"/>
    </row>
    <row r="3" spans="1:11" s="561" customFormat="1" ht="12">
      <c r="A3" s="558" t="s">
        <v>27</v>
      </c>
      <c r="B3" s="559"/>
      <c r="C3" s="559"/>
      <c r="D3" s="559"/>
      <c r="E3" s="559"/>
      <c r="F3" s="559"/>
      <c r="G3" s="559"/>
      <c r="H3" s="559"/>
      <c r="I3" s="559"/>
      <c r="J3" s="559"/>
      <c r="K3" s="560"/>
    </row>
    <row r="4" spans="1:11" s="561" customFormat="1">
      <c r="A4" s="565" t="s">
        <v>28</v>
      </c>
      <c r="B4" s="562">
        <f>'Sources and Uses Budget'!C4</f>
        <v>0</v>
      </c>
      <c r="C4" s="563"/>
      <c r="D4" s="563"/>
      <c r="E4" s="564"/>
      <c r="F4" s="564"/>
      <c r="G4" s="564"/>
      <c r="H4" s="564"/>
      <c r="I4" s="564"/>
      <c r="J4" s="564"/>
      <c r="K4" s="560"/>
    </row>
    <row r="5" spans="1:11" s="561" customFormat="1">
      <c r="A5" s="565" t="s">
        <v>29</v>
      </c>
      <c r="B5" s="562">
        <f>'Sources and Uses Budget'!C5</f>
        <v>215791.8168</v>
      </c>
      <c r="C5" s="563"/>
      <c r="D5" s="563"/>
      <c r="E5" s="564"/>
      <c r="F5" s="564"/>
      <c r="G5" s="564"/>
      <c r="H5" s="564"/>
      <c r="I5" s="564"/>
      <c r="J5" s="564"/>
      <c r="K5" s="560"/>
    </row>
    <row r="6" spans="1:11" s="561" customFormat="1">
      <c r="A6" s="565" t="s">
        <v>30</v>
      </c>
      <c r="B6" s="562">
        <f>'Sources and Uses Budget'!C6</f>
        <v>24105</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626</v>
      </c>
      <c r="B8" s="562">
        <f>'Sources and Uses Budget'!C8</f>
        <v>239896.8168</v>
      </c>
      <c r="C8" s="562">
        <f>SUM(C4:C7)</f>
        <v>0</v>
      </c>
      <c r="D8" s="562">
        <f>SUM(D4:D7)</f>
        <v>0</v>
      </c>
      <c r="E8" s="564"/>
      <c r="F8" s="564"/>
      <c r="G8" s="564"/>
      <c r="H8" s="564"/>
      <c r="I8" s="564"/>
      <c r="J8" s="564"/>
      <c r="K8" s="560"/>
    </row>
    <row r="9" spans="1:11" s="561" customFormat="1">
      <c r="A9" s="565" t="s">
        <v>627</v>
      </c>
      <c r="B9" s="562">
        <f>'Sources and Uses Budget'!C9</f>
        <v>0</v>
      </c>
      <c r="C9" s="563"/>
      <c r="D9" s="563"/>
      <c r="E9" s="564"/>
      <c r="F9" s="564"/>
      <c r="G9" s="564"/>
      <c r="H9" s="562">
        <f>'Sources and Uses Budget'!T9</f>
        <v>0</v>
      </c>
      <c r="I9" s="563"/>
      <c r="J9" s="563"/>
      <c r="K9" s="560"/>
    </row>
    <row r="10" spans="1:11" s="561" customFormat="1">
      <c r="A10" s="565" t="s">
        <v>628</v>
      </c>
      <c r="B10" s="562">
        <f>'Sources and Uses Budget'!C10</f>
        <v>211100.0196</v>
      </c>
      <c r="C10" s="563"/>
      <c r="D10" s="563"/>
      <c r="E10" s="562">
        <f>'Sources and Uses Budget'!S10</f>
        <v>218938</v>
      </c>
      <c r="F10" s="563"/>
      <c r="G10" s="563"/>
      <c r="H10" s="562">
        <f>'Sources and Uses Budget'!T10</f>
        <v>0</v>
      </c>
      <c r="I10" s="563"/>
      <c r="J10" s="563"/>
      <c r="K10" s="560"/>
    </row>
    <row r="11" spans="1:11" s="561" customFormat="1">
      <c r="A11" s="566" t="s">
        <v>629</v>
      </c>
      <c r="B11" s="562">
        <f>'Sources and Uses Budget'!C11</f>
        <v>211100.0196</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450996.83640000003</v>
      </c>
      <c r="C12" s="562">
        <f>SUM(C8+C11)</f>
        <v>0</v>
      </c>
      <c r="D12" s="562">
        <f>SUM(D8+D11)</f>
        <v>0</v>
      </c>
      <c r="E12" s="564"/>
      <c r="F12" s="564"/>
      <c r="G12" s="564"/>
      <c r="H12" s="564"/>
      <c r="I12" s="564"/>
      <c r="J12" s="564"/>
      <c r="K12" s="560"/>
    </row>
    <row r="13" spans="1:11" s="561" customFormat="1">
      <c r="A13" s="567" t="s">
        <v>969</v>
      </c>
      <c r="B13" s="562">
        <f>'Sources and Uses Budget'!C13</f>
        <v>0</v>
      </c>
      <c r="C13" s="563"/>
      <c r="D13" s="563"/>
      <c r="E13" s="562">
        <f>'Sources and Uses Budget'!S13</f>
        <v>0</v>
      </c>
      <c r="F13" s="563"/>
      <c r="G13" s="563"/>
      <c r="H13" s="562">
        <f>'Sources and Uses Budget'!T13</f>
        <v>0</v>
      </c>
      <c r="I13" s="563"/>
      <c r="J13" s="563"/>
      <c r="K13" s="560"/>
    </row>
    <row r="14" spans="1:11" s="561" customFormat="1" ht="23">
      <c r="A14" s="568" t="s">
        <v>970</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1351</v>
      </c>
      <c r="B15" s="562">
        <f>'Sources and Uses Budget'!C15</f>
        <v>0</v>
      </c>
      <c r="C15" s="563"/>
      <c r="D15" s="563"/>
      <c r="E15" s="564">
        <f>'Sources and Uses Budget'!S15</f>
        <v>0</v>
      </c>
      <c r="F15" s="564"/>
      <c r="G15" s="564"/>
      <c r="H15" s="564">
        <f>'Sources and Uses Budget'!T15</f>
        <v>0</v>
      </c>
      <c r="I15" s="564"/>
      <c r="J15" s="564"/>
      <c r="K15" s="560"/>
    </row>
    <row r="16" spans="1:11" s="561" customFormat="1" ht="12">
      <c r="A16" s="558" t="s">
        <v>630</v>
      </c>
      <c r="B16" s="559"/>
      <c r="C16" s="559"/>
      <c r="D16" s="559"/>
      <c r="E16" s="559"/>
      <c r="F16" s="559"/>
      <c r="G16" s="559"/>
      <c r="H16" s="559"/>
      <c r="I16" s="559"/>
      <c r="J16" s="559"/>
      <c r="K16" s="560"/>
    </row>
    <row r="17" spans="1:11" s="561" customFormat="1">
      <c r="A17" s="565" t="s">
        <v>631</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632</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633</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1943</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ht="12">
      <c r="A28" s="558" t="s">
        <v>147</v>
      </c>
      <c r="B28" s="559"/>
      <c r="C28" s="559"/>
      <c r="D28" s="559"/>
      <c r="E28" s="559"/>
      <c r="F28" s="559"/>
      <c r="G28" s="559"/>
      <c r="H28" s="559"/>
      <c r="I28" s="559"/>
      <c r="J28" s="559"/>
      <c r="K28" s="560"/>
    </row>
    <row r="29" spans="1:11" s="561" customFormat="1">
      <c r="A29" s="215" t="s">
        <v>631</v>
      </c>
      <c r="B29" s="562">
        <f>'Sources and Uses Budget'!C29</f>
        <v>4154642.3442000002</v>
      </c>
      <c r="C29" s="563"/>
      <c r="D29" s="563"/>
      <c r="E29" s="562">
        <f>'Sources and Uses Budget'!S29</f>
        <v>3422617</v>
      </c>
      <c r="F29" s="563"/>
      <c r="G29" s="563"/>
      <c r="H29" s="562">
        <f>'Sources and Uses Budget'!T29</f>
        <v>0</v>
      </c>
      <c r="I29" s="563"/>
      <c r="J29" s="563"/>
      <c r="K29" s="560"/>
    </row>
    <row r="30" spans="1:11" s="561" customFormat="1">
      <c r="A30" s="215" t="s">
        <v>632</v>
      </c>
      <c r="B30" s="562">
        <f>'Sources and Uses Budget'!C30</f>
        <v>93190924.283040002</v>
      </c>
      <c r="C30" s="563"/>
      <c r="D30" s="563"/>
      <c r="E30" s="562">
        <f>'Sources and Uses Budget'!S30</f>
        <v>96651031.200000003</v>
      </c>
      <c r="F30" s="563"/>
      <c r="G30" s="563"/>
      <c r="H30" s="562">
        <f>'Sources and Uses Budget'!T30</f>
        <v>0</v>
      </c>
      <c r="I30" s="563"/>
      <c r="J30" s="563"/>
      <c r="K30" s="560"/>
    </row>
    <row r="31" spans="1:11" s="561" customFormat="1">
      <c r="A31" s="215" t="s">
        <v>633</v>
      </c>
      <c r="B31" s="562">
        <f>'Sources and Uses Budget'!C31</f>
        <v>3529841.7083999999</v>
      </c>
      <c r="C31" s="563"/>
      <c r="D31" s="563"/>
      <c r="E31" s="562">
        <f>'Sources and Uses Budget'!S31</f>
        <v>3660902</v>
      </c>
      <c r="F31" s="563"/>
      <c r="G31" s="563"/>
      <c r="H31" s="562">
        <f>'Sources and Uses Budget'!T31</f>
        <v>0</v>
      </c>
      <c r="I31" s="563"/>
      <c r="J31" s="563"/>
      <c r="K31" s="560"/>
    </row>
    <row r="32" spans="1:11" s="561" customFormat="1">
      <c r="A32" s="215" t="s">
        <v>142</v>
      </c>
      <c r="B32" s="562">
        <f>'Sources and Uses Budget'!C32</f>
        <v>1858840.2015</v>
      </c>
      <c r="C32" s="563"/>
      <c r="D32" s="563"/>
      <c r="E32" s="562">
        <f>'Sources and Uses Budget'!S32</f>
        <v>1927857.5</v>
      </c>
      <c r="F32" s="563"/>
      <c r="G32" s="563"/>
      <c r="H32" s="562">
        <f>'Sources and Uses Budget'!T32</f>
        <v>0</v>
      </c>
      <c r="I32" s="563"/>
      <c r="J32" s="563"/>
      <c r="K32" s="560"/>
    </row>
    <row r="33" spans="1:11" s="561" customFormat="1">
      <c r="A33" s="215" t="s">
        <v>143</v>
      </c>
      <c r="B33" s="562">
        <f>'Sources and Uses Budget'!C33</f>
        <v>1858840.2015</v>
      </c>
      <c r="C33" s="563"/>
      <c r="D33" s="563"/>
      <c r="E33" s="562">
        <f>'Sources and Uses Budget'!S33</f>
        <v>1927857.5</v>
      </c>
      <c r="F33" s="563"/>
      <c r="G33" s="563"/>
      <c r="H33" s="562">
        <f>'Sources and Uses Budget'!T33</f>
        <v>0</v>
      </c>
      <c r="I33" s="563"/>
      <c r="J33" s="563"/>
      <c r="K33" s="560"/>
    </row>
    <row r="34" spans="1:11" s="561" customFormat="1">
      <c r="A34" s="215" t="s">
        <v>144</v>
      </c>
      <c r="B34" s="562">
        <f>'Sources and Uses Budget'!C34</f>
        <v>0</v>
      </c>
      <c r="C34" s="563"/>
      <c r="D34" s="563"/>
      <c r="E34" s="562">
        <f>'Sources and Uses Budget'!S34</f>
        <v>0</v>
      </c>
      <c r="F34" s="563"/>
      <c r="G34" s="563"/>
      <c r="H34" s="562">
        <f>'Sources and Uses Budget'!T34</f>
        <v>0</v>
      </c>
      <c r="I34" s="563"/>
      <c r="J34" s="563"/>
      <c r="K34" s="560"/>
    </row>
    <row r="35" spans="1:11" s="561" customFormat="1">
      <c r="A35" s="215" t="s">
        <v>145</v>
      </c>
      <c r="B35" s="562">
        <f>'Sources and Uses Budget'!C35</f>
        <v>1491366.7080000001</v>
      </c>
      <c r="C35" s="563"/>
      <c r="D35" s="563"/>
      <c r="E35" s="562">
        <f>'Sources and Uses Budget'!S35</f>
        <v>1546740</v>
      </c>
      <c r="F35" s="563"/>
      <c r="G35" s="563"/>
      <c r="H35" s="562">
        <f>'Sources and Uses Budget'!T35</f>
        <v>0</v>
      </c>
      <c r="I35" s="563"/>
      <c r="J35" s="563"/>
      <c r="K35" s="560"/>
    </row>
    <row r="36" spans="1:11" s="561" customFormat="1">
      <c r="A36" s="855" t="s">
        <v>1943</v>
      </c>
      <c r="B36" s="562">
        <f>'Sources and Uses Budget'!C36</f>
        <v>429069</v>
      </c>
      <c r="C36" s="563"/>
      <c r="D36" s="563"/>
      <c r="E36" s="562">
        <f>'Sources and Uses Budget'!S36</f>
        <v>445000</v>
      </c>
      <c r="F36" s="563"/>
      <c r="G36" s="563"/>
      <c r="H36" s="562">
        <f>'Sources and Uses Budget'!T36</f>
        <v>0</v>
      </c>
      <c r="I36" s="563"/>
      <c r="J36" s="563"/>
      <c r="K36" s="560"/>
    </row>
    <row r="37" spans="1:11" s="561" customFormat="1">
      <c r="A37" s="568" t="str">
        <f>'Sources and Uses Budget'!$A37</f>
        <v>Other: (Specify)</v>
      </c>
      <c r="B37" s="562">
        <f>'Sources and Uses Budget'!C37</f>
        <v>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106513524.44664</v>
      </c>
      <c r="C38" s="562">
        <f>SUM(C29:C37)</f>
        <v>0</v>
      </c>
      <c r="D38" s="562">
        <f>SUM(D29:D37)</f>
        <v>0</v>
      </c>
      <c r="E38" s="562">
        <f>'Sources and Uses Budget'!S38</f>
        <v>109582005.2</v>
      </c>
      <c r="F38" s="569">
        <f>SUM(F29:F37)</f>
        <v>0</v>
      </c>
      <c r="G38" s="569">
        <f>SUM(G29:G37)</f>
        <v>0</v>
      </c>
      <c r="H38" s="562">
        <f>'Sources and Uses Budget'!T38</f>
        <v>0</v>
      </c>
      <c r="I38" s="569">
        <f>SUM(I29:I37)</f>
        <v>0</v>
      </c>
      <c r="J38" s="569">
        <f>SUM(J29:J37)</f>
        <v>0</v>
      </c>
      <c r="K38" s="560"/>
    </row>
    <row r="39" spans="1:11" s="561" customFormat="1" ht="12">
      <c r="A39" s="558" t="s">
        <v>149</v>
      </c>
      <c r="B39" s="559"/>
      <c r="C39" s="559"/>
      <c r="D39" s="559"/>
      <c r="E39" s="559"/>
      <c r="F39" s="559"/>
      <c r="G39" s="559"/>
      <c r="H39" s="559"/>
      <c r="I39" s="559"/>
      <c r="J39" s="559"/>
      <c r="K39" s="560"/>
    </row>
    <row r="40" spans="1:11" s="561" customFormat="1">
      <c r="A40" s="565" t="s">
        <v>150</v>
      </c>
      <c r="B40" s="562">
        <f>'Sources and Uses Budget'!C40</f>
        <v>2878826.4029999999</v>
      </c>
      <c r="C40" s="563"/>
      <c r="D40" s="563"/>
      <c r="E40" s="562">
        <f>'Sources and Uses Budget'!S40</f>
        <v>3385715</v>
      </c>
      <c r="F40" s="563"/>
      <c r="G40" s="563"/>
      <c r="H40" s="562">
        <f>'Sources and Uses Budget'!T40</f>
        <v>0</v>
      </c>
      <c r="I40" s="563"/>
      <c r="J40" s="563"/>
      <c r="K40" s="560"/>
    </row>
    <row r="41" spans="1:11" s="561" customFormat="1">
      <c r="A41" s="565" t="s">
        <v>151</v>
      </c>
      <c r="B41" s="562">
        <f>'Sources and Uses Budget'!C41</f>
        <v>0</v>
      </c>
      <c r="C41" s="563"/>
      <c r="D41" s="563"/>
      <c r="E41" s="562">
        <f>'Sources and Uses Budget'!S41</f>
        <v>0</v>
      </c>
      <c r="F41" s="563"/>
      <c r="G41" s="563"/>
      <c r="H41" s="562">
        <f>'Sources and Uses Budget'!T41</f>
        <v>0</v>
      </c>
      <c r="I41" s="563"/>
      <c r="J41" s="563"/>
      <c r="K41" s="560"/>
    </row>
    <row r="42" spans="1:11" s="561" customFormat="1">
      <c r="A42" s="566" t="s">
        <v>152</v>
      </c>
      <c r="B42" s="562">
        <f>'Sources and Uses Budget'!C42</f>
        <v>2878826.4029999999</v>
      </c>
      <c r="C42" s="562">
        <f>SUM(C39:C41)</f>
        <v>0</v>
      </c>
      <c r="D42" s="562">
        <f>SUM(D39:D41)</f>
        <v>0</v>
      </c>
      <c r="E42" s="562">
        <f>'Sources and Uses Budget'!S42</f>
        <v>3385715</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433890</v>
      </c>
      <c r="C43" s="563"/>
      <c r="D43" s="563"/>
      <c r="E43" s="562">
        <f>'Sources and Uses Budget'!S43</f>
        <v>450000</v>
      </c>
      <c r="F43" s="563"/>
      <c r="G43" s="563"/>
      <c r="H43" s="562">
        <f>'Sources and Uses Budget'!T43</f>
        <v>0</v>
      </c>
      <c r="I43" s="563"/>
      <c r="J43" s="563"/>
      <c r="K43" s="560"/>
    </row>
    <row r="44" spans="1:11" s="561" customFormat="1" ht="12">
      <c r="A44" s="558" t="s">
        <v>154</v>
      </c>
      <c r="B44" s="559"/>
      <c r="C44" s="559"/>
      <c r="D44" s="559"/>
      <c r="E44" s="559"/>
      <c r="F44" s="559"/>
      <c r="G44" s="559"/>
      <c r="H44" s="559"/>
      <c r="I44" s="559"/>
      <c r="J44" s="559"/>
      <c r="K44" s="560"/>
    </row>
    <row r="45" spans="1:11" s="561" customFormat="1">
      <c r="A45" s="565" t="s">
        <v>155</v>
      </c>
      <c r="B45" s="562">
        <f>'Sources and Uses Budget'!C45</f>
        <v>6846830.7456022082</v>
      </c>
      <c r="C45" s="563"/>
      <c r="D45" s="563"/>
      <c r="E45" s="562">
        <f>'Sources and Uses Budget'!S45</f>
        <v>4447425.5669891778</v>
      </c>
      <c r="F45" s="563"/>
      <c r="G45" s="563"/>
      <c r="H45" s="562">
        <f>'Sources and Uses Budget'!T45</f>
        <v>0</v>
      </c>
      <c r="I45" s="563"/>
      <c r="J45" s="563"/>
      <c r="K45" s="560"/>
    </row>
    <row r="46" spans="1:11" s="561" customFormat="1">
      <c r="A46" s="565" t="s">
        <v>156</v>
      </c>
      <c r="B46" s="562">
        <f>'Sources and Uses Budget'!C46</f>
        <v>0</v>
      </c>
      <c r="C46" s="563"/>
      <c r="D46" s="563"/>
      <c r="E46" s="562">
        <f>'Sources and Uses Budget'!S46</f>
        <v>0</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0</v>
      </c>
      <c r="C48" s="563"/>
      <c r="D48" s="563"/>
      <c r="E48" s="562">
        <f>'Sources and Uses Budget'!S48</f>
        <v>0</v>
      </c>
      <c r="F48" s="563"/>
      <c r="G48" s="563"/>
      <c r="H48" s="562">
        <f>'Sources and Uses Budget'!T48</f>
        <v>0</v>
      </c>
      <c r="I48" s="563"/>
      <c r="J48" s="563"/>
      <c r="K48" s="560"/>
    </row>
    <row r="49" spans="1:11" s="561" customFormat="1">
      <c r="A49" s="440" t="s">
        <v>60</v>
      </c>
      <c r="B49" s="562">
        <f>'Sources and Uses Budget'!C49</f>
        <v>1885524.2839078784</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53031</v>
      </c>
      <c r="C50" s="563"/>
      <c r="D50" s="563"/>
      <c r="E50" s="562">
        <f>'Sources and Uses Budget'!S50</f>
        <v>55000</v>
      </c>
      <c r="F50" s="563"/>
      <c r="G50" s="563"/>
      <c r="H50" s="562">
        <f>'Sources and Uses Budget'!T50</f>
        <v>0</v>
      </c>
      <c r="I50" s="563"/>
      <c r="J50" s="563"/>
      <c r="K50" s="560"/>
    </row>
    <row r="51" spans="1:11" s="561" customFormat="1">
      <c r="A51" s="565" t="s">
        <v>159</v>
      </c>
      <c r="B51" s="562">
        <f>'Sources and Uses Budget'!C51</f>
        <v>94571.95</v>
      </c>
      <c r="C51" s="563"/>
      <c r="D51" s="563"/>
      <c r="E51" s="562">
        <f>'Sources and Uses Budget'!S51</f>
        <v>98083.333333333328</v>
      </c>
      <c r="F51" s="563"/>
      <c r="G51" s="563"/>
      <c r="H51" s="562">
        <f>'Sources and Uses Budget'!T51</f>
        <v>0</v>
      </c>
      <c r="I51" s="563"/>
      <c r="J51" s="563"/>
      <c r="K51" s="560"/>
    </row>
    <row r="52" spans="1:11" s="561" customFormat="1">
      <c r="A52" s="565" t="s">
        <v>160</v>
      </c>
      <c r="B52" s="562">
        <f>'Sources and Uses Budget'!C52</f>
        <v>994304.2524</v>
      </c>
      <c r="C52" s="563"/>
      <c r="D52" s="563"/>
      <c r="E52" s="562">
        <f>'Sources and Uses Budget'!S52</f>
        <v>1031222</v>
      </c>
      <c r="F52" s="563"/>
      <c r="G52" s="563"/>
      <c r="H52" s="562">
        <f>'Sources and Uses Budget'!T52</f>
        <v>0</v>
      </c>
      <c r="I52" s="563"/>
      <c r="J52" s="563"/>
      <c r="K52" s="560"/>
    </row>
    <row r="53" spans="1:11" s="561" customFormat="1">
      <c r="A53" s="568" t="str">
        <f>'Sources and Uses Budget'!$A53</f>
        <v>Other: Local Lender Fees/Costs</v>
      </c>
      <c r="B53" s="562">
        <f>'Sources and Uses Budget'!C53</f>
        <v>227954.10543299999</v>
      </c>
      <c r="C53" s="563"/>
      <c r="D53" s="563"/>
      <c r="E53" s="562">
        <f>'Sources and Uses Budget'!S53</f>
        <v>236417.86499999999</v>
      </c>
      <c r="F53" s="563"/>
      <c r="G53" s="563"/>
      <c r="H53" s="562">
        <f>'Sources and Uses Budget'!T53</f>
        <v>0</v>
      </c>
      <c r="I53" s="563"/>
      <c r="J53" s="563"/>
      <c r="K53" s="560"/>
    </row>
    <row r="54" spans="1:11" s="572" customFormat="1">
      <c r="A54" s="566" t="s">
        <v>162</v>
      </c>
      <c r="B54" s="562">
        <f>'Sources and Uses Budget'!C54</f>
        <v>10102216.337343086</v>
      </c>
      <c r="C54" s="569">
        <f>SUM(C45:C53)</f>
        <v>0</v>
      </c>
      <c r="D54" s="569">
        <f>SUM(D45:D53)</f>
        <v>0</v>
      </c>
      <c r="E54" s="562">
        <f>'Sources and Uses Budget'!S54</f>
        <v>5868148.7653225111</v>
      </c>
      <c r="F54" s="569">
        <f>SUM(F45:F53)</f>
        <v>0</v>
      </c>
      <c r="G54" s="569">
        <f>SUM(G45:G53)</f>
        <v>0</v>
      </c>
      <c r="H54" s="562">
        <f>'Sources and Uses Budget'!T54</f>
        <v>0</v>
      </c>
      <c r="I54" s="569">
        <f>SUM(I45:I53)</f>
        <v>0</v>
      </c>
      <c r="J54" s="569">
        <f>SUM(J45:J53)</f>
        <v>0</v>
      </c>
      <c r="K54" s="571"/>
    </row>
    <row r="55" spans="1:11" s="561" customFormat="1" ht="12">
      <c r="A55" s="558" t="s">
        <v>439</v>
      </c>
      <c r="B55" s="559"/>
      <c r="C55" s="559"/>
      <c r="D55" s="559"/>
      <c r="E55" s="559"/>
      <c r="F55" s="559"/>
      <c r="G55" s="559"/>
      <c r="H55" s="559"/>
      <c r="I55" s="559"/>
      <c r="J55" s="559"/>
      <c r="K55" s="560"/>
    </row>
    <row r="56" spans="1:11" s="561" customFormat="1">
      <c r="A56" s="565" t="s">
        <v>163</v>
      </c>
      <c r="B56" s="562">
        <f>'Sources and Uses Budget'!C56</f>
        <v>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35000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Legal and Costs</v>
      </c>
      <c r="B61" s="562">
        <f>'Sources and Uses Budget'!C61</f>
        <v>140000</v>
      </c>
      <c r="C61" s="563"/>
      <c r="D61" s="563"/>
      <c r="E61" s="564"/>
      <c r="F61" s="564"/>
      <c r="G61" s="564"/>
      <c r="H61" s="564"/>
      <c r="I61" s="564"/>
      <c r="J61" s="564"/>
      <c r="K61" s="560"/>
    </row>
    <row r="62" spans="1:11" s="561" customFormat="1" ht="13.75" customHeight="1">
      <c r="A62" s="566" t="s">
        <v>309</v>
      </c>
      <c r="B62" s="562">
        <f>'Sources and Uses Budget'!C62</f>
        <v>175000</v>
      </c>
      <c r="C62" s="562">
        <f>SUM(C56:C61)</f>
        <v>0</v>
      </c>
      <c r="D62" s="562">
        <f>SUM(D56:D61)</f>
        <v>0</v>
      </c>
      <c r="E62" s="564"/>
      <c r="F62" s="564"/>
      <c r="G62" s="564"/>
      <c r="H62" s="564"/>
      <c r="I62" s="564"/>
      <c r="J62" s="564"/>
      <c r="K62" s="560"/>
    </row>
    <row r="63" spans="1:11" s="561" customFormat="1">
      <c r="A63" s="573" t="s">
        <v>310</v>
      </c>
      <c r="B63" s="562">
        <f>'Sources and Uses Budget'!C63</f>
        <v>120554454.02338308</v>
      </c>
      <c r="C63" s="562">
        <f>SUM(C8+C11+C13+C14+C15+C26+C27+C38+C42+C43+C54+C62)</f>
        <v>0</v>
      </c>
      <c r="D63" s="562">
        <f>SUM(D8+D11+D13+D14+D15+D26+D27+D38+D42+D43+D54+D62)</f>
        <v>0</v>
      </c>
      <c r="E63" s="562">
        <f>'Sources and Uses Budget'!S63</f>
        <v>119504806.96532251</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1947</v>
      </c>
      <c r="B64" s="559"/>
      <c r="C64" s="559"/>
      <c r="D64" s="559"/>
      <c r="E64" s="559"/>
      <c r="F64" s="559"/>
      <c r="G64" s="559"/>
      <c r="H64" s="559"/>
      <c r="I64" s="559"/>
      <c r="J64" s="559"/>
      <c r="K64" s="560"/>
    </row>
    <row r="65" spans="1:11" s="561" customFormat="1">
      <c r="A65" s="215" t="s">
        <v>176</v>
      </c>
      <c r="B65" s="562">
        <f>'Sources and Uses Budget'!C65</f>
        <v>0</v>
      </c>
      <c r="C65" s="563"/>
      <c r="D65" s="563"/>
      <c r="E65" s="562">
        <f>'Sources and Uses Budget'!S65</f>
        <v>0</v>
      </c>
      <c r="F65" s="563"/>
      <c r="G65" s="563"/>
      <c r="H65" s="562">
        <f>'Sources and Uses Budget'!T65</f>
        <v>0</v>
      </c>
      <c r="I65" s="563"/>
      <c r="J65" s="563"/>
      <c r="K65" s="560"/>
    </row>
    <row r="66" spans="1:11" s="561" customFormat="1" ht="23">
      <c r="A66" s="440" t="s">
        <v>1944</v>
      </c>
      <c r="B66" s="562">
        <f>'Sources and Uses Budget'!C66</f>
        <v>0</v>
      </c>
      <c r="C66" s="563"/>
      <c r="D66" s="563"/>
      <c r="E66" s="562">
        <f>'Sources and Uses Budget'!S66</f>
        <v>0</v>
      </c>
      <c r="F66" s="563"/>
      <c r="G66" s="563"/>
      <c r="H66" s="562">
        <f>'Sources and Uses Budget'!T66</f>
        <v>0</v>
      </c>
      <c r="I66" s="563"/>
      <c r="J66" s="563"/>
      <c r="K66" s="560"/>
    </row>
    <row r="67" spans="1:11" s="561" customFormat="1" ht="23">
      <c r="A67" s="440" t="s">
        <v>1945</v>
      </c>
      <c r="B67" s="562">
        <f>'Sources and Uses Budget'!C67</f>
        <v>0</v>
      </c>
      <c r="C67" s="563"/>
      <c r="D67" s="563"/>
      <c r="E67" s="562">
        <f>'Sources and Uses Budget'!S67</f>
        <v>0</v>
      </c>
      <c r="F67" s="563"/>
      <c r="G67" s="563"/>
      <c r="H67" s="562">
        <f>'Sources and Uses Budget'!T67</f>
        <v>0</v>
      </c>
      <c r="I67" s="563"/>
      <c r="J67" s="563"/>
      <c r="K67" s="560"/>
    </row>
    <row r="68" spans="1:11" s="561" customFormat="1">
      <c r="A68" s="440" t="s">
        <v>1951</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Sponsor Legal</v>
      </c>
      <c r="B69" s="562">
        <f>'Sources and Uses Budget'!C69</f>
        <v>72315</v>
      </c>
      <c r="C69" s="563"/>
      <c r="D69" s="563"/>
      <c r="E69" s="562">
        <f>'Sources and Uses Budget'!S69</f>
        <v>75000</v>
      </c>
      <c r="F69" s="563"/>
      <c r="G69" s="563"/>
      <c r="H69" s="562">
        <f>'Sources and Uses Budget'!T69</f>
        <v>0</v>
      </c>
      <c r="I69" s="563"/>
      <c r="J69" s="563"/>
      <c r="K69" s="560"/>
    </row>
    <row r="70" spans="1:11" s="561" customFormat="1">
      <c r="A70" s="566" t="s">
        <v>634</v>
      </c>
      <c r="B70" s="562">
        <f>'Sources and Uses Budget'!C70</f>
        <v>72315</v>
      </c>
      <c r="C70" s="562">
        <f>SUM(C64:C69)</f>
        <v>0</v>
      </c>
      <c r="D70" s="562">
        <f>SUM(D64:D69)</f>
        <v>0</v>
      </c>
      <c r="E70" s="562">
        <f>'Sources and Uses Budget'!S70</f>
        <v>75000</v>
      </c>
      <c r="F70" s="569">
        <f>SUM(F65:F69)</f>
        <v>0</v>
      </c>
      <c r="G70" s="569">
        <f>SUM(G65:G69)</f>
        <v>0</v>
      </c>
      <c r="H70" s="562">
        <f>'Sources and Uses Budget'!T70</f>
        <v>0</v>
      </c>
      <c r="I70" s="569">
        <f>SUM(I65:I69)</f>
        <v>0</v>
      </c>
      <c r="J70" s="569">
        <f>SUM(J65:J69)</f>
        <v>0</v>
      </c>
      <c r="K70" s="560"/>
    </row>
    <row r="71" spans="1:11" s="561" customFormat="1" ht="12">
      <c r="A71" s="558" t="s">
        <v>635</v>
      </c>
      <c r="B71" s="559"/>
      <c r="C71" s="559"/>
      <c r="D71" s="559"/>
      <c r="E71" s="559"/>
      <c r="F71" s="559"/>
      <c r="G71" s="559"/>
      <c r="H71" s="559"/>
      <c r="I71" s="559"/>
      <c r="J71" s="559"/>
      <c r="K71" s="560"/>
    </row>
    <row r="72" spans="1:11" s="561" customFormat="1">
      <c r="A72" s="565" t="s">
        <v>636</v>
      </c>
      <c r="B72" s="562">
        <f>'Sources and Uses Budget'!C72</f>
        <v>0</v>
      </c>
      <c r="C72" s="563"/>
      <c r="D72" s="563"/>
      <c r="E72" s="564"/>
      <c r="F72" s="564"/>
      <c r="G72" s="564"/>
      <c r="H72" s="564"/>
      <c r="I72" s="564"/>
      <c r="J72" s="564"/>
      <c r="K72" s="560"/>
    </row>
    <row r="73" spans="1:11" s="561" customFormat="1">
      <c r="A73" s="565" t="s">
        <v>637</v>
      </c>
      <c r="B73" s="562">
        <f>'Sources and Uses Budget'!C73</f>
        <v>0</v>
      </c>
      <c r="C73" s="563"/>
      <c r="D73" s="563"/>
      <c r="E73" s="564"/>
      <c r="F73" s="564"/>
      <c r="G73" s="564"/>
      <c r="H73" s="564"/>
      <c r="I73" s="564"/>
      <c r="J73" s="564"/>
      <c r="K73" s="560"/>
    </row>
    <row r="74" spans="1:11" s="561" customFormat="1">
      <c r="A74" s="736" t="s">
        <v>1081</v>
      </c>
      <c r="B74" s="562">
        <f>'Sources and Uses Budget'!C74</f>
        <v>0</v>
      </c>
      <c r="C74" s="563"/>
      <c r="D74" s="563"/>
      <c r="E74" s="564"/>
      <c r="F74" s="564"/>
      <c r="G74" s="564"/>
      <c r="H74" s="564"/>
      <c r="I74" s="564"/>
      <c r="J74" s="564"/>
      <c r="K74" s="560"/>
    </row>
    <row r="75" spans="1:11" s="561" customFormat="1">
      <c r="A75" s="565" t="s">
        <v>638</v>
      </c>
      <c r="B75" s="562">
        <f>'Sources and Uses Budget'!C75</f>
        <v>1143860.5546627722</v>
      </c>
      <c r="C75" s="563"/>
      <c r="D75" s="563"/>
      <c r="E75" s="564"/>
      <c r="F75" s="564"/>
      <c r="G75" s="564"/>
      <c r="H75" s="564"/>
      <c r="I75" s="564"/>
      <c r="J75" s="564"/>
      <c r="K75" s="560"/>
    </row>
    <row r="76" spans="1:11" s="561" customFormat="1">
      <c r="A76" s="568" t="str">
        <f>'Sources and Uses Budget'!$A76</f>
        <v>Other: Transition Reserve</v>
      </c>
      <c r="B76" s="562">
        <f>'Sources and Uses Budget'!C76</f>
        <v>300000</v>
      </c>
      <c r="C76" s="563"/>
      <c r="D76" s="563"/>
      <c r="E76" s="564"/>
      <c r="F76" s="564"/>
      <c r="G76" s="564"/>
      <c r="H76" s="564"/>
      <c r="I76" s="564"/>
      <c r="J76" s="564"/>
      <c r="K76" s="560"/>
    </row>
    <row r="77" spans="1:11" s="561" customFormat="1">
      <c r="A77" s="566" t="s">
        <v>639</v>
      </c>
      <c r="B77" s="562">
        <f>'Sources and Uses Budget'!C77</f>
        <v>1443860.5546627722</v>
      </c>
      <c r="C77" s="562">
        <f>SUM(C72:C76)</f>
        <v>0</v>
      </c>
      <c r="D77" s="562">
        <f>SUM(D72:D76)</f>
        <v>0</v>
      </c>
      <c r="E77" s="564"/>
      <c r="F77" s="564"/>
      <c r="G77" s="564"/>
      <c r="H77" s="564"/>
      <c r="I77" s="564"/>
      <c r="J77" s="564"/>
      <c r="K77" s="560"/>
    </row>
    <row r="78" spans="1:11" s="561" customFormat="1" ht="12">
      <c r="A78" s="558" t="s">
        <v>1414</v>
      </c>
      <c r="B78" s="559"/>
      <c r="C78" s="559"/>
      <c r="D78" s="559"/>
      <c r="E78" s="559"/>
      <c r="F78" s="559"/>
      <c r="G78" s="559"/>
      <c r="H78" s="559"/>
      <c r="I78" s="559"/>
      <c r="J78" s="559"/>
      <c r="K78" s="560"/>
    </row>
    <row r="79" spans="1:11" s="561" customFormat="1">
      <c r="A79" s="565" t="s">
        <v>1416</v>
      </c>
      <c r="B79" s="562">
        <f>'Sources and Uses Budget'!C79</f>
        <v>6377733.3279744005</v>
      </c>
      <c r="C79" s="563"/>
      <c r="D79" s="563"/>
      <c r="E79" s="562">
        <f>'Sources and Uses Budget'!S79</f>
        <v>6614533.6320000002</v>
      </c>
      <c r="F79" s="563"/>
      <c r="G79" s="563"/>
      <c r="H79" s="562">
        <f>'Sources and Uses Budget'!T79</f>
        <v>0</v>
      </c>
      <c r="I79" s="563"/>
      <c r="J79" s="563"/>
      <c r="K79" s="560"/>
    </row>
    <row r="80" spans="1:11" s="561" customFormat="1">
      <c r="A80" s="565" t="s">
        <v>61</v>
      </c>
      <c r="B80" s="562">
        <f>'Sources and Uses Budget'!C80</f>
        <v>1263231.5805422754</v>
      </c>
      <c r="C80" s="563"/>
      <c r="D80" s="563"/>
      <c r="E80" s="562">
        <f>'Sources and Uses Budget'!S80</f>
        <v>1310134.391767554</v>
      </c>
      <c r="F80" s="563"/>
      <c r="G80" s="563"/>
      <c r="H80" s="562">
        <f>'Sources and Uses Budget'!T80</f>
        <v>0</v>
      </c>
      <c r="I80" s="563"/>
      <c r="J80" s="563"/>
      <c r="K80" s="560"/>
    </row>
    <row r="81" spans="1:11" s="561" customFormat="1">
      <c r="A81" s="566" t="s">
        <v>1413</v>
      </c>
      <c r="B81" s="562">
        <f>'Sources and Uses Budget'!C81</f>
        <v>7640964.9085166762</v>
      </c>
      <c r="C81" s="562">
        <f>SUM(C79:C80)</f>
        <v>0</v>
      </c>
      <c r="D81" s="562">
        <f>SUM(D79:D80)</f>
        <v>0</v>
      </c>
      <c r="E81" s="562">
        <f>'Sources and Uses Budget'!S81</f>
        <v>7924668.0237675542</v>
      </c>
      <c r="F81" s="562">
        <f>SUM(F79:F80)</f>
        <v>0</v>
      </c>
      <c r="G81" s="562">
        <f>SUM(G79:G80)</f>
        <v>0</v>
      </c>
      <c r="H81" s="562">
        <f>'Sources and Uses Budget'!T81</f>
        <v>0</v>
      </c>
      <c r="I81" s="562">
        <f>SUM(I79:I80)</f>
        <v>0</v>
      </c>
      <c r="J81" s="562">
        <f>SUM(J79:J80)</f>
        <v>0</v>
      </c>
      <c r="K81" s="560"/>
    </row>
    <row r="82" spans="1:11" s="561" customFormat="1" ht="12">
      <c r="A82" s="558" t="s">
        <v>821</v>
      </c>
      <c r="B82" s="559"/>
      <c r="C82" s="559"/>
      <c r="D82" s="559"/>
      <c r="E82" s="559"/>
      <c r="F82" s="559"/>
      <c r="G82" s="559"/>
      <c r="H82" s="559"/>
      <c r="I82" s="559"/>
      <c r="J82" s="559"/>
      <c r="K82" s="560"/>
    </row>
    <row r="83" spans="1:11" s="561" customFormat="1" ht="13.75" customHeight="1">
      <c r="A83" s="215" t="s">
        <v>822</v>
      </c>
      <c r="B83" s="562">
        <f>'Sources and Uses Budget'!C83</f>
        <v>145410.43123432682</v>
      </c>
      <c r="C83" s="563"/>
      <c r="D83" s="563"/>
      <c r="E83" s="564"/>
      <c r="F83" s="564"/>
      <c r="G83" s="564"/>
      <c r="H83" s="564"/>
      <c r="I83" s="564"/>
      <c r="J83" s="564"/>
      <c r="K83" s="560"/>
    </row>
    <row r="84" spans="1:11" s="561" customFormat="1">
      <c r="A84" s="215" t="s">
        <v>823</v>
      </c>
      <c r="B84" s="562">
        <f>'Sources and Uses Budget'!C84</f>
        <v>166271.46900000001</v>
      </c>
      <c r="C84" s="563"/>
      <c r="D84" s="563"/>
      <c r="E84" s="562">
        <f>'Sources and Uses Budget'!S84</f>
        <v>172445</v>
      </c>
      <c r="F84" s="563"/>
      <c r="G84" s="563"/>
      <c r="H84" s="562">
        <f>'Sources and Uses Budget'!T84</f>
        <v>0</v>
      </c>
      <c r="I84" s="563"/>
      <c r="J84" s="563"/>
      <c r="K84" s="560"/>
    </row>
    <row r="85" spans="1:11" s="561" customFormat="1">
      <c r="A85" s="215" t="s">
        <v>824</v>
      </c>
      <c r="B85" s="562">
        <f>'Sources and Uses Budget'!C85</f>
        <v>1231039.4574</v>
      </c>
      <c r="C85" s="563"/>
      <c r="D85" s="563"/>
      <c r="E85" s="562">
        <f>'Sources and Uses Budget'!S85</f>
        <v>1276747</v>
      </c>
      <c r="F85" s="563"/>
      <c r="G85" s="563"/>
      <c r="H85" s="562">
        <f>'Sources and Uses Budget'!T85</f>
        <v>0</v>
      </c>
      <c r="I85" s="563"/>
      <c r="J85" s="563"/>
      <c r="K85" s="560"/>
    </row>
    <row r="86" spans="1:11" s="561" customFormat="1">
      <c r="A86" s="215" t="s">
        <v>825</v>
      </c>
      <c r="B86" s="562">
        <f>'Sources and Uses Budget'!C86</f>
        <v>217730.823</v>
      </c>
      <c r="C86" s="563"/>
      <c r="D86" s="563"/>
      <c r="E86" s="562">
        <f>'Sources and Uses Budget'!S86</f>
        <v>225815</v>
      </c>
      <c r="F86" s="563"/>
      <c r="G86" s="563"/>
      <c r="H86" s="562">
        <f>'Sources and Uses Budget'!T86</f>
        <v>0</v>
      </c>
      <c r="I86" s="563"/>
      <c r="J86" s="563"/>
      <c r="K86" s="560"/>
    </row>
    <row r="87" spans="1:11" s="561" customFormat="1">
      <c r="A87" s="215" t="s">
        <v>826</v>
      </c>
      <c r="B87" s="562">
        <f>'Sources and Uses Budget'!C87</f>
        <v>283142.15100000001</v>
      </c>
      <c r="C87" s="563"/>
      <c r="D87" s="563"/>
      <c r="E87" s="562">
        <f>'Sources and Uses Budget'!S87</f>
        <v>293655</v>
      </c>
      <c r="F87" s="563"/>
      <c r="G87" s="563"/>
      <c r="H87" s="562">
        <f>'Sources and Uses Budget'!T87</f>
        <v>0</v>
      </c>
      <c r="I87" s="563"/>
      <c r="J87" s="563"/>
      <c r="K87" s="560"/>
    </row>
    <row r="88" spans="1:11" s="561" customFormat="1">
      <c r="A88" s="215" t="s">
        <v>827</v>
      </c>
      <c r="B88" s="562">
        <f>'Sources and Uses Budget'!C88</f>
        <v>498275</v>
      </c>
      <c r="C88" s="563"/>
      <c r="D88" s="563"/>
      <c r="E88" s="564"/>
      <c r="F88" s="564"/>
      <c r="G88" s="564"/>
      <c r="H88" s="564"/>
      <c r="I88" s="564"/>
      <c r="J88" s="564"/>
      <c r="K88" s="560"/>
    </row>
    <row r="89" spans="1:11" s="561" customFormat="1">
      <c r="A89" s="215" t="s">
        <v>828</v>
      </c>
      <c r="B89" s="562">
        <f>'Sources and Uses Budget'!C89</f>
        <v>350000</v>
      </c>
      <c r="C89" s="563"/>
      <c r="D89" s="563"/>
      <c r="E89" s="562">
        <f>'Sources and Uses Budget'!S89</f>
        <v>350000</v>
      </c>
      <c r="F89" s="563"/>
      <c r="G89" s="563"/>
      <c r="H89" s="562">
        <f>'Sources and Uses Budget'!T89</f>
        <v>0</v>
      </c>
      <c r="I89" s="563"/>
      <c r="J89" s="563"/>
      <c r="K89" s="560"/>
    </row>
    <row r="90" spans="1:11" s="561" customFormat="1">
      <c r="A90" s="215" t="s">
        <v>829</v>
      </c>
      <c r="B90" s="562">
        <f>'Sources and Uses Budget'!C90</f>
        <v>22500</v>
      </c>
      <c r="C90" s="563"/>
      <c r="D90" s="563"/>
      <c r="E90" s="562">
        <f>'Sources and Uses Budget'!S90</f>
        <v>0</v>
      </c>
      <c r="F90" s="563"/>
      <c r="G90" s="563"/>
      <c r="H90" s="562">
        <f>'Sources and Uses Budget'!T90</f>
        <v>0</v>
      </c>
      <c r="I90" s="563"/>
      <c r="J90" s="563"/>
      <c r="K90" s="560"/>
    </row>
    <row r="91" spans="1:11" s="561" customFormat="1">
      <c r="A91" s="226" t="s">
        <v>390</v>
      </c>
      <c r="B91" s="562">
        <f>'Sources and Uses Budget'!C91</f>
        <v>0</v>
      </c>
      <c r="C91" s="563"/>
      <c r="D91" s="563"/>
      <c r="E91" s="562">
        <f>'Sources and Uses Budget'!S91</f>
        <v>0</v>
      </c>
      <c r="F91" s="563"/>
      <c r="G91" s="563"/>
      <c r="H91" s="562">
        <f>'Sources and Uses Budget'!T91</f>
        <v>0</v>
      </c>
      <c r="I91" s="563"/>
      <c r="J91" s="563"/>
      <c r="K91" s="560"/>
    </row>
    <row r="92" spans="1:11" s="561" customFormat="1">
      <c r="A92" s="855" t="s">
        <v>1415</v>
      </c>
      <c r="B92" s="562">
        <f>'Sources and Uses Budget'!C92</f>
        <v>19284</v>
      </c>
      <c r="C92" s="563"/>
      <c r="D92" s="563"/>
      <c r="E92" s="562">
        <f>'Sources and Uses Budget'!S92</f>
        <v>20000</v>
      </c>
      <c r="F92" s="563"/>
      <c r="G92" s="563"/>
      <c r="H92" s="562">
        <f>'Sources and Uses Budget'!T92</f>
        <v>0</v>
      </c>
      <c r="I92" s="563"/>
      <c r="J92" s="563"/>
      <c r="K92" s="560"/>
    </row>
    <row r="93" spans="1:11" s="561" customFormat="1">
      <c r="A93" s="568" t="str">
        <f>'Sources and Uses Budget'!$A93</f>
        <v>Other: Childcare Center Costs</v>
      </c>
      <c r="B93" s="562">
        <f>'Sources and Uses Budget'!C93</f>
        <v>0</v>
      </c>
      <c r="C93" s="563"/>
      <c r="D93" s="563"/>
      <c r="E93" s="562">
        <f>'Sources and Uses Budget'!S93</f>
        <v>100000</v>
      </c>
      <c r="F93" s="563"/>
      <c r="G93" s="563"/>
      <c r="H93" s="562">
        <f>'Sources and Uses Budget'!T93</f>
        <v>0</v>
      </c>
      <c r="I93" s="563"/>
      <c r="J93" s="563"/>
      <c r="K93" s="560"/>
    </row>
    <row r="94" spans="1:11" s="561" customFormat="1">
      <c r="A94" s="568" t="str">
        <f>'Sources and Uses Budget'!$A94</f>
        <v>Other: County Mitigation Fee</v>
      </c>
      <c r="B94" s="562">
        <f>'Sources and Uses Budget'!C94</f>
        <v>1928400</v>
      </c>
      <c r="C94" s="563"/>
      <c r="D94" s="563"/>
      <c r="E94" s="562">
        <f>'Sources and Uses Budget'!S94</f>
        <v>2000000</v>
      </c>
      <c r="F94" s="563"/>
      <c r="G94" s="563"/>
      <c r="H94" s="562">
        <f>'Sources and Uses Budget'!T94</f>
        <v>0</v>
      </c>
      <c r="I94" s="563"/>
      <c r="J94" s="563"/>
      <c r="K94" s="560"/>
    </row>
    <row r="95" spans="1:11" s="561" customFormat="1">
      <c r="A95" s="568" t="str">
        <f>'Sources and Uses Budget'!$A95</f>
        <v>Other: (Specify)</v>
      </c>
      <c r="B95" s="562">
        <f>'Sources and Uses Budget'!C95</f>
        <v>0</v>
      </c>
      <c r="C95" s="563"/>
      <c r="D95" s="563"/>
      <c r="E95" s="562">
        <f>'Sources and Uses Budget'!S95</f>
        <v>0</v>
      </c>
      <c r="F95" s="563"/>
      <c r="G95" s="563"/>
      <c r="H95" s="562">
        <f>'Sources and Uses Budget'!T95</f>
        <v>0</v>
      </c>
      <c r="I95" s="563"/>
      <c r="J95" s="563"/>
      <c r="K95" s="560"/>
    </row>
    <row r="96" spans="1:11" s="561" customFormat="1">
      <c r="A96" s="566" t="s">
        <v>830</v>
      </c>
      <c r="B96" s="562">
        <f>'Sources and Uses Budget'!C96</f>
        <v>4862053.3316343268</v>
      </c>
      <c r="C96" s="562">
        <f>SUM(C83:C95)</f>
        <v>0</v>
      </c>
      <c r="D96" s="562">
        <f>SUM(D83:D95)</f>
        <v>0</v>
      </c>
      <c r="E96" s="562">
        <f>'Sources and Uses Budget'!S96</f>
        <v>4438662</v>
      </c>
      <c r="F96" s="569">
        <f>SUM(F84:F87,F89:F95)</f>
        <v>0</v>
      </c>
      <c r="G96" s="569">
        <f>SUM(G84:G87,G89:G95)</f>
        <v>0</v>
      </c>
      <c r="H96" s="562">
        <f>'Sources and Uses Budget'!T96</f>
        <v>0</v>
      </c>
      <c r="I96" s="562">
        <f>SUM(I84:I87,I89:I95)</f>
        <v>0</v>
      </c>
      <c r="J96" s="562">
        <f>SUM(J84:J87,J89:J95)</f>
        <v>0</v>
      </c>
      <c r="K96" s="560"/>
    </row>
    <row r="97" spans="1:11" s="561" customFormat="1">
      <c r="A97" s="566" t="s">
        <v>1137</v>
      </c>
      <c r="B97" s="562">
        <f>'Sources and Uses Budget'!C97</f>
        <v>134573647.81819686</v>
      </c>
      <c r="C97" s="562">
        <f>SUM(C63+C70+C77+C81+C96)</f>
        <v>0</v>
      </c>
      <c r="D97" s="562">
        <f>SUM(D63+D70+D77+D81+D96)</f>
        <v>0</v>
      </c>
      <c r="E97" s="562">
        <f>'Sources and Uses Budget'!S97</f>
        <v>131943136.98909007</v>
      </c>
      <c r="F97" s="569">
        <f>SUM(+F63+F70+F81+F96)</f>
        <v>0</v>
      </c>
      <c r="G97" s="569">
        <f>SUM(+G63+G70+G81+G96)</f>
        <v>0</v>
      </c>
      <c r="H97" s="562">
        <f>'Sources and Uses Budget'!T97</f>
        <v>0</v>
      </c>
      <c r="I97" s="569">
        <f>SUM(I63+I70+I81+I96)</f>
        <v>0</v>
      </c>
      <c r="J97" s="569">
        <f>SUM(J63+J70+J81+J96)</f>
        <v>0</v>
      </c>
      <c r="K97" s="560"/>
    </row>
    <row r="98" spans="1:11" s="561" customFormat="1" ht="12">
      <c r="A98" s="558" t="s">
        <v>832</v>
      </c>
      <c r="B98" s="559"/>
      <c r="C98" s="559"/>
      <c r="D98" s="559"/>
      <c r="E98" s="559"/>
      <c r="F98" s="559"/>
      <c r="G98" s="559"/>
      <c r="H98" s="559"/>
      <c r="I98" s="559"/>
      <c r="J98" s="559"/>
      <c r="K98" s="560"/>
    </row>
    <row r="99" spans="1:11" s="561" customFormat="1">
      <c r="A99" s="215" t="s">
        <v>833</v>
      </c>
      <c r="B99" s="562">
        <f>'Sources and Uses Budget'!C99</f>
        <v>3435400</v>
      </c>
      <c r="C99" s="563"/>
      <c r="D99" s="563"/>
      <c r="E99" s="562">
        <f>'Sources and Uses Budget'!S99</f>
        <v>3435400</v>
      </c>
      <c r="F99" s="563"/>
      <c r="G99" s="563"/>
      <c r="H99" s="562">
        <f>'Sources and Uses Budget'!T99</f>
        <v>0</v>
      </c>
      <c r="I99" s="563"/>
      <c r="J99" s="563"/>
      <c r="K99" s="560"/>
    </row>
    <row r="100" spans="1:11" s="561" customFormat="1">
      <c r="A100" s="440" t="s">
        <v>1949</v>
      </c>
      <c r="B100" s="562">
        <f>'Sources and Uses Budget'!C100</f>
        <v>64600</v>
      </c>
      <c r="C100" s="563"/>
      <c r="D100" s="563"/>
      <c r="E100" s="562">
        <f>'Sources and Uses Budget'!S100</f>
        <v>64600</v>
      </c>
      <c r="F100" s="563"/>
      <c r="G100" s="563"/>
      <c r="H100" s="562">
        <f>'Sources and Uses Budget'!T100</f>
        <v>0</v>
      </c>
      <c r="I100" s="563"/>
      <c r="J100" s="563"/>
      <c r="K100" s="560"/>
    </row>
    <row r="101" spans="1:11" s="561" customFormat="1">
      <c r="A101" s="215" t="s">
        <v>834</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40" t="s">
        <v>1950</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835</v>
      </c>
      <c r="B104" s="562">
        <f>'Sources and Uses Budget'!C104</f>
        <v>3500000</v>
      </c>
      <c r="C104" s="562">
        <f>SUM(C99:C103)</f>
        <v>0</v>
      </c>
      <c r="D104" s="562">
        <f>SUM(D99:D103)</f>
        <v>0</v>
      </c>
      <c r="E104" s="562">
        <f>'Sources and Uses Budget'!S104</f>
        <v>3500000</v>
      </c>
      <c r="F104" s="569">
        <f>SUM(F99:F103)</f>
        <v>0</v>
      </c>
      <c r="G104" s="569">
        <f>SUM(G99:G103)</f>
        <v>0</v>
      </c>
      <c r="H104" s="562">
        <f>'Sources and Uses Budget'!T104</f>
        <v>0</v>
      </c>
      <c r="I104" s="569">
        <f>SUM(I99:I103)</f>
        <v>0</v>
      </c>
      <c r="J104" s="569">
        <f>SUM(J99:J103)</f>
        <v>0</v>
      </c>
      <c r="K104" s="560"/>
    </row>
    <row r="105" spans="1:11" s="561" customFormat="1">
      <c r="A105" s="566" t="s">
        <v>1138</v>
      </c>
      <c r="B105" s="562">
        <f>'Sources and Uses Budget'!C105</f>
        <v>138073647.81819686</v>
      </c>
      <c r="C105" s="569">
        <f>SUM(C97+C104)</f>
        <v>0</v>
      </c>
      <c r="D105" s="569">
        <f>SUM(D97+D104)</f>
        <v>0</v>
      </c>
      <c r="E105" s="562">
        <f>'Sources and Uses Budget'!S105</f>
        <v>135443136.98909009</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135443136.98909009</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3">
      <c r="A111" s="581"/>
      <c r="B111" s="579"/>
      <c r="C111" s="579"/>
      <c r="D111" s="579"/>
      <c r="J111" s="580"/>
      <c r="K111" s="560"/>
    </row>
    <row r="112" spans="1:11" s="561" customFormat="1" ht="13">
      <c r="A112" s="581"/>
      <c r="B112" s="579"/>
      <c r="C112" s="579"/>
      <c r="D112" s="579"/>
      <c r="J112" s="580"/>
      <c r="K112" s="560"/>
    </row>
    <row r="113" spans="1:11" s="561" customFormat="1" ht="15">
      <c r="A113" s="582"/>
      <c r="B113" s="579"/>
      <c r="C113" s="579"/>
      <c r="D113" s="579"/>
      <c r="J113" s="580"/>
      <c r="K113" s="560"/>
    </row>
    <row r="114" spans="1:11" s="561" customFormat="1" ht="13">
      <c r="A114" s="581"/>
      <c r="J114" s="580"/>
      <c r="K114" s="560"/>
    </row>
    <row r="115" spans="1:11" s="561" customFormat="1" ht="15">
      <c r="A115" s="582"/>
      <c r="J115" s="580"/>
      <c r="K115" s="560"/>
    </row>
    <row r="116" spans="1:11" s="561" customFormat="1" ht="1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5">
      <c r="A121" s="582"/>
      <c r="J121" s="580"/>
      <c r="K121" s="560"/>
    </row>
    <row r="122" spans="1:11" s="585" customFormat="1" ht="15.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53"/>
      <c r="E124" s="2554"/>
      <c r="F124" s="2554"/>
      <c r="G124" s="2554"/>
      <c r="H124" s="2554"/>
      <c r="I124" s="2554"/>
      <c r="J124" s="580"/>
      <c r="K124" s="560"/>
    </row>
    <row r="125" spans="1:11" s="561" customFormat="1" ht="12.5">
      <c r="A125" s="591"/>
      <c r="B125" s="590"/>
      <c r="C125" s="591"/>
      <c r="D125" s="2554"/>
      <c r="E125" s="2554"/>
      <c r="F125" s="2554"/>
      <c r="G125" s="2554"/>
      <c r="H125" s="2554"/>
      <c r="I125" s="2554"/>
      <c r="J125" s="580"/>
      <c r="K125" s="560"/>
    </row>
    <row r="126" spans="1:11" s="561" customFormat="1" ht="12.5">
      <c r="A126" s="591"/>
      <c r="B126" s="590"/>
      <c r="C126" s="591"/>
      <c r="D126" s="2554"/>
      <c r="E126" s="2554"/>
      <c r="F126" s="2554"/>
      <c r="G126" s="2554"/>
      <c r="H126" s="2554"/>
      <c r="I126" s="2554"/>
      <c r="J126" s="580"/>
      <c r="K126" s="560"/>
    </row>
    <row r="127" spans="1:11" s="561" customFormat="1" ht="12.5">
      <c r="A127" s="591"/>
      <c r="B127" s="590"/>
      <c r="C127" s="591"/>
      <c r="D127" s="592"/>
      <c r="E127" s="591"/>
      <c r="F127" s="591"/>
      <c r="G127" s="591"/>
      <c r="J127" s="580"/>
      <c r="K127" s="560"/>
    </row>
    <row r="128" spans="1:11" s="561" customFormat="1" ht="12.5">
      <c r="A128" s="591"/>
      <c r="B128" s="590"/>
      <c r="C128" s="591"/>
      <c r="D128" s="592"/>
      <c r="E128" s="591"/>
      <c r="F128" s="591"/>
      <c r="G128" s="591"/>
      <c r="J128" s="580"/>
      <c r="K128" s="560"/>
    </row>
    <row r="129" spans="1:11" s="561" customFormat="1" ht="12.5">
      <c r="A129" s="591"/>
      <c r="B129" s="590"/>
      <c r="C129" s="591"/>
      <c r="D129" s="591"/>
      <c r="E129" s="591"/>
      <c r="F129" s="591"/>
      <c r="G129" s="591"/>
      <c r="J129" s="580"/>
      <c r="K129" s="560"/>
    </row>
    <row r="130" spans="1:11" s="561" customFormat="1" ht="12.5">
      <c r="A130" s="591"/>
      <c r="B130" s="590"/>
      <c r="C130" s="591"/>
      <c r="D130" s="591"/>
      <c r="E130" s="591"/>
      <c r="F130" s="591"/>
      <c r="G130" s="591"/>
      <c r="J130" s="580"/>
      <c r="K130" s="560"/>
    </row>
    <row r="131" spans="1:11" s="561" customFormat="1" ht="12.5">
      <c r="A131" s="591"/>
      <c r="B131" s="593"/>
      <c r="C131" s="591"/>
      <c r="D131" s="591"/>
      <c r="E131" s="591"/>
      <c r="F131" s="591"/>
      <c r="G131" s="591"/>
      <c r="J131" s="580"/>
      <c r="K131" s="560"/>
    </row>
    <row r="132" spans="1:11" s="561" customFormat="1" ht="13">
      <c r="A132" s="594"/>
      <c r="B132" s="595"/>
      <c r="C132" s="591"/>
      <c r="D132" s="596"/>
      <c r="E132" s="591"/>
      <c r="F132" s="591"/>
      <c r="G132" s="591"/>
      <c r="J132" s="580"/>
      <c r="K132" s="560"/>
    </row>
    <row r="133" spans="1:11" s="561" customFormat="1" ht="12.5">
      <c r="A133" s="597"/>
      <c r="B133" s="591"/>
      <c r="C133" s="591"/>
      <c r="D133" s="591"/>
      <c r="E133" s="591"/>
      <c r="F133" s="591"/>
      <c r="G133" s="591"/>
      <c r="J133" s="580"/>
      <c r="K133" s="560"/>
    </row>
    <row r="134" spans="1:11" s="561" customFormat="1" ht="12.5">
      <c r="A134" s="597"/>
      <c r="B134" s="591"/>
      <c r="C134" s="591"/>
      <c r="D134" s="591"/>
      <c r="E134" s="591"/>
      <c r="F134" s="591"/>
      <c r="G134" s="591"/>
      <c r="J134" s="580"/>
      <c r="K134" s="560"/>
    </row>
    <row r="135" spans="1:11" s="561" customFormat="1" ht="12.5">
      <c r="A135" s="598"/>
      <c r="B135" s="591"/>
      <c r="C135" s="591"/>
      <c r="D135" s="591"/>
      <c r="E135" s="591"/>
      <c r="F135" s="591"/>
      <c r="G135" s="591"/>
      <c r="J135" s="580"/>
      <c r="K135" s="560"/>
    </row>
    <row r="136" spans="1:11" s="561" customFormat="1" ht="13">
      <c r="A136" s="599"/>
      <c r="B136" s="591"/>
      <c r="C136" s="591"/>
      <c r="D136" s="591"/>
      <c r="E136" s="591"/>
      <c r="F136" s="591"/>
      <c r="G136" s="591"/>
      <c r="J136" s="580"/>
      <c r="K136" s="560"/>
    </row>
    <row r="137" spans="1:11" ht="12.5">
      <c r="A137" s="597"/>
      <c r="B137" s="591"/>
      <c r="C137" s="591"/>
      <c r="D137" s="591"/>
      <c r="E137" s="591"/>
      <c r="F137" s="591"/>
      <c r="G137" s="591"/>
    </row>
    <row r="138" spans="1:11" ht="12" customHeight="1">
      <c r="A138" s="597"/>
      <c r="B138" s="591"/>
      <c r="C138" s="591"/>
      <c r="D138" s="591"/>
      <c r="E138" s="591"/>
      <c r="F138" s="591"/>
      <c r="G138" s="591"/>
    </row>
    <row r="139" spans="1:11" ht="12" customHeight="1">
      <c r="A139" s="2555"/>
      <c r="B139" s="2556"/>
      <c r="C139" s="2556"/>
      <c r="D139" s="603"/>
      <c r="E139" s="591"/>
      <c r="F139" s="591"/>
      <c r="G139" s="591"/>
    </row>
    <row r="140" spans="1:11" ht="12" customHeight="1">
      <c r="A140" s="2557"/>
      <c r="B140" s="2558"/>
      <c r="C140" s="2558"/>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BM203"/>
  <sheetViews>
    <sheetView zoomScaleNormal="100" workbookViewId="0">
      <selection activeCell="AY11" sqref="AY11"/>
    </sheetView>
  </sheetViews>
  <sheetFormatPr defaultColWidth="2.7265625" defaultRowHeight="15.75" customHeight="1"/>
  <cols>
    <col min="1" max="37" width="2.7265625" style="1759"/>
    <col min="38" max="38" width="3" style="1759" customWidth="1"/>
    <col min="39" max="64" width="2.7265625" style="1759"/>
    <col min="65" max="65" width="6.1796875" style="1759" bestFit="1" customWidth="1"/>
    <col min="66" max="70" width="5.54296875" style="1759" bestFit="1" customWidth="1"/>
    <col min="71" max="71" width="6.1796875" style="1759" bestFit="1" customWidth="1"/>
    <col min="72" max="76" width="5.54296875" style="1759" bestFit="1" customWidth="1"/>
    <col min="77" max="77" width="6.1796875" style="1759" bestFit="1" customWidth="1"/>
    <col min="78" max="78" width="5.54296875" style="1759" bestFit="1" customWidth="1"/>
    <col min="79" max="16384" width="2.7265625" style="1759"/>
  </cols>
  <sheetData>
    <row r="1" spans="1:65" ht="15.75" customHeight="1">
      <c r="A1" s="2992" t="s">
        <v>1982</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4"/>
    </row>
    <row r="2" spans="1:65" ht="15.75" customHeight="1">
      <c r="A2" s="2995" t="s">
        <v>1983</v>
      </c>
      <c r="B2" s="2996"/>
      <c r="C2" s="2996"/>
      <c r="D2" s="2996"/>
      <c r="E2" s="2996"/>
      <c r="F2" s="2996"/>
      <c r="G2" s="2996"/>
      <c r="H2" s="2996"/>
      <c r="I2" s="2996"/>
      <c r="J2" s="2996"/>
      <c r="K2" s="2996"/>
      <c r="L2" s="2996"/>
      <c r="M2" s="2996"/>
      <c r="N2" s="2996"/>
      <c r="O2" s="2996"/>
      <c r="P2" s="2996"/>
      <c r="Q2" s="2996"/>
      <c r="R2" s="2996"/>
      <c r="S2" s="2996"/>
      <c r="T2" s="2996"/>
      <c r="U2" s="2996"/>
      <c r="V2" s="2996"/>
      <c r="W2" s="2996"/>
      <c r="X2" s="2996"/>
      <c r="Y2" s="2996"/>
      <c r="Z2" s="2996"/>
      <c r="AA2" s="2996"/>
      <c r="AB2" s="2996"/>
      <c r="AC2" s="2996"/>
      <c r="AD2" s="2996"/>
      <c r="AE2" s="2996"/>
      <c r="AF2" s="2996"/>
      <c r="AG2" s="2996"/>
      <c r="AH2" s="2996"/>
      <c r="AI2" s="2996"/>
      <c r="AJ2" s="2996"/>
      <c r="AK2" s="2996"/>
      <c r="AL2" s="2996"/>
      <c r="AM2" s="2996"/>
      <c r="AN2" s="2996"/>
      <c r="AO2" s="2996"/>
      <c r="AP2" s="2996"/>
      <c r="AQ2" s="2996"/>
      <c r="AR2" s="2996"/>
      <c r="AS2" s="2996"/>
      <c r="AT2" s="2996"/>
      <c r="AU2" s="2996"/>
      <c r="AV2" s="2996"/>
      <c r="AW2" s="2996"/>
      <c r="AX2" s="2996"/>
      <c r="AY2" s="2996"/>
      <c r="AZ2" s="2996"/>
      <c r="BA2" s="2996"/>
      <c r="BB2" s="2996"/>
      <c r="BC2" s="2996"/>
      <c r="BD2" s="2996"/>
      <c r="BE2" s="2997"/>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691</v>
      </c>
      <c r="C4" s="1764"/>
      <c r="D4" s="1764"/>
      <c r="E4" s="1764"/>
      <c r="F4" s="1764"/>
      <c r="G4" s="1762"/>
      <c r="H4" s="1762"/>
      <c r="I4" s="1762"/>
      <c r="J4" s="1762"/>
      <c r="K4" s="1762"/>
      <c r="L4" s="2923" t="str">
        <f>IF(Application!H18="","",Application!H18)</f>
        <v>Middlefield Junction</v>
      </c>
      <c r="M4" s="2924"/>
      <c r="N4" s="2924"/>
      <c r="O4" s="2924"/>
      <c r="P4" s="2924"/>
      <c r="Q4" s="2924"/>
      <c r="R4" s="2924"/>
      <c r="S4" s="2924"/>
      <c r="T4" s="2924"/>
      <c r="U4" s="2924"/>
      <c r="V4" s="2924"/>
      <c r="W4" s="2924"/>
      <c r="X4" s="2924"/>
      <c r="Y4" s="2924"/>
      <c r="Z4" s="2924"/>
      <c r="AA4" s="2924"/>
      <c r="AB4" s="2924"/>
      <c r="AC4" s="2925"/>
      <c r="AD4" s="1762"/>
      <c r="AE4" s="1762"/>
      <c r="AF4" s="2624" t="s">
        <v>1984</v>
      </c>
      <c r="AG4" s="2625"/>
      <c r="AH4" s="2625"/>
      <c r="AI4" s="2625"/>
      <c r="AJ4" s="2625"/>
      <c r="AK4" s="2625"/>
      <c r="AL4" s="2625"/>
      <c r="AM4" s="2625"/>
      <c r="AN4" s="2625"/>
      <c r="AO4" s="2625"/>
      <c r="AP4" s="2998">
        <v>44562</v>
      </c>
      <c r="AQ4" s="2971"/>
      <c r="AR4" s="2971"/>
      <c r="AS4" s="2971"/>
      <c r="AT4" s="2971"/>
      <c r="AU4" s="2972"/>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680" t="s">
        <v>1985</v>
      </c>
      <c r="AG5" s="2681"/>
      <c r="AH5" s="2681"/>
      <c r="AI5" s="2681"/>
      <c r="AJ5" s="2681"/>
      <c r="AK5" s="2681"/>
      <c r="AL5" s="2681"/>
      <c r="AM5" s="2681"/>
      <c r="AN5" s="2681"/>
      <c r="AO5" s="2681"/>
      <c r="AP5" s="2998">
        <v>44562</v>
      </c>
      <c r="AQ5" s="2971"/>
      <c r="AR5" s="2971"/>
      <c r="AS5" s="2971"/>
      <c r="AT5" s="2971"/>
      <c r="AU5" s="2972"/>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977" t="str">
        <f>IF(Application!H16="","",Application!H16)</f>
        <v>Mercy Housing California 96, L.P.</v>
      </c>
      <c r="M6" s="2978"/>
      <c r="N6" s="2978"/>
      <c r="O6" s="2978"/>
      <c r="P6" s="2978"/>
      <c r="Q6" s="2978"/>
      <c r="R6" s="2978"/>
      <c r="S6" s="2978"/>
      <c r="T6" s="2978"/>
      <c r="U6" s="2978"/>
      <c r="V6" s="2978"/>
      <c r="W6" s="2978"/>
      <c r="X6" s="2978"/>
      <c r="Y6" s="2978"/>
      <c r="Z6" s="2978"/>
      <c r="AA6" s="2978"/>
      <c r="AB6" s="2978"/>
      <c r="AC6" s="2979"/>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ht="1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ht="1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980" t="str">
        <f>Application!T196</f>
        <v>No</v>
      </c>
      <c r="AC8" s="2981"/>
      <c r="AD8" s="2982"/>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ht="1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ht="15" thickBot="1">
      <c r="A10" s="1761"/>
      <c r="B10" s="1764" t="s">
        <v>1989</v>
      </c>
      <c r="C10" s="1764"/>
      <c r="D10" s="1764"/>
      <c r="E10" s="1764"/>
      <c r="F10" s="1764"/>
      <c r="G10" s="1764"/>
      <c r="H10" s="1764"/>
      <c r="I10" s="1764"/>
      <c r="J10" s="1764"/>
      <c r="K10" s="1764"/>
      <c r="L10" s="1764"/>
      <c r="M10" s="1762"/>
      <c r="N10" s="2983">
        <f>Application!AO637</f>
        <v>41000900</v>
      </c>
      <c r="O10" s="2984"/>
      <c r="P10" s="2984"/>
      <c r="Q10" s="2984"/>
      <c r="R10" s="2984"/>
      <c r="S10" s="2984"/>
      <c r="T10" s="2985"/>
      <c r="U10" s="1762"/>
      <c r="V10" s="1762"/>
      <c r="W10" s="1762"/>
      <c r="X10" s="2665" t="s">
        <v>1990</v>
      </c>
      <c r="Y10" s="2666"/>
      <c r="Z10" s="2666"/>
      <c r="AA10" s="2666"/>
      <c r="AB10" s="2666"/>
      <c r="AC10" s="2666"/>
      <c r="AD10" s="2666"/>
      <c r="AE10" s="2666"/>
      <c r="AF10" s="2666"/>
      <c r="AG10" s="2666"/>
      <c r="AH10" s="2666"/>
      <c r="AI10" s="2666"/>
      <c r="AJ10" s="2666"/>
      <c r="AK10" s="2667"/>
      <c r="AL10" s="3002">
        <f>Application!W471</f>
        <v>0</v>
      </c>
      <c r="AM10" s="2981"/>
      <c r="AN10" s="2981"/>
      <c r="AO10" s="2981"/>
      <c r="AP10" s="2982"/>
      <c r="AQ10" s="1765"/>
      <c r="AR10" s="1765"/>
      <c r="AS10" s="1765"/>
      <c r="AT10" s="1765"/>
      <c r="AU10" s="1765"/>
      <c r="AV10" s="1765"/>
      <c r="AW10" s="1765"/>
      <c r="AX10" s="1762"/>
      <c r="AY10" s="1762"/>
      <c r="AZ10" s="1762"/>
      <c r="BA10" s="1762"/>
      <c r="BB10" s="1762"/>
      <c r="BC10" s="1762"/>
      <c r="BD10" s="1762"/>
      <c r="BE10" s="1763"/>
    </row>
    <row r="11" spans="1:65" ht="15" thickBot="1">
      <c r="A11" s="1761"/>
      <c r="B11" s="1764" t="s">
        <v>1991</v>
      </c>
      <c r="C11" s="1764"/>
      <c r="D11" s="1764"/>
      <c r="E11" s="1764"/>
      <c r="F11" s="1764"/>
      <c r="G11" s="1764"/>
      <c r="H11" s="1764"/>
      <c r="I11" s="1764"/>
      <c r="J11" s="1764"/>
      <c r="K11" s="1764"/>
      <c r="L11" s="1764"/>
      <c r="M11" s="1762"/>
      <c r="N11" s="2986">
        <f>Application!AA925</f>
        <v>0</v>
      </c>
      <c r="O11" s="2987"/>
      <c r="P11" s="2987"/>
      <c r="Q11" s="2987"/>
      <c r="R11" s="2987"/>
      <c r="S11" s="2987"/>
      <c r="T11" s="2988"/>
      <c r="U11" s="1762"/>
      <c r="V11" s="1762"/>
      <c r="W11" s="1762"/>
      <c r="X11" s="2989" t="s">
        <v>1992</v>
      </c>
      <c r="Y11" s="2990"/>
      <c r="Z11" s="2990"/>
      <c r="AA11" s="2990"/>
      <c r="AB11" s="2990"/>
      <c r="AC11" s="2990"/>
      <c r="AD11" s="2990"/>
      <c r="AE11" s="2990"/>
      <c r="AF11" s="2990"/>
      <c r="AG11" s="2990"/>
      <c r="AH11" s="2990"/>
      <c r="AI11" s="2990"/>
      <c r="AJ11" s="2990"/>
      <c r="AK11" s="2991"/>
      <c r="AL11" s="2999">
        <v>44562</v>
      </c>
      <c r="AM11" s="3000"/>
      <c r="AN11" s="3000"/>
      <c r="AO11" s="3000"/>
      <c r="AP11" s="3001"/>
      <c r="AQ11" s="1766"/>
      <c r="AR11" s="1767"/>
      <c r="AS11" s="1765"/>
      <c r="AT11" s="1765"/>
      <c r="AU11" s="1765"/>
      <c r="AV11" s="1765"/>
      <c r="AW11" s="1765"/>
      <c r="AX11" s="1762"/>
      <c r="AY11" s="1762"/>
      <c r="AZ11" s="1762"/>
      <c r="BA11" s="1762"/>
      <c r="BB11" s="1762"/>
      <c r="BC11" s="1762"/>
      <c r="BD11" s="1762"/>
      <c r="BE11" s="1763"/>
    </row>
    <row r="12" spans="1:65" ht="1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665" t="s">
        <v>1993</v>
      </c>
      <c r="Y12" s="2666"/>
      <c r="Z12" s="2666"/>
      <c r="AA12" s="2666"/>
      <c r="AB12" s="2666"/>
      <c r="AC12" s="2666"/>
      <c r="AD12" s="2666"/>
      <c r="AE12" s="2666"/>
      <c r="AF12" s="2666"/>
      <c r="AG12" s="2666"/>
      <c r="AH12" s="2666"/>
      <c r="AI12" s="2666"/>
      <c r="AJ12" s="2666"/>
      <c r="AK12" s="2667"/>
      <c r="AL12" s="2999">
        <v>44562</v>
      </c>
      <c r="AM12" s="3000"/>
      <c r="AN12" s="3000"/>
      <c r="AO12" s="3000"/>
      <c r="AP12" s="3001"/>
      <c r="AQ12" s="1765"/>
      <c r="AR12" s="1765"/>
      <c r="AS12" s="1765"/>
      <c r="AT12" s="1765"/>
      <c r="AU12" s="1765"/>
      <c r="AV12" s="1762"/>
      <c r="AW12" s="1762"/>
      <c r="AX12" s="1762"/>
      <c r="AY12" s="1762"/>
      <c r="AZ12" s="1762"/>
      <c r="BA12" s="1762"/>
      <c r="BB12" s="1762"/>
      <c r="BC12" s="1762"/>
      <c r="BD12" s="1762"/>
      <c r="BE12" s="1768"/>
    </row>
    <row r="13" spans="1:65" ht="15" thickBot="1">
      <c r="A13" s="1762"/>
      <c r="B13" s="2665" t="s">
        <v>1994</v>
      </c>
      <c r="C13" s="2666"/>
      <c r="D13" s="2666"/>
      <c r="E13" s="2666"/>
      <c r="F13" s="2666"/>
      <c r="G13" s="2666"/>
      <c r="H13" s="2666"/>
      <c r="I13" s="2666"/>
      <c r="J13" s="2666"/>
      <c r="K13" s="2666"/>
      <c r="L13" s="2666"/>
      <c r="M13" s="2666"/>
      <c r="N13" s="2666"/>
      <c r="O13" s="2666"/>
      <c r="P13" s="2667"/>
      <c r="Q13" s="2970" t="s">
        <v>1988</v>
      </c>
      <c r="R13" s="2971"/>
      <c r="S13" s="2971"/>
      <c r="T13" s="2972"/>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ht="1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4.5">
      <c r="A15" s="1762"/>
      <c r="B15" s="2973" t="s">
        <v>1995</v>
      </c>
      <c r="C15" s="2973"/>
      <c r="D15" s="2973"/>
      <c r="E15" s="2973"/>
      <c r="F15" s="2973"/>
      <c r="G15" s="2973"/>
      <c r="H15" s="2973"/>
      <c r="I15" s="2973"/>
      <c r="J15" s="2973"/>
      <c r="K15" s="2973"/>
      <c r="L15" s="2974"/>
      <c r="M15" s="2624" t="s">
        <v>1996</v>
      </c>
      <c r="N15" s="2625"/>
      <c r="O15" s="2625"/>
      <c r="P15" s="2625"/>
      <c r="Q15" s="2625"/>
      <c r="R15" s="2625"/>
      <c r="S15" s="2975" t="str">
        <f>IF(Application!AB214="","",Application!AB214)</f>
        <v/>
      </c>
      <c r="T15" s="2975"/>
      <c r="U15" s="2975"/>
      <c r="V15" s="2975"/>
      <c r="W15" s="2976"/>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ht="1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4.5">
      <c r="A17" s="1762"/>
      <c r="B17" s="2709" t="s">
        <v>1997</v>
      </c>
      <c r="C17" s="2710"/>
      <c r="D17" s="2710"/>
      <c r="E17" s="2710"/>
      <c r="F17" s="2710"/>
      <c r="G17" s="2710"/>
      <c r="H17" s="2710"/>
      <c r="I17" s="2710"/>
      <c r="J17" s="2710"/>
      <c r="K17" s="2710"/>
      <c r="L17" s="2710"/>
      <c r="M17" s="2710"/>
      <c r="N17" s="2710"/>
      <c r="O17" s="2710"/>
      <c r="P17" s="2710"/>
      <c r="Q17" s="2710"/>
      <c r="R17" s="2710"/>
      <c r="S17" s="2710"/>
      <c r="T17" s="2710"/>
      <c r="U17" s="2710"/>
      <c r="V17" s="2710"/>
      <c r="W17" s="2710"/>
      <c r="X17" s="2710"/>
      <c r="Y17" s="2710"/>
      <c r="Z17" s="2710"/>
      <c r="AA17" s="2710"/>
      <c r="AB17" s="2710"/>
      <c r="AC17" s="2710"/>
      <c r="AD17" s="2710"/>
      <c r="AE17" s="2710"/>
      <c r="AF17" s="2710"/>
      <c r="AG17" s="2710"/>
      <c r="AH17" s="2710"/>
      <c r="AI17" s="2710"/>
      <c r="AJ17" s="2710"/>
      <c r="AK17" s="2710"/>
      <c r="AL17" s="2710"/>
      <c r="AM17" s="2710"/>
      <c r="AN17" s="2710"/>
      <c r="AO17" s="2710"/>
      <c r="AP17" s="2710"/>
      <c r="AQ17" s="2710"/>
      <c r="AR17" s="2710"/>
      <c r="AS17" s="2710"/>
      <c r="AT17" s="2710"/>
      <c r="AU17" s="2710"/>
      <c r="AV17" s="2710"/>
      <c r="AW17" s="2710"/>
      <c r="AX17" s="2710"/>
      <c r="AY17" s="2711"/>
      <c r="AZ17" s="1762"/>
      <c r="BA17" s="1762"/>
      <c r="BB17" s="1762"/>
      <c r="BC17" s="1762"/>
      <c r="BD17" s="1762"/>
      <c r="BE17" s="1768"/>
      <c r="BF17" s="1760"/>
    </row>
    <row r="18" spans="1:58" ht="15.75" customHeight="1">
      <c r="A18" s="1762"/>
      <c r="B18" s="2963" t="s">
        <v>1998</v>
      </c>
      <c r="C18" s="2964"/>
      <c r="D18" s="2964"/>
      <c r="E18" s="2964"/>
      <c r="F18" s="2964"/>
      <c r="G18" s="2964"/>
      <c r="H18" s="2964"/>
      <c r="I18" s="2965"/>
      <c r="J18" s="2966" t="s">
        <v>1871</v>
      </c>
      <c r="K18" s="2967"/>
      <c r="L18" s="2967"/>
      <c r="M18" s="2967"/>
      <c r="N18" s="2967"/>
      <c r="O18" s="2968"/>
      <c r="P18" s="2966" t="s">
        <v>333</v>
      </c>
      <c r="Q18" s="2967"/>
      <c r="R18" s="2967"/>
      <c r="S18" s="2967"/>
      <c r="T18" s="2967"/>
      <c r="U18" s="2968"/>
      <c r="V18" s="2966" t="s">
        <v>334</v>
      </c>
      <c r="W18" s="2967"/>
      <c r="X18" s="2967"/>
      <c r="Y18" s="2967"/>
      <c r="Z18" s="2967"/>
      <c r="AA18" s="2968"/>
      <c r="AB18" s="2966" t="s">
        <v>168</v>
      </c>
      <c r="AC18" s="2967"/>
      <c r="AD18" s="2967"/>
      <c r="AE18" s="2967"/>
      <c r="AF18" s="2967"/>
      <c r="AG18" s="2968"/>
      <c r="AH18" s="2966" t="s">
        <v>169</v>
      </c>
      <c r="AI18" s="2967"/>
      <c r="AJ18" s="2967"/>
      <c r="AK18" s="2967"/>
      <c r="AL18" s="2967"/>
      <c r="AM18" s="2968"/>
      <c r="AN18" s="2966" t="s">
        <v>170</v>
      </c>
      <c r="AO18" s="2967"/>
      <c r="AP18" s="2967"/>
      <c r="AQ18" s="2967"/>
      <c r="AR18" s="2967"/>
      <c r="AS18" s="2968"/>
      <c r="AT18" s="2966" t="s">
        <v>1999</v>
      </c>
      <c r="AU18" s="2967"/>
      <c r="AV18" s="2967"/>
      <c r="AW18" s="2967"/>
      <c r="AX18" s="2967"/>
      <c r="AY18" s="2969"/>
      <c r="AZ18" s="1762"/>
      <c r="BA18" s="1762"/>
      <c r="BB18" s="1762"/>
      <c r="BC18" s="1762"/>
      <c r="BD18" s="1762"/>
      <c r="BE18" s="1768"/>
    </row>
    <row r="19" spans="1:58" ht="14.5">
      <c r="A19" s="1762"/>
      <c r="B19" s="2961">
        <v>0.2</v>
      </c>
      <c r="C19" s="2962"/>
      <c r="D19" s="2962"/>
      <c r="E19" s="2962"/>
      <c r="F19" s="2962"/>
      <c r="G19" s="2962"/>
      <c r="H19" s="2962"/>
      <c r="I19" s="2962"/>
      <c r="J19" s="2952">
        <f>SUM(P19:AS19)</f>
        <v>0</v>
      </c>
      <c r="K19" s="2953"/>
      <c r="L19" s="2953"/>
      <c r="M19" s="2953"/>
      <c r="N19" s="2953"/>
      <c r="O19" s="2954"/>
      <c r="P19" s="2952" cm="1">
        <f t="array" ref="P19">SUMPRODUCT((Application!$B$728:$B$752 = 'CalHFA Addendum'!P$18)*(Application!$AH$728:$AH$752 = 'CalHFA Addendum'!$B19),Application!$G$728:$G$752)</f>
        <v>0</v>
      </c>
      <c r="Q19" s="2953"/>
      <c r="R19" s="2953"/>
      <c r="S19" s="2953"/>
      <c r="T19" s="2953"/>
      <c r="U19" s="2954"/>
      <c r="V19" s="2952" cm="1">
        <f t="array" ref="V19">SUMPRODUCT((Application!$B$728:$B$752 = 'CalHFA Addendum'!V$18)*(Application!$AH$728:$AH$752 = 'CalHFA Addendum'!$B19),Application!$G$728:$G$752)</f>
        <v>0</v>
      </c>
      <c r="W19" s="2953"/>
      <c r="X19" s="2953"/>
      <c r="Y19" s="2953"/>
      <c r="Z19" s="2953"/>
      <c r="AA19" s="2954"/>
      <c r="AB19" s="2952" cm="1">
        <f t="array" ref="AB19">SUMPRODUCT((Application!$B$728:$B$752 = 'CalHFA Addendum'!AB$18)*(Application!$AH$728:$AH$752 = 'CalHFA Addendum'!$B19),Application!$G$728:$G$752)</f>
        <v>0</v>
      </c>
      <c r="AC19" s="2953"/>
      <c r="AD19" s="2953"/>
      <c r="AE19" s="2953"/>
      <c r="AF19" s="2953"/>
      <c r="AG19" s="2954"/>
      <c r="AH19" s="2952" cm="1">
        <f t="array" ref="AH19">SUMPRODUCT((Application!$B$728:$B$752 = 'CalHFA Addendum'!AH$18)*(Application!$AH$728:$AH$752 = 'CalHFA Addendum'!$B19),Application!$G$728:$G$752)</f>
        <v>0</v>
      </c>
      <c r="AI19" s="2953"/>
      <c r="AJ19" s="2953"/>
      <c r="AK19" s="2953"/>
      <c r="AL19" s="2953"/>
      <c r="AM19" s="2954"/>
      <c r="AN19" s="2952" cm="1">
        <f t="array" ref="AN19">SUMPRODUCT((Application!$B$728:$B$752 = 'CalHFA Addendum'!AN$18)*(Application!$AH$728:$AH$752 = 'CalHFA Addendum'!$B19),Application!$G$728:$G$752)</f>
        <v>0</v>
      </c>
      <c r="AO19" s="2953"/>
      <c r="AP19" s="2953"/>
      <c r="AQ19" s="2953"/>
      <c r="AR19" s="2953"/>
      <c r="AS19" s="2954"/>
      <c r="AT19" s="2955">
        <f t="shared" ref="AT19:AT28" si="0">J19/$J$29</f>
        <v>0</v>
      </c>
      <c r="AU19" s="2956"/>
      <c r="AV19" s="2956"/>
      <c r="AW19" s="2956"/>
      <c r="AX19" s="2956"/>
      <c r="AY19" s="2957"/>
      <c r="AZ19" s="1769"/>
      <c r="BA19" s="1762"/>
      <c r="BB19" s="1762"/>
      <c r="BC19" s="1762"/>
      <c r="BD19" s="1762"/>
      <c r="BE19" s="1768"/>
    </row>
    <row r="20" spans="1:58" ht="15" customHeight="1">
      <c r="A20" s="1762"/>
      <c r="B20" s="2961">
        <v>0.3</v>
      </c>
      <c r="C20" s="2962"/>
      <c r="D20" s="2962"/>
      <c r="E20" s="2962"/>
      <c r="F20" s="2962"/>
      <c r="G20" s="2962"/>
      <c r="H20" s="2962"/>
      <c r="I20" s="2962"/>
      <c r="J20" s="2952">
        <f t="shared" ref="J20:J28" si="1">SUM(P20:AS20)</f>
        <v>56</v>
      </c>
      <c r="K20" s="2953"/>
      <c r="L20" s="2953"/>
      <c r="M20" s="2953"/>
      <c r="N20" s="2953"/>
      <c r="O20" s="2954"/>
      <c r="P20" s="2952" cm="1">
        <f t="array" ref="P20">SUMPRODUCT((Application!$B$728:$B$752 = 'CalHFA Addendum'!P$18)*(Application!$AH$728:$AH$752 = 'CalHFA Addendum'!$B20),Application!$G$728:$G$752)</f>
        <v>0</v>
      </c>
      <c r="Q20" s="2953"/>
      <c r="R20" s="2953"/>
      <c r="S20" s="2953"/>
      <c r="T20" s="2953"/>
      <c r="U20" s="2954"/>
      <c r="V20" s="2952" cm="1">
        <f t="array" ref="V20">SUMPRODUCT((Application!$B$728:$B$752 = 'CalHFA Addendum'!V$18)*(Application!$AH$728:$AH$752 = 'CalHFA Addendum'!$B20),Application!$G$728:$G$752)</f>
        <v>20</v>
      </c>
      <c r="W20" s="2953"/>
      <c r="X20" s="2953"/>
      <c r="Y20" s="2953"/>
      <c r="Z20" s="2953"/>
      <c r="AA20" s="2954"/>
      <c r="AB20" s="2952" cm="1">
        <f t="array" ref="AB20">SUMPRODUCT((Application!$B$728:$B$752 = 'CalHFA Addendum'!AB$18)*(Application!$AH$728:$AH$752 = 'CalHFA Addendum'!$B20),Application!$G$728:$G$752)</f>
        <v>22</v>
      </c>
      <c r="AC20" s="2953"/>
      <c r="AD20" s="2953"/>
      <c r="AE20" s="2953"/>
      <c r="AF20" s="2953"/>
      <c r="AG20" s="2954"/>
      <c r="AH20" s="2952" cm="1">
        <f t="array" ref="AH20">SUMPRODUCT((Application!$B$728:$B$752 = 'CalHFA Addendum'!AH$18)*(Application!$AH$728:$AH$752 = 'CalHFA Addendum'!$B20),Application!$G$728:$G$752)</f>
        <v>14</v>
      </c>
      <c r="AI20" s="2953"/>
      <c r="AJ20" s="2953"/>
      <c r="AK20" s="2953"/>
      <c r="AL20" s="2953"/>
      <c r="AM20" s="2954"/>
      <c r="AN20" s="2952" cm="1">
        <f t="array" ref="AN20">SUMPRODUCT((Application!$B$728:$B$752 = 'CalHFA Addendum'!AN$18)*(Application!$AH$728:$AH$752 = 'CalHFA Addendum'!$B20),Application!$G$728:$G$752)</f>
        <v>0</v>
      </c>
      <c r="AO20" s="2953"/>
      <c r="AP20" s="2953"/>
      <c r="AQ20" s="2953"/>
      <c r="AR20" s="2953"/>
      <c r="AS20" s="2954"/>
      <c r="AT20" s="2955">
        <f t="shared" si="0"/>
        <v>0.31284916201117319</v>
      </c>
      <c r="AU20" s="2956"/>
      <c r="AV20" s="2956"/>
      <c r="AW20" s="2956"/>
      <c r="AX20" s="2956"/>
      <c r="AY20" s="2957"/>
      <c r="AZ20" s="1762"/>
      <c r="BA20" s="1762"/>
      <c r="BB20" s="1762"/>
      <c r="BC20" s="1762"/>
      <c r="BD20" s="1762"/>
      <c r="BE20" s="1768"/>
    </row>
    <row r="21" spans="1:58" ht="14.5">
      <c r="A21" s="1762"/>
      <c r="B21" s="2961">
        <v>0.4</v>
      </c>
      <c r="C21" s="2962"/>
      <c r="D21" s="2962"/>
      <c r="E21" s="2962"/>
      <c r="F21" s="2962"/>
      <c r="G21" s="2962"/>
      <c r="H21" s="2962"/>
      <c r="I21" s="2962"/>
      <c r="J21" s="2952">
        <f t="shared" si="1"/>
        <v>0</v>
      </c>
      <c r="K21" s="2953"/>
      <c r="L21" s="2953"/>
      <c r="M21" s="2953"/>
      <c r="N21" s="2953"/>
      <c r="O21" s="2954"/>
      <c r="P21" s="2952" cm="1">
        <f t="array" ref="P21">SUMPRODUCT((Application!$B$728:$B$752 = 'CalHFA Addendum'!P$18)*(Application!$AH$728:$AH$752 = 'CalHFA Addendum'!$B21),Application!$G$728:$G$752)</f>
        <v>0</v>
      </c>
      <c r="Q21" s="2953"/>
      <c r="R21" s="2953"/>
      <c r="S21" s="2953"/>
      <c r="T21" s="2953"/>
      <c r="U21" s="2954"/>
      <c r="V21" s="2952" cm="1">
        <f t="array" ref="V21">SUMPRODUCT((Application!$B$728:$B$752 = 'CalHFA Addendum'!V$18)*(Application!$AH$728:$AH$752 = 'CalHFA Addendum'!$B21),Application!$G$728:$G$752)</f>
        <v>0</v>
      </c>
      <c r="W21" s="2953"/>
      <c r="X21" s="2953"/>
      <c r="Y21" s="2953"/>
      <c r="Z21" s="2953"/>
      <c r="AA21" s="2954"/>
      <c r="AB21" s="2952" cm="1">
        <f t="array" ref="AB21">SUMPRODUCT((Application!$B$728:$B$752 = 'CalHFA Addendum'!AB$18)*(Application!$AH$728:$AH$752 = 'CalHFA Addendum'!$B21),Application!$G$728:$G$752)</f>
        <v>0</v>
      </c>
      <c r="AC21" s="2953"/>
      <c r="AD21" s="2953"/>
      <c r="AE21" s="2953"/>
      <c r="AF21" s="2953"/>
      <c r="AG21" s="2954"/>
      <c r="AH21" s="2952" cm="1">
        <f t="array" ref="AH21">SUMPRODUCT((Application!$B$728:$B$752 = 'CalHFA Addendum'!AH$18)*(Application!$AH$728:$AH$752 = 'CalHFA Addendum'!$B21),Application!$G$728:$G$752)</f>
        <v>0</v>
      </c>
      <c r="AI21" s="2953"/>
      <c r="AJ21" s="2953"/>
      <c r="AK21" s="2953"/>
      <c r="AL21" s="2953"/>
      <c r="AM21" s="2954"/>
      <c r="AN21" s="2952" cm="1">
        <f t="array" ref="AN21">SUMPRODUCT((Application!$B$728:$B$752 = 'CalHFA Addendum'!AN$18)*(Application!$AH$728:$AH$752 = 'CalHFA Addendum'!$B21),Application!$G$728:$G$752)</f>
        <v>0</v>
      </c>
      <c r="AO21" s="2953"/>
      <c r="AP21" s="2953"/>
      <c r="AQ21" s="2953"/>
      <c r="AR21" s="2953"/>
      <c r="AS21" s="2954"/>
      <c r="AT21" s="2955">
        <f t="shared" si="0"/>
        <v>0</v>
      </c>
      <c r="AU21" s="2956"/>
      <c r="AV21" s="2956"/>
      <c r="AW21" s="2956"/>
      <c r="AX21" s="2956"/>
      <c r="AY21" s="2957"/>
      <c r="AZ21" s="1762"/>
      <c r="BA21" s="1762"/>
      <c r="BB21" s="1762"/>
      <c r="BC21" s="1762"/>
      <c r="BD21" s="1762"/>
      <c r="BE21" s="1768"/>
    </row>
    <row r="22" spans="1:58" ht="14.5">
      <c r="A22" s="1762"/>
      <c r="B22" s="2961">
        <v>0.5</v>
      </c>
      <c r="C22" s="2962"/>
      <c r="D22" s="2962"/>
      <c r="E22" s="2962"/>
      <c r="F22" s="2962"/>
      <c r="G22" s="2962"/>
      <c r="H22" s="2962"/>
      <c r="I22" s="2962"/>
      <c r="J22" s="2952">
        <f t="shared" si="1"/>
        <v>53</v>
      </c>
      <c r="K22" s="2953"/>
      <c r="L22" s="2953"/>
      <c r="M22" s="2953"/>
      <c r="N22" s="2953"/>
      <c r="O22" s="2954"/>
      <c r="P22" s="2952" cm="1">
        <f t="array" ref="P22">SUMPRODUCT((Application!$B$728:$B$752 = 'CalHFA Addendum'!P$18)*(Application!$AH$728:$AH$752 = 'CalHFA Addendum'!$B22),Application!$G$728:$G$752)</f>
        <v>0</v>
      </c>
      <c r="Q22" s="2953"/>
      <c r="R22" s="2953"/>
      <c r="S22" s="2953"/>
      <c r="T22" s="2953"/>
      <c r="U22" s="2954"/>
      <c r="V22" s="2952" cm="1">
        <f t="array" ref="V22">SUMPRODUCT((Application!$B$728:$B$752 = 'CalHFA Addendum'!V$18)*(Application!$AH$728:$AH$752 = 'CalHFA Addendum'!$B22),Application!$G$728:$G$752)</f>
        <v>11</v>
      </c>
      <c r="W22" s="2953"/>
      <c r="X22" s="2953"/>
      <c r="Y22" s="2953"/>
      <c r="Z22" s="2953"/>
      <c r="AA22" s="2954"/>
      <c r="AB22" s="2952" cm="1">
        <f t="array" ref="AB22">SUMPRODUCT((Application!$B$728:$B$752 = 'CalHFA Addendum'!AB$18)*(Application!$AH$728:$AH$752 = 'CalHFA Addendum'!$B22),Application!$G$728:$G$752)</f>
        <v>28</v>
      </c>
      <c r="AC22" s="2953"/>
      <c r="AD22" s="2953"/>
      <c r="AE22" s="2953"/>
      <c r="AF22" s="2953"/>
      <c r="AG22" s="2954"/>
      <c r="AH22" s="2952" cm="1">
        <f t="array" ref="AH22">SUMPRODUCT((Application!$B$728:$B$752 = 'CalHFA Addendum'!AH$18)*(Application!$AH$728:$AH$752 = 'CalHFA Addendum'!$B22),Application!$G$728:$G$752)</f>
        <v>14</v>
      </c>
      <c r="AI22" s="2953"/>
      <c r="AJ22" s="2953"/>
      <c r="AK22" s="2953"/>
      <c r="AL22" s="2953"/>
      <c r="AM22" s="2954"/>
      <c r="AN22" s="2952" cm="1">
        <f t="array" ref="AN22">SUMPRODUCT((Application!$B$728:$B$752 = 'CalHFA Addendum'!AN$18)*(Application!$AH$728:$AH$752 = 'CalHFA Addendum'!$B22),Application!$G$728:$G$752)</f>
        <v>0</v>
      </c>
      <c r="AO22" s="2953"/>
      <c r="AP22" s="2953"/>
      <c r="AQ22" s="2953"/>
      <c r="AR22" s="2953"/>
      <c r="AS22" s="2954"/>
      <c r="AT22" s="2955">
        <f t="shared" si="0"/>
        <v>0.29608938547486036</v>
      </c>
      <c r="AU22" s="2956"/>
      <c r="AV22" s="2956"/>
      <c r="AW22" s="2956"/>
      <c r="AX22" s="2956"/>
      <c r="AY22" s="2957"/>
      <c r="AZ22" s="1762"/>
      <c r="BA22" s="1762"/>
      <c r="BB22" s="1762"/>
      <c r="BC22" s="1762"/>
      <c r="BD22" s="1762"/>
      <c r="BE22" s="1768"/>
    </row>
    <row r="23" spans="1:58" ht="14.5">
      <c r="A23" s="1762"/>
      <c r="B23" s="2961">
        <v>0.6</v>
      </c>
      <c r="C23" s="2962"/>
      <c r="D23" s="2962"/>
      <c r="E23" s="2962"/>
      <c r="F23" s="2962"/>
      <c r="G23" s="2962"/>
      <c r="H23" s="2962"/>
      <c r="I23" s="2962"/>
      <c r="J23" s="2952">
        <f t="shared" si="1"/>
        <v>46</v>
      </c>
      <c r="K23" s="2953"/>
      <c r="L23" s="2953"/>
      <c r="M23" s="2953"/>
      <c r="N23" s="2953"/>
      <c r="O23" s="2954"/>
      <c r="P23" s="2952" cm="1">
        <f t="array" ref="P23">SUMPRODUCT((Application!$B$728:$B$752 = 'CalHFA Addendum'!P$18)*(Application!$AH$728:$AH$752 = 'CalHFA Addendum'!$B23),Application!$G$728:$G$752)</f>
        <v>0</v>
      </c>
      <c r="Q23" s="2953"/>
      <c r="R23" s="2953"/>
      <c r="S23" s="2953"/>
      <c r="T23" s="2953"/>
      <c r="U23" s="2954"/>
      <c r="V23" s="2952" cm="1">
        <f t="array" ref="V23">SUMPRODUCT((Application!$B$728:$B$752 = 'CalHFA Addendum'!V$18)*(Application!$AH$728:$AH$752 = 'CalHFA Addendum'!$B23),Application!$G$728:$G$752)</f>
        <v>11</v>
      </c>
      <c r="W23" s="2953"/>
      <c r="X23" s="2953"/>
      <c r="Y23" s="2953"/>
      <c r="Z23" s="2953"/>
      <c r="AA23" s="2954"/>
      <c r="AB23" s="2952" cm="1">
        <f t="array" ref="AB23">SUMPRODUCT((Application!$B$728:$B$752 = 'CalHFA Addendum'!AB$18)*(Application!$AH$728:$AH$752 = 'CalHFA Addendum'!$B23),Application!$G$728:$G$752)</f>
        <v>19</v>
      </c>
      <c r="AC23" s="2953"/>
      <c r="AD23" s="2953"/>
      <c r="AE23" s="2953"/>
      <c r="AF23" s="2953"/>
      <c r="AG23" s="2954"/>
      <c r="AH23" s="2952" cm="1">
        <f t="array" ref="AH23">SUMPRODUCT((Application!$B$728:$B$752 = 'CalHFA Addendum'!AH$18)*(Application!$AH$728:$AH$752 = 'CalHFA Addendum'!$B23),Application!$G$728:$G$752)</f>
        <v>16</v>
      </c>
      <c r="AI23" s="2953"/>
      <c r="AJ23" s="2953"/>
      <c r="AK23" s="2953"/>
      <c r="AL23" s="2953"/>
      <c r="AM23" s="2954"/>
      <c r="AN23" s="2952" cm="1">
        <f t="array" ref="AN23">SUMPRODUCT((Application!$B$728:$B$752 = 'CalHFA Addendum'!AN$18)*(Application!$AH$728:$AH$752 = 'CalHFA Addendum'!$B23),Application!$G$728:$G$752)</f>
        <v>0</v>
      </c>
      <c r="AO23" s="2953"/>
      <c r="AP23" s="2953"/>
      <c r="AQ23" s="2953"/>
      <c r="AR23" s="2953"/>
      <c r="AS23" s="2954"/>
      <c r="AT23" s="2955">
        <f t="shared" si="0"/>
        <v>0.25698324022346369</v>
      </c>
      <c r="AU23" s="2956"/>
      <c r="AV23" s="2956"/>
      <c r="AW23" s="2956"/>
      <c r="AX23" s="2956"/>
      <c r="AY23" s="2957"/>
      <c r="AZ23" s="1762"/>
      <c r="BA23" s="1762"/>
      <c r="BB23" s="1762"/>
      <c r="BC23" s="1762"/>
      <c r="BD23" s="1762"/>
      <c r="BE23" s="1768"/>
    </row>
    <row r="24" spans="1:58" ht="14.5">
      <c r="A24" s="1762"/>
      <c r="B24" s="2961">
        <v>0.7</v>
      </c>
      <c r="C24" s="2962"/>
      <c r="D24" s="2962"/>
      <c r="E24" s="2962"/>
      <c r="F24" s="2962"/>
      <c r="G24" s="2962"/>
      <c r="H24" s="2962"/>
      <c r="I24" s="2962"/>
      <c r="J24" s="2952">
        <f t="shared" si="1"/>
        <v>0</v>
      </c>
      <c r="K24" s="2953"/>
      <c r="L24" s="2953"/>
      <c r="M24" s="2953"/>
      <c r="N24" s="2953"/>
      <c r="O24" s="2954"/>
      <c r="P24" s="2952" cm="1">
        <f t="array" ref="P24">SUMPRODUCT((Application!$B$728:$B$752 = 'CalHFA Addendum'!P$18)*(Application!$AH$728:$AH$752 = 'CalHFA Addendum'!$B24),Application!$G$728:$G$752)</f>
        <v>0</v>
      </c>
      <c r="Q24" s="2953"/>
      <c r="R24" s="2953"/>
      <c r="S24" s="2953"/>
      <c r="T24" s="2953"/>
      <c r="U24" s="2954"/>
      <c r="V24" s="2952" cm="1">
        <f t="array" ref="V24">SUMPRODUCT((Application!$B$728:$B$752 = 'CalHFA Addendum'!V$18)*(Application!$AH$728:$AH$752 = 'CalHFA Addendum'!$B24),Application!$G$728:$G$752)</f>
        <v>0</v>
      </c>
      <c r="W24" s="2953"/>
      <c r="X24" s="2953"/>
      <c r="Y24" s="2953"/>
      <c r="Z24" s="2953"/>
      <c r="AA24" s="2954"/>
      <c r="AB24" s="2952" cm="1">
        <f t="array" ref="AB24">SUMPRODUCT((Application!$B$728:$B$752 = 'CalHFA Addendum'!AB$18)*(Application!$AH$728:$AH$752 = 'CalHFA Addendum'!$B24),Application!$G$728:$G$752)</f>
        <v>0</v>
      </c>
      <c r="AC24" s="2953"/>
      <c r="AD24" s="2953"/>
      <c r="AE24" s="2953"/>
      <c r="AF24" s="2953"/>
      <c r="AG24" s="2954"/>
      <c r="AH24" s="2952" cm="1">
        <f t="array" ref="AH24">SUMPRODUCT((Application!$B$728:$B$752 = 'CalHFA Addendum'!AH$18)*(Application!$AH$728:$AH$752 = 'CalHFA Addendum'!$B24),Application!$G$728:$G$752)</f>
        <v>0</v>
      </c>
      <c r="AI24" s="2953"/>
      <c r="AJ24" s="2953"/>
      <c r="AK24" s="2953"/>
      <c r="AL24" s="2953"/>
      <c r="AM24" s="2954"/>
      <c r="AN24" s="2952" cm="1">
        <f t="array" ref="AN24">SUMPRODUCT((Application!$B$728:$B$752 = 'CalHFA Addendum'!AN$18)*(Application!$AH$728:$AH$752 = 'CalHFA Addendum'!$B24),Application!$G$728:$G$752)</f>
        <v>0</v>
      </c>
      <c r="AO24" s="2953"/>
      <c r="AP24" s="2953"/>
      <c r="AQ24" s="2953"/>
      <c r="AR24" s="2953"/>
      <c r="AS24" s="2954"/>
      <c r="AT24" s="2955">
        <f t="shared" si="0"/>
        <v>0</v>
      </c>
      <c r="AU24" s="2956"/>
      <c r="AV24" s="2956"/>
      <c r="AW24" s="2956"/>
      <c r="AX24" s="2956"/>
      <c r="AY24" s="2957"/>
      <c r="AZ24" s="1762"/>
      <c r="BA24" s="1762"/>
      <c r="BB24" s="1762"/>
      <c r="BC24" s="1762"/>
      <c r="BD24" s="1762"/>
      <c r="BE24" s="1768"/>
    </row>
    <row r="25" spans="1:58" ht="14.5">
      <c r="A25" s="1762"/>
      <c r="B25" s="2961">
        <v>0.8</v>
      </c>
      <c r="C25" s="2962"/>
      <c r="D25" s="2962"/>
      <c r="E25" s="2962"/>
      <c r="F25" s="2962"/>
      <c r="G25" s="2962"/>
      <c r="H25" s="2962"/>
      <c r="I25" s="2962"/>
      <c r="J25" s="2952">
        <f t="shared" si="1"/>
        <v>22</v>
      </c>
      <c r="K25" s="2953"/>
      <c r="L25" s="2953"/>
      <c r="M25" s="2953"/>
      <c r="N25" s="2953"/>
      <c r="O25" s="2954"/>
      <c r="P25" s="2952" cm="1">
        <f t="array" ref="P25">SUMPRODUCT((Application!$B$728:$B$752 = 'CalHFA Addendum'!P$18)*(Application!$AH$728:$AH$752 = 'CalHFA Addendum'!$B25),Application!$G$728:$G$752)</f>
        <v>0</v>
      </c>
      <c r="Q25" s="2953"/>
      <c r="R25" s="2953"/>
      <c r="S25" s="2953"/>
      <c r="T25" s="2953"/>
      <c r="U25" s="2954"/>
      <c r="V25" s="2952" cm="1">
        <f t="array" ref="V25">SUMPRODUCT((Application!$B$728:$B$752 = 'CalHFA Addendum'!V$18)*(Application!$AH$728:$AH$752 = 'CalHFA Addendum'!$B25),Application!$G$728:$G$752)</f>
        <v>6</v>
      </c>
      <c r="W25" s="2953"/>
      <c r="X25" s="2953"/>
      <c r="Y25" s="2953"/>
      <c r="Z25" s="2953"/>
      <c r="AA25" s="2954"/>
      <c r="AB25" s="2952" cm="1">
        <f t="array" ref="AB25">SUMPRODUCT((Application!$B$728:$B$752 = 'CalHFA Addendum'!AB$18)*(Application!$AH$728:$AH$752 = 'CalHFA Addendum'!$B25),Application!$G$728:$G$752)</f>
        <v>10</v>
      </c>
      <c r="AC25" s="2953"/>
      <c r="AD25" s="2953"/>
      <c r="AE25" s="2953"/>
      <c r="AF25" s="2953"/>
      <c r="AG25" s="2954"/>
      <c r="AH25" s="2952" cm="1">
        <f t="array" ref="AH25">SUMPRODUCT((Application!$B$728:$B$752 = 'CalHFA Addendum'!AH$18)*(Application!$AH$728:$AH$752 = 'CalHFA Addendum'!$B25),Application!$G$728:$G$752)</f>
        <v>6</v>
      </c>
      <c r="AI25" s="2953"/>
      <c r="AJ25" s="2953"/>
      <c r="AK25" s="2953"/>
      <c r="AL25" s="2953"/>
      <c r="AM25" s="2954"/>
      <c r="AN25" s="2952" cm="1">
        <f t="array" ref="AN25">SUMPRODUCT((Application!$B$728:$B$752 = 'CalHFA Addendum'!AN$18)*(Application!$AH$728:$AH$752 = 'CalHFA Addendum'!$B25),Application!$G$728:$G$752)</f>
        <v>0</v>
      </c>
      <c r="AO25" s="2953"/>
      <c r="AP25" s="2953"/>
      <c r="AQ25" s="2953"/>
      <c r="AR25" s="2953"/>
      <c r="AS25" s="2954"/>
      <c r="AT25" s="2955">
        <f t="shared" si="0"/>
        <v>0.12290502793296089</v>
      </c>
      <c r="AU25" s="2956"/>
      <c r="AV25" s="2956"/>
      <c r="AW25" s="2956"/>
      <c r="AX25" s="2956"/>
      <c r="AY25" s="2957"/>
      <c r="AZ25" s="1762"/>
      <c r="BA25" s="1762"/>
      <c r="BB25" s="1762"/>
      <c r="BC25" s="1762"/>
      <c r="BD25" s="1762"/>
      <c r="BE25" s="1768"/>
    </row>
    <row r="26" spans="1:58" ht="14.5">
      <c r="A26" s="1762"/>
      <c r="B26" s="2961">
        <v>0.9</v>
      </c>
      <c r="C26" s="2962"/>
      <c r="D26" s="2962"/>
      <c r="E26" s="2962"/>
      <c r="F26" s="2962"/>
      <c r="G26" s="2962"/>
      <c r="H26" s="2962"/>
      <c r="I26" s="2962"/>
      <c r="J26" s="2952">
        <f t="shared" si="1"/>
        <v>0</v>
      </c>
      <c r="K26" s="2953"/>
      <c r="L26" s="2953"/>
      <c r="M26" s="2953"/>
      <c r="N26" s="2953"/>
      <c r="O26" s="2954"/>
      <c r="P26" s="2952" cm="1">
        <f t="array" ref="P26">SUMPRODUCT((Application!$B$728:$B$752 = 'CalHFA Addendum'!P$18)*(Application!$AH$728:$AH$752 = 'CalHFA Addendum'!$B26),Application!$G$728:$G$752)</f>
        <v>0</v>
      </c>
      <c r="Q26" s="2953"/>
      <c r="R26" s="2953"/>
      <c r="S26" s="2953"/>
      <c r="T26" s="2953"/>
      <c r="U26" s="2954"/>
      <c r="V26" s="2952" cm="1">
        <f t="array" ref="V26">SUMPRODUCT((Application!$B$728:$B$752 = 'CalHFA Addendum'!V$18)*(Application!$AH$728:$AH$752 = 'CalHFA Addendum'!$B26),Application!$G$728:$G$752)</f>
        <v>0</v>
      </c>
      <c r="W26" s="2953"/>
      <c r="X26" s="2953"/>
      <c r="Y26" s="2953"/>
      <c r="Z26" s="2953"/>
      <c r="AA26" s="2954"/>
      <c r="AB26" s="2952" cm="1">
        <f t="array" ref="AB26">SUMPRODUCT((Application!$B$728:$B$752 = 'CalHFA Addendum'!AB$18)*(Application!$AH$728:$AH$752 = 'CalHFA Addendum'!$B26),Application!$G$728:$G$752)</f>
        <v>0</v>
      </c>
      <c r="AC26" s="2953"/>
      <c r="AD26" s="2953"/>
      <c r="AE26" s="2953"/>
      <c r="AF26" s="2953"/>
      <c r="AG26" s="2954"/>
      <c r="AH26" s="2952" cm="1">
        <f t="array" ref="AH26">SUMPRODUCT((Application!$B$728:$B$752 = 'CalHFA Addendum'!AH$18)*(Application!$AH$728:$AH$752 = 'CalHFA Addendum'!$B26),Application!$G$728:$G$752)</f>
        <v>0</v>
      </c>
      <c r="AI26" s="2953"/>
      <c r="AJ26" s="2953"/>
      <c r="AK26" s="2953"/>
      <c r="AL26" s="2953"/>
      <c r="AM26" s="2954"/>
      <c r="AN26" s="2952" cm="1">
        <f t="array" ref="AN26">SUMPRODUCT((Application!$B$728:$B$752 = 'CalHFA Addendum'!AN$18)*(Application!$AH$728:$AH$752 = 'CalHFA Addendum'!$B26),Application!$G$728:$G$752)</f>
        <v>0</v>
      </c>
      <c r="AO26" s="2953"/>
      <c r="AP26" s="2953"/>
      <c r="AQ26" s="2953"/>
      <c r="AR26" s="2953"/>
      <c r="AS26" s="2954"/>
      <c r="AT26" s="2955">
        <f t="shared" si="0"/>
        <v>0</v>
      </c>
      <c r="AU26" s="2956"/>
      <c r="AV26" s="2956"/>
      <c r="AW26" s="2956"/>
      <c r="AX26" s="2956"/>
      <c r="AY26" s="2957"/>
      <c r="AZ26" s="1762"/>
      <c r="BA26" s="1762"/>
      <c r="BB26" s="1762"/>
      <c r="BC26" s="1762"/>
      <c r="BD26" s="1762"/>
      <c r="BE26" s="1768"/>
    </row>
    <row r="27" spans="1:58" ht="14.5">
      <c r="A27" s="1762"/>
      <c r="B27" s="2961">
        <v>1</v>
      </c>
      <c r="C27" s="2962"/>
      <c r="D27" s="2962"/>
      <c r="E27" s="2962"/>
      <c r="F27" s="2962"/>
      <c r="G27" s="2962"/>
      <c r="H27" s="2962"/>
      <c r="I27" s="2962"/>
      <c r="J27" s="2952">
        <f t="shared" si="1"/>
        <v>0</v>
      </c>
      <c r="K27" s="2953"/>
      <c r="L27" s="2953"/>
      <c r="M27" s="2953"/>
      <c r="N27" s="2953"/>
      <c r="O27" s="2954"/>
      <c r="P27" s="2952" cm="1">
        <f t="array" ref="P27">SUMPRODUCT((Application!$B$728:$B$752 = 'CalHFA Addendum'!P$18)*(Application!$AH$728:$AH$752 = 'CalHFA Addendum'!$B27),Application!$G$728:$G$752)</f>
        <v>0</v>
      </c>
      <c r="Q27" s="2953"/>
      <c r="R27" s="2953"/>
      <c r="S27" s="2953"/>
      <c r="T27" s="2953"/>
      <c r="U27" s="2954"/>
      <c r="V27" s="2952" cm="1">
        <f t="array" ref="V27">SUMPRODUCT((Application!$B$728:$B$752 = 'CalHFA Addendum'!V$18)*(Application!$AH$728:$AH$752 = 'CalHFA Addendum'!$B27),Application!$G$728:$G$752)</f>
        <v>0</v>
      </c>
      <c r="W27" s="2953"/>
      <c r="X27" s="2953"/>
      <c r="Y27" s="2953"/>
      <c r="Z27" s="2953"/>
      <c r="AA27" s="2954"/>
      <c r="AB27" s="2952" cm="1">
        <f t="array" ref="AB27">SUMPRODUCT((Application!$B$728:$B$752 = 'CalHFA Addendum'!AB$18)*(Application!$AH$728:$AH$752 = 'CalHFA Addendum'!$B27),Application!$G$728:$G$752)</f>
        <v>0</v>
      </c>
      <c r="AC27" s="2953"/>
      <c r="AD27" s="2953"/>
      <c r="AE27" s="2953"/>
      <c r="AF27" s="2953"/>
      <c r="AG27" s="2954"/>
      <c r="AH27" s="2952" cm="1">
        <f t="array" ref="AH27">SUMPRODUCT((Application!$B$728:$B$752 = 'CalHFA Addendum'!AH$18)*(Application!$AH$728:$AH$752 = 'CalHFA Addendum'!$B27),Application!$G$728:$G$752)</f>
        <v>0</v>
      </c>
      <c r="AI27" s="2953"/>
      <c r="AJ27" s="2953"/>
      <c r="AK27" s="2953"/>
      <c r="AL27" s="2953"/>
      <c r="AM27" s="2954"/>
      <c r="AN27" s="2952" cm="1">
        <f t="array" ref="AN27">SUMPRODUCT((Application!$B$728:$B$752 = 'CalHFA Addendum'!AN$18)*(Application!$AH$728:$AH$752 = 'CalHFA Addendum'!$B27),Application!$G$728:$G$752)</f>
        <v>0</v>
      </c>
      <c r="AO27" s="2953"/>
      <c r="AP27" s="2953"/>
      <c r="AQ27" s="2953"/>
      <c r="AR27" s="2953"/>
      <c r="AS27" s="2954"/>
      <c r="AT27" s="2955">
        <f t="shared" si="0"/>
        <v>0</v>
      </c>
      <c r="AU27" s="2956"/>
      <c r="AV27" s="2956"/>
      <c r="AW27" s="2956"/>
      <c r="AX27" s="2956"/>
      <c r="AY27" s="2957"/>
      <c r="AZ27" s="1762"/>
      <c r="BA27" s="1762"/>
      <c r="BB27" s="1762"/>
      <c r="BC27" s="1762"/>
      <c r="BD27" s="1762"/>
      <c r="BE27" s="1768"/>
    </row>
    <row r="28" spans="1:58" ht="15" thickBot="1">
      <c r="A28" s="1762"/>
      <c r="B28" s="2958" t="s">
        <v>2000</v>
      </c>
      <c r="C28" s="2959"/>
      <c r="D28" s="2959"/>
      <c r="E28" s="2959"/>
      <c r="F28" s="2959"/>
      <c r="G28" s="2959"/>
      <c r="H28" s="2959"/>
      <c r="I28" s="2960"/>
      <c r="J28" s="2952">
        <f t="shared" si="1"/>
        <v>2</v>
      </c>
      <c r="K28" s="2953"/>
      <c r="L28" s="2953"/>
      <c r="M28" s="2953"/>
      <c r="N28" s="2953"/>
      <c r="O28" s="2954"/>
      <c r="P28" s="2952">
        <f>_xlfn.IFNA(VLOOKUP(P$18,Application!$J$772:$S$775,6,FALSE), 0)</f>
        <v>0</v>
      </c>
      <c r="Q28" s="2953"/>
      <c r="R28" s="2953"/>
      <c r="S28" s="2953"/>
      <c r="T28" s="2953"/>
      <c r="U28" s="2954"/>
      <c r="V28" s="2952">
        <f>_xlfn.IFNA(VLOOKUP(V$18,Application!$J$772:$S$775,6,FALSE), 0)</f>
        <v>0</v>
      </c>
      <c r="W28" s="2953"/>
      <c r="X28" s="2953"/>
      <c r="Y28" s="2953"/>
      <c r="Z28" s="2953"/>
      <c r="AA28" s="2954"/>
      <c r="AB28" s="2952">
        <f>_xlfn.IFNA(VLOOKUP(AB$18,Application!$J$772:$S$775,6,FALSE), 0)</f>
        <v>2</v>
      </c>
      <c r="AC28" s="2953"/>
      <c r="AD28" s="2953"/>
      <c r="AE28" s="2953"/>
      <c r="AF28" s="2953"/>
      <c r="AG28" s="2954"/>
      <c r="AH28" s="2952">
        <f>_xlfn.IFNA(VLOOKUP(AH$18,Application!$J$772:$S$775,6,FALSE), 0)</f>
        <v>0</v>
      </c>
      <c r="AI28" s="2953"/>
      <c r="AJ28" s="2953"/>
      <c r="AK28" s="2953"/>
      <c r="AL28" s="2953"/>
      <c r="AM28" s="2954"/>
      <c r="AN28" s="2952">
        <f>_xlfn.IFNA(VLOOKUP(AN$18,Application!$J$772:$S$775,6,FALSE), 0)</f>
        <v>0</v>
      </c>
      <c r="AO28" s="2953"/>
      <c r="AP28" s="2953"/>
      <c r="AQ28" s="2953"/>
      <c r="AR28" s="2953"/>
      <c r="AS28" s="2954"/>
      <c r="AT28" s="2955">
        <f t="shared" si="0"/>
        <v>1.11731843575419E-2</v>
      </c>
      <c r="AU28" s="2956"/>
      <c r="AV28" s="2956"/>
      <c r="AW28" s="2956"/>
      <c r="AX28" s="2956"/>
      <c r="AY28" s="2957"/>
      <c r="AZ28" s="1762"/>
      <c r="BA28" s="1762"/>
      <c r="BB28" s="1762"/>
      <c r="BC28" s="1762"/>
      <c r="BD28" s="1762"/>
      <c r="BE28" s="1768"/>
    </row>
    <row r="29" spans="1:58" ht="15" thickBot="1">
      <c r="A29" s="1762"/>
      <c r="B29" s="2951" t="s">
        <v>1871</v>
      </c>
      <c r="C29" s="2927"/>
      <c r="D29" s="2927"/>
      <c r="E29" s="2927"/>
      <c r="F29" s="2927"/>
      <c r="G29" s="2927"/>
      <c r="H29" s="2927"/>
      <c r="I29" s="2928"/>
      <c r="J29" s="2926">
        <f>SUM(J19:O28)</f>
        <v>179</v>
      </c>
      <c r="K29" s="2927"/>
      <c r="L29" s="2927"/>
      <c r="M29" s="2927"/>
      <c r="N29" s="2927"/>
      <c r="O29" s="2928"/>
      <c r="P29" s="2926">
        <f>SUM(P19:U28)</f>
        <v>0</v>
      </c>
      <c r="Q29" s="2927"/>
      <c r="R29" s="2927"/>
      <c r="S29" s="2927"/>
      <c r="T29" s="2927"/>
      <c r="U29" s="2928"/>
      <c r="V29" s="2926">
        <f>SUM(V19:AA28)</f>
        <v>48</v>
      </c>
      <c r="W29" s="2927"/>
      <c r="X29" s="2927"/>
      <c r="Y29" s="2927"/>
      <c r="Z29" s="2927"/>
      <c r="AA29" s="2928"/>
      <c r="AB29" s="2926">
        <f>SUM(AB19:AG28)</f>
        <v>81</v>
      </c>
      <c r="AC29" s="2927"/>
      <c r="AD29" s="2927"/>
      <c r="AE29" s="2927"/>
      <c r="AF29" s="2927"/>
      <c r="AG29" s="2928"/>
      <c r="AH29" s="2926">
        <f>SUM(AH19:AM28)</f>
        <v>50</v>
      </c>
      <c r="AI29" s="2927"/>
      <c r="AJ29" s="2927"/>
      <c r="AK29" s="2927"/>
      <c r="AL29" s="2927"/>
      <c r="AM29" s="2928"/>
      <c r="AN29" s="2926">
        <f>SUM(AN19:AS28)</f>
        <v>0</v>
      </c>
      <c r="AO29" s="2927"/>
      <c r="AP29" s="2927"/>
      <c r="AQ29" s="2927"/>
      <c r="AR29" s="2927"/>
      <c r="AS29" s="2928"/>
      <c r="AT29" s="2929">
        <f>J29/$J$29</f>
        <v>1</v>
      </c>
      <c r="AU29" s="2930"/>
      <c r="AV29" s="2930"/>
      <c r="AW29" s="2930"/>
      <c r="AX29" s="2930"/>
      <c r="AY29" s="2931"/>
      <c r="AZ29" s="1762"/>
      <c r="BA29" s="1762"/>
      <c r="BB29" s="1762"/>
      <c r="BC29" s="1762"/>
      <c r="BD29" s="1762"/>
      <c r="BE29" s="1768"/>
    </row>
    <row r="30" spans="1:58" ht="15"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ht="15" thickBot="1">
      <c r="A31" s="1762"/>
      <c r="B31" s="2932" t="s">
        <v>2001</v>
      </c>
      <c r="C31" s="2933"/>
      <c r="D31" s="2933"/>
      <c r="E31" s="2933"/>
      <c r="F31" s="2933"/>
      <c r="G31" s="2933"/>
      <c r="H31" s="2933"/>
      <c r="I31" s="2933"/>
      <c r="J31" s="2933"/>
      <c r="K31" s="2933"/>
      <c r="L31" s="2933"/>
      <c r="M31" s="2933"/>
      <c r="N31" s="2933"/>
      <c r="O31" s="2933"/>
      <c r="P31" s="2933"/>
      <c r="Q31" s="2933"/>
      <c r="R31" s="2933"/>
      <c r="S31" s="2933"/>
      <c r="T31" s="2933"/>
      <c r="U31" s="2933"/>
      <c r="V31" s="2933"/>
      <c r="W31" s="2933"/>
      <c r="X31" s="2933"/>
      <c r="Y31" s="2933"/>
      <c r="Z31" s="2933"/>
      <c r="AA31" s="2933"/>
      <c r="AB31" s="2933"/>
      <c r="AC31" s="2933"/>
      <c r="AD31" s="2933"/>
      <c r="AE31" s="2933"/>
      <c r="AF31" s="2933"/>
      <c r="AG31" s="2933"/>
      <c r="AH31" s="2933"/>
      <c r="AI31" s="2933"/>
      <c r="AJ31" s="2933"/>
      <c r="AK31" s="2933"/>
      <c r="AL31" s="2933"/>
      <c r="AM31" s="2933"/>
      <c r="AN31" s="2933"/>
      <c r="AO31" s="2933"/>
      <c r="AP31" s="2933"/>
      <c r="AQ31" s="2933"/>
      <c r="AR31" s="2933"/>
      <c r="AS31" s="2933"/>
      <c r="AT31" s="2933"/>
      <c r="AU31" s="2933"/>
      <c r="AV31" s="2933"/>
      <c r="AW31" s="2933"/>
      <c r="AX31" s="2933"/>
      <c r="AY31" s="2933"/>
      <c r="AZ31" s="2934"/>
      <c r="BA31" s="1762"/>
      <c r="BB31" s="1762"/>
      <c r="BC31" s="1762"/>
      <c r="BD31" s="1762"/>
      <c r="BE31" s="1768"/>
    </row>
    <row r="32" spans="1:58" ht="15" thickBot="1">
      <c r="A32" s="1762"/>
      <c r="B32" s="2935" t="s">
        <v>2002</v>
      </c>
      <c r="C32" s="2936"/>
      <c r="D32" s="2936"/>
      <c r="E32" s="2936"/>
      <c r="F32" s="2936"/>
      <c r="G32" s="2936"/>
      <c r="H32" s="2936"/>
      <c r="I32" s="2937"/>
      <c r="J32" s="2939" t="s">
        <v>2003</v>
      </c>
      <c r="K32" s="2940"/>
      <c r="L32" s="2940"/>
      <c r="M32" s="2941"/>
      <c r="N32" s="2939" t="s">
        <v>2004</v>
      </c>
      <c r="O32" s="2940"/>
      <c r="P32" s="2940"/>
      <c r="Q32" s="2940"/>
      <c r="R32" s="2943" t="s">
        <v>2005</v>
      </c>
      <c r="S32" s="2944"/>
      <c r="T32" s="2944"/>
      <c r="U32" s="2944"/>
      <c r="V32" s="2944"/>
      <c r="W32" s="2944"/>
      <c r="X32" s="2944"/>
      <c r="Y32" s="2944"/>
      <c r="Z32" s="2944"/>
      <c r="AA32" s="2944"/>
      <c r="AB32" s="2944"/>
      <c r="AC32" s="2944"/>
      <c r="AD32" s="2944"/>
      <c r="AE32" s="2944"/>
      <c r="AF32" s="2944"/>
      <c r="AG32" s="2944"/>
      <c r="AH32" s="2944"/>
      <c r="AI32" s="2944"/>
      <c r="AJ32" s="2944"/>
      <c r="AK32" s="2944"/>
      <c r="AL32" s="2944"/>
      <c r="AM32" s="2944"/>
      <c r="AN32" s="2944"/>
      <c r="AO32" s="2944"/>
      <c r="AP32" s="2944"/>
      <c r="AQ32" s="2944"/>
      <c r="AR32" s="2944"/>
      <c r="AS32" s="2944"/>
      <c r="AT32" s="2944"/>
      <c r="AU32" s="2944"/>
      <c r="AV32" s="2944"/>
      <c r="AW32" s="2944"/>
      <c r="AX32" s="2944"/>
      <c r="AY32" s="2944"/>
      <c r="AZ32" s="2945"/>
      <c r="BA32" s="1762"/>
      <c r="BB32" s="1762"/>
      <c r="BC32" s="1762"/>
      <c r="BD32" s="1762"/>
      <c r="BE32" s="1768"/>
    </row>
    <row r="33" spans="1:58" ht="15" customHeight="1">
      <c r="A33" s="1762"/>
      <c r="B33" s="2938"/>
      <c r="C33" s="2936"/>
      <c r="D33" s="2936"/>
      <c r="E33" s="2936"/>
      <c r="F33" s="2936"/>
      <c r="G33" s="2936"/>
      <c r="H33" s="2936"/>
      <c r="I33" s="2937"/>
      <c r="J33" s="2942"/>
      <c r="K33" s="2940"/>
      <c r="L33" s="2940"/>
      <c r="M33" s="2941"/>
      <c r="N33" s="2942"/>
      <c r="O33" s="2940"/>
      <c r="P33" s="2940"/>
      <c r="Q33" s="2940"/>
      <c r="R33" s="2874" t="s">
        <v>2006</v>
      </c>
      <c r="S33" s="2946"/>
      <c r="T33" s="2946"/>
      <c r="U33" s="2946"/>
      <c r="V33" s="2946"/>
      <c r="W33" s="2946"/>
      <c r="X33" s="2946"/>
      <c r="Y33" s="2946"/>
      <c r="Z33" s="2946"/>
      <c r="AA33" s="2946"/>
      <c r="AB33" s="2946"/>
      <c r="AC33" s="2946"/>
      <c r="AD33" s="2946"/>
      <c r="AE33" s="2946"/>
      <c r="AF33" s="2946"/>
      <c r="AG33" s="2946"/>
      <c r="AH33" s="2946"/>
      <c r="AI33" s="2946"/>
      <c r="AJ33" s="2946"/>
      <c r="AK33" s="2946"/>
      <c r="AL33" s="2946"/>
      <c r="AM33" s="2946"/>
      <c r="AN33" s="2946"/>
      <c r="AO33" s="2946"/>
      <c r="AP33" s="2946"/>
      <c r="AQ33" s="2946"/>
      <c r="AR33" s="2946"/>
      <c r="AS33" s="2946"/>
      <c r="AT33" s="2946"/>
      <c r="AU33" s="2946"/>
      <c r="AV33" s="2946"/>
      <c r="AW33" s="2946"/>
      <c r="AX33" s="2946"/>
      <c r="AY33" s="2946"/>
      <c r="AZ33" s="2947"/>
      <c r="BA33" s="1769"/>
      <c r="BB33" s="1762"/>
      <c r="BC33" s="1762"/>
      <c r="BD33" s="1762"/>
      <c r="BE33" s="1768"/>
    </row>
    <row r="34" spans="1:58" ht="15.75" customHeight="1" thickBot="1">
      <c r="A34" s="1762"/>
      <c r="B34" s="2938"/>
      <c r="C34" s="2936"/>
      <c r="D34" s="2936"/>
      <c r="E34" s="2936"/>
      <c r="F34" s="2936"/>
      <c r="G34" s="2936"/>
      <c r="H34" s="2936"/>
      <c r="I34" s="2937"/>
      <c r="J34" s="2942"/>
      <c r="K34" s="2940"/>
      <c r="L34" s="2940"/>
      <c r="M34" s="2941"/>
      <c r="N34" s="2942"/>
      <c r="O34" s="2940"/>
      <c r="P34" s="2940"/>
      <c r="Q34" s="2940"/>
      <c r="R34" s="2948"/>
      <c r="S34" s="2949"/>
      <c r="T34" s="2949"/>
      <c r="U34" s="2949"/>
      <c r="V34" s="2949"/>
      <c r="W34" s="2949"/>
      <c r="X34" s="2949"/>
      <c r="Y34" s="2949"/>
      <c r="Z34" s="2949"/>
      <c r="AA34" s="2949"/>
      <c r="AB34" s="2949"/>
      <c r="AC34" s="2949"/>
      <c r="AD34" s="2949"/>
      <c r="AE34" s="2949"/>
      <c r="AF34" s="2949"/>
      <c r="AG34" s="2949"/>
      <c r="AH34" s="2949"/>
      <c r="AI34" s="2949"/>
      <c r="AJ34" s="2949"/>
      <c r="AK34" s="2949"/>
      <c r="AL34" s="2949"/>
      <c r="AM34" s="2949"/>
      <c r="AN34" s="2949"/>
      <c r="AO34" s="2949"/>
      <c r="AP34" s="2949"/>
      <c r="AQ34" s="2949"/>
      <c r="AR34" s="2949"/>
      <c r="AS34" s="2949"/>
      <c r="AT34" s="2949"/>
      <c r="AU34" s="2949"/>
      <c r="AV34" s="2949"/>
      <c r="AW34" s="2949"/>
      <c r="AX34" s="2949"/>
      <c r="AY34" s="2949"/>
      <c r="AZ34" s="2950"/>
      <c r="BA34" s="1769"/>
      <c r="BB34" s="1762"/>
      <c r="BC34" s="1762"/>
      <c r="BD34" s="1762"/>
      <c r="BE34" s="1768"/>
    </row>
    <row r="35" spans="1:58" ht="15.75" customHeight="1" thickBot="1">
      <c r="A35" s="1762"/>
      <c r="B35" s="2938"/>
      <c r="C35" s="2936"/>
      <c r="D35" s="2936"/>
      <c r="E35" s="2936"/>
      <c r="F35" s="2936"/>
      <c r="G35" s="2936"/>
      <c r="H35" s="2936"/>
      <c r="I35" s="2937"/>
      <c r="J35" s="2942"/>
      <c r="K35" s="2940"/>
      <c r="L35" s="2940"/>
      <c r="M35" s="2941"/>
      <c r="N35" s="2942"/>
      <c r="O35" s="2940"/>
      <c r="P35" s="2940"/>
      <c r="Q35" s="2940"/>
      <c r="R35" s="2920">
        <v>0.3</v>
      </c>
      <c r="S35" s="2921"/>
      <c r="T35" s="2921"/>
      <c r="U35" s="2922"/>
      <c r="V35" s="2920">
        <v>0.4</v>
      </c>
      <c r="W35" s="2921"/>
      <c r="X35" s="2921"/>
      <c r="Y35" s="2922"/>
      <c r="Z35" s="2920">
        <v>0.5</v>
      </c>
      <c r="AA35" s="2921"/>
      <c r="AB35" s="2921"/>
      <c r="AC35" s="2922"/>
      <c r="AD35" s="2920">
        <v>0.6</v>
      </c>
      <c r="AE35" s="2921"/>
      <c r="AF35" s="2921"/>
      <c r="AG35" s="2922"/>
      <c r="AH35" s="2920">
        <v>0.8</v>
      </c>
      <c r="AI35" s="2921"/>
      <c r="AJ35" s="2921"/>
      <c r="AK35" s="2922"/>
      <c r="AL35" s="2920" t="s">
        <v>2432</v>
      </c>
      <c r="AM35" s="2921"/>
      <c r="AN35" s="2922"/>
      <c r="AO35" s="2923" t="s">
        <v>2007</v>
      </c>
      <c r="AP35" s="2924"/>
      <c r="AQ35" s="2924"/>
      <c r="AR35" s="2924"/>
      <c r="AS35" s="2924"/>
      <c r="AT35" s="2925"/>
      <c r="AU35" s="2923" t="s">
        <v>2008</v>
      </c>
      <c r="AV35" s="2924"/>
      <c r="AW35" s="2924"/>
      <c r="AX35" s="2924"/>
      <c r="AY35" s="2924"/>
      <c r="AZ35" s="2925"/>
      <c r="BA35" s="1769"/>
      <c r="BB35" s="1762"/>
      <c r="BC35" s="1762"/>
      <c r="BD35" s="1762"/>
      <c r="BE35" s="1768"/>
      <c r="BF35" s="1760"/>
    </row>
    <row r="36" spans="1:58" ht="15.75" customHeight="1">
      <c r="A36" s="1762"/>
      <c r="B36" s="2911" t="s">
        <v>2009</v>
      </c>
      <c r="C36" s="2912"/>
      <c r="D36" s="2912"/>
      <c r="E36" s="2912"/>
      <c r="F36" s="2912"/>
      <c r="G36" s="2912"/>
      <c r="H36" s="2912"/>
      <c r="I36" s="2913"/>
      <c r="J36" s="2914" t="s">
        <v>2010</v>
      </c>
      <c r="K36" s="2915"/>
      <c r="L36" s="2915"/>
      <c r="M36" s="2916"/>
      <c r="N36" s="2917">
        <v>55</v>
      </c>
      <c r="O36" s="2918"/>
      <c r="P36" s="2918"/>
      <c r="Q36" s="2919"/>
      <c r="R36" s="2909">
        <v>10</v>
      </c>
      <c r="S36" s="2909"/>
      <c r="T36" s="2909"/>
      <c r="U36" s="2909"/>
      <c r="V36" s="2909">
        <v>30</v>
      </c>
      <c r="W36" s="2909"/>
      <c r="X36" s="2909"/>
      <c r="Y36" s="2909"/>
      <c r="Z36" s="2909"/>
      <c r="AA36" s="2909"/>
      <c r="AB36" s="2909"/>
      <c r="AC36" s="2909"/>
      <c r="AD36" s="2909"/>
      <c r="AE36" s="2909"/>
      <c r="AF36" s="2909"/>
      <c r="AG36" s="2909"/>
      <c r="AH36" s="2910"/>
      <c r="AI36" s="2910"/>
      <c r="AJ36" s="2910"/>
      <c r="AK36" s="2910"/>
      <c r="AL36" s="2910"/>
      <c r="AM36" s="2910"/>
      <c r="AN36" s="2910"/>
      <c r="AO36" s="2881">
        <f>SUM(R36:AN36)</f>
        <v>40</v>
      </c>
      <c r="AP36" s="2881"/>
      <c r="AQ36" s="2881"/>
      <c r="AR36" s="2881"/>
      <c r="AS36" s="2881"/>
      <c r="AT36" s="2881"/>
      <c r="AU36" s="2882">
        <f>AO36/$J$29</f>
        <v>0.22346368715083798</v>
      </c>
      <c r="AV36" s="2882"/>
      <c r="AW36" s="2882"/>
      <c r="AX36" s="2882"/>
      <c r="AY36" s="2882"/>
      <c r="AZ36" s="2882"/>
      <c r="BA36" s="1762"/>
      <c r="BB36" s="1762"/>
      <c r="BC36" s="1762"/>
      <c r="BD36" s="1762"/>
      <c r="BE36" s="1768"/>
      <c r="BF36" s="1760"/>
    </row>
    <row r="37" spans="1:58" ht="15.75" customHeight="1">
      <c r="A37" s="1762"/>
      <c r="B37" s="2904" t="s">
        <v>2011</v>
      </c>
      <c r="C37" s="2905"/>
      <c r="D37" s="2905"/>
      <c r="E37" s="2905"/>
      <c r="F37" s="2905"/>
      <c r="G37" s="2905"/>
      <c r="H37" s="2905"/>
      <c r="I37" s="2906"/>
      <c r="J37" s="2907" t="s">
        <v>2012</v>
      </c>
      <c r="K37" s="2895"/>
      <c r="L37" s="2895"/>
      <c r="M37" s="2908"/>
      <c r="N37" s="2894">
        <v>55</v>
      </c>
      <c r="O37" s="2895"/>
      <c r="P37" s="2895"/>
      <c r="Q37" s="2896"/>
      <c r="R37" s="2880"/>
      <c r="S37" s="2880"/>
      <c r="T37" s="2880"/>
      <c r="U37" s="2880"/>
      <c r="V37" s="2880"/>
      <c r="W37" s="2880"/>
      <c r="X37" s="2880"/>
      <c r="Y37" s="2880"/>
      <c r="Z37" s="2880"/>
      <c r="AA37" s="2880"/>
      <c r="AB37" s="2880"/>
      <c r="AC37" s="2880"/>
      <c r="AD37" s="2880"/>
      <c r="AE37" s="2880"/>
      <c r="AF37" s="2880"/>
      <c r="AG37" s="2880"/>
      <c r="AH37" s="2880"/>
      <c r="AI37" s="2880"/>
      <c r="AJ37" s="2880"/>
      <c r="AK37" s="2880"/>
      <c r="AL37" s="2880"/>
      <c r="AM37" s="2880"/>
      <c r="AN37" s="2880"/>
      <c r="AO37" s="2881">
        <f t="shared" ref="AO37:AO47" si="2">SUM(R37:AN37)</f>
        <v>0</v>
      </c>
      <c r="AP37" s="2881"/>
      <c r="AQ37" s="2881"/>
      <c r="AR37" s="2881"/>
      <c r="AS37" s="2881"/>
      <c r="AT37" s="2881"/>
      <c r="AU37" s="2882">
        <f t="shared" ref="AU37:AU47" si="3">AO37/$J$29</f>
        <v>0</v>
      </c>
      <c r="AV37" s="2882"/>
      <c r="AW37" s="2882"/>
      <c r="AX37" s="2882"/>
      <c r="AY37" s="2882"/>
      <c r="AZ37" s="2882"/>
      <c r="BA37" s="1762"/>
      <c r="BB37" s="1762"/>
      <c r="BC37" s="1762"/>
      <c r="BD37" s="1762"/>
      <c r="BE37" s="1768"/>
      <c r="BF37" s="1760"/>
    </row>
    <row r="38" spans="1:58" ht="15.75" customHeight="1">
      <c r="A38" s="1762"/>
      <c r="B38" s="2904" t="s">
        <v>2013</v>
      </c>
      <c r="C38" s="2905"/>
      <c r="D38" s="2905"/>
      <c r="E38" s="2905"/>
      <c r="F38" s="2905"/>
      <c r="G38" s="2905"/>
      <c r="H38" s="2905"/>
      <c r="I38" s="2906"/>
      <c r="J38" s="2907" t="s">
        <v>2014</v>
      </c>
      <c r="K38" s="2895"/>
      <c r="L38" s="2895"/>
      <c r="M38" s="2908"/>
      <c r="N38" s="2894">
        <v>55</v>
      </c>
      <c r="O38" s="2895"/>
      <c r="P38" s="2895"/>
      <c r="Q38" s="2896"/>
      <c r="R38" s="2880"/>
      <c r="S38" s="2880"/>
      <c r="T38" s="2880"/>
      <c r="U38" s="2880"/>
      <c r="V38" s="2880"/>
      <c r="W38" s="2880"/>
      <c r="X38" s="2880"/>
      <c r="Y38" s="2880"/>
      <c r="Z38" s="2880"/>
      <c r="AA38" s="2880"/>
      <c r="AB38" s="2880"/>
      <c r="AC38" s="2880"/>
      <c r="AD38" s="2880"/>
      <c r="AE38" s="2880"/>
      <c r="AF38" s="2880"/>
      <c r="AG38" s="2880"/>
      <c r="AH38" s="2880"/>
      <c r="AI38" s="2880"/>
      <c r="AJ38" s="2880"/>
      <c r="AK38" s="2880"/>
      <c r="AL38" s="2880"/>
      <c r="AM38" s="2880"/>
      <c r="AN38" s="2880"/>
      <c r="AO38" s="2881">
        <f t="shared" si="2"/>
        <v>0</v>
      </c>
      <c r="AP38" s="2881"/>
      <c r="AQ38" s="2881"/>
      <c r="AR38" s="2881"/>
      <c r="AS38" s="2881"/>
      <c r="AT38" s="2881"/>
      <c r="AU38" s="2882">
        <f t="shared" si="3"/>
        <v>0</v>
      </c>
      <c r="AV38" s="2882"/>
      <c r="AW38" s="2882"/>
      <c r="AX38" s="2882"/>
      <c r="AY38" s="2882"/>
      <c r="AZ38" s="2882"/>
      <c r="BA38" s="1762"/>
      <c r="BB38" s="1762"/>
      <c r="BC38" s="1762"/>
      <c r="BD38" s="1762"/>
      <c r="BE38" s="1768"/>
      <c r="BF38" s="1760"/>
    </row>
    <row r="39" spans="1:58" ht="15.75" customHeight="1">
      <c r="A39" s="1762"/>
      <c r="B39" s="2904" t="s">
        <v>2015</v>
      </c>
      <c r="C39" s="2905"/>
      <c r="D39" s="2905"/>
      <c r="E39" s="2905"/>
      <c r="F39" s="2905"/>
      <c r="G39" s="2905"/>
      <c r="H39" s="2905"/>
      <c r="I39" s="2906"/>
      <c r="J39" s="2892"/>
      <c r="K39" s="2655"/>
      <c r="L39" s="2655"/>
      <c r="M39" s="2893"/>
      <c r="N39" s="2826"/>
      <c r="O39" s="2655"/>
      <c r="P39" s="2655"/>
      <c r="Q39" s="2897"/>
      <c r="R39" s="2880"/>
      <c r="S39" s="2880"/>
      <c r="T39" s="2880"/>
      <c r="U39" s="2880"/>
      <c r="V39" s="2880"/>
      <c r="W39" s="2880"/>
      <c r="X39" s="2880"/>
      <c r="Y39" s="2880"/>
      <c r="Z39" s="2880"/>
      <c r="AA39" s="2880"/>
      <c r="AB39" s="2880"/>
      <c r="AC39" s="2880"/>
      <c r="AD39" s="2880"/>
      <c r="AE39" s="2880"/>
      <c r="AF39" s="2880"/>
      <c r="AG39" s="2880"/>
      <c r="AH39" s="2880"/>
      <c r="AI39" s="2880"/>
      <c r="AJ39" s="2880"/>
      <c r="AK39" s="2880"/>
      <c r="AL39" s="2880"/>
      <c r="AM39" s="2880"/>
      <c r="AN39" s="2880"/>
      <c r="AO39" s="2881">
        <f t="shared" si="2"/>
        <v>0</v>
      </c>
      <c r="AP39" s="2881"/>
      <c r="AQ39" s="2881"/>
      <c r="AR39" s="2881"/>
      <c r="AS39" s="2881"/>
      <c r="AT39" s="2881"/>
      <c r="AU39" s="2882">
        <f t="shared" si="3"/>
        <v>0</v>
      </c>
      <c r="AV39" s="2882"/>
      <c r="AW39" s="2882"/>
      <c r="AX39" s="2882"/>
      <c r="AY39" s="2882"/>
      <c r="AZ39" s="2882"/>
      <c r="BA39" s="1762"/>
      <c r="BB39" s="1762"/>
      <c r="BC39" s="1762"/>
      <c r="BD39" s="1762"/>
      <c r="BE39" s="1768"/>
    </row>
    <row r="40" spans="1:58" ht="15.75" customHeight="1">
      <c r="A40" s="1762"/>
      <c r="B40" s="2904" t="s">
        <v>2015</v>
      </c>
      <c r="C40" s="2905"/>
      <c r="D40" s="2905"/>
      <c r="E40" s="2905"/>
      <c r="F40" s="2905"/>
      <c r="G40" s="2905"/>
      <c r="H40" s="2905"/>
      <c r="I40" s="2906"/>
      <c r="J40" s="2892"/>
      <c r="K40" s="2655"/>
      <c r="L40" s="2655"/>
      <c r="M40" s="2893"/>
      <c r="N40" s="2826"/>
      <c r="O40" s="2655"/>
      <c r="P40" s="2655"/>
      <c r="Q40" s="2897"/>
      <c r="R40" s="2880"/>
      <c r="S40" s="2880"/>
      <c r="T40" s="2880"/>
      <c r="U40" s="2880"/>
      <c r="V40" s="2880"/>
      <c r="W40" s="2880"/>
      <c r="X40" s="2880"/>
      <c r="Y40" s="2880"/>
      <c r="Z40" s="2880"/>
      <c r="AA40" s="2880"/>
      <c r="AB40" s="2880"/>
      <c r="AC40" s="2880"/>
      <c r="AD40" s="2880"/>
      <c r="AE40" s="2880"/>
      <c r="AF40" s="2880"/>
      <c r="AG40" s="2880"/>
      <c r="AH40" s="2880"/>
      <c r="AI40" s="2880"/>
      <c r="AJ40" s="2880"/>
      <c r="AK40" s="2880"/>
      <c r="AL40" s="2880"/>
      <c r="AM40" s="2880"/>
      <c r="AN40" s="2880"/>
      <c r="AO40" s="2881">
        <f t="shared" si="2"/>
        <v>0</v>
      </c>
      <c r="AP40" s="2881"/>
      <c r="AQ40" s="2881"/>
      <c r="AR40" s="2881"/>
      <c r="AS40" s="2881"/>
      <c r="AT40" s="2881"/>
      <c r="AU40" s="2882">
        <f t="shared" si="3"/>
        <v>0</v>
      </c>
      <c r="AV40" s="2882"/>
      <c r="AW40" s="2882"/>
      <c r="AX40" s="2882"/>
      <c r="AY40" s="2882"/>
      <c r="AZ40" s="2882"/>
      <c r="BA40" s="1762"/>
      <c r="BB40" s="1762"/>
      <c r="BC40" s="1762"/>
      <c r="BD40" s="1762"/>
      <c r="BE40" s="1768"/>
    </row>
    <row r="41" spans="1:58" ht="15.75" customHeight="1">
      <c r="A41" s="1762"/>
      <c r="B41" s="2901" t="s">
        <v>2016</v>
      </c>
      <c r="C41" s="2902"/>
      <c r="D41" s="2902"/>
      <c r="E41" s="2902"/>
      <c r="F41" s="2902"/>
      <c r="G41" s="2902"/>
      <c r="H41" s="2902"/>
      <c r="I41" s="2903"/>
      <c r="J41" s="2892"/>
      <c r="K41" s="2655"/>
      <c r="L41" s="2655"/>
      <c r="M41" s="2893"/>
      <c r="N41" s="2826"/>
      <c r="O41" s="2655"/>
      <c r="P41" s="2655"/>
      <c r="Q41" s="2897"/>
      <c r="R41" s="2880"/>
      <c r="S41" s="2880"/>
      <c r="T41" s="2880"/>
      <c r="U41" s="2880"/>
      <c r="V41" s="2880"/>
      <c r="W41" s="2880"/>
      <c r="X41" s="2880"/>
      <c r="Y41" s="2880"/>
      <c r="Z41" s="2880"/>
      <c r="AA41" s="2880"/>
      <c r="AB41" s="2880"/>
      <c r="AC41" s="2880"/>
      <c r="AD41" s="2880"/>
      <c r="AE41" s="2880"/>
      <c r="AF41" s="2880"/>
      <c r="AG41" s="2880"/>
      <c r="AH41" s="2880"/>
      <c r="AI41" s="2880"/>
      <c r="AJ41" s="2880"/>
      <c r="AK41" s="2880"/>
      <c r="AL41" s="2880"/>
      <c r="AM41" s="2880"/>
      <c r="AN41" s="2880"/>
      <c r="AO41" s="2881">
        <f t="shared" si="2"/>
        <v>0</v>
      </c>
      <c r="AP41" s="2881"/>
      <c r="AQ41" s="2881"/>
      <c r="AR41" s="2881"/>
      <c r="AS41" s="2881"/>
      <c r="AT41" s="2881"/>
      <c r="AU41" s="2882">
        <f t="shared" si="3"/>
        <v>0</v>
      </c>
      <c r="AV41" s="2882"/>
      <c r="AW41" s="2882"/>
      <c r="AX41" s="2882"/>
      <c r="AY41" s="2882"/>
      <c r="AZ41" s="2882"/>
      <c r="BA41" s="1762"/>
      <c r="BB41" s="1762"/>
      <c r="BC41" s="1762"/>
      <c r="BD41" s="1762"/>
      <c r="BE41" s="1768"/>
    </row>
    <row r="42" spans="1:58" ht="15.75" customHeight="1">
      <c r="A42" s="1762"/>
      <c r="B42" s="2901" t="s">
        <v>2016</v>
      </c>
      <c r="C42" s="2902"/>
      <c r="D42" s="2902"/>
      <c r="E42" s="2902"/>
      <c r="F42" s="2902"/>
      <c r="G42" s="2902"/>
      <c r="H42" s="2902"/>
      <c r="I42" s="2903"/>
      <c r="J42" s="2892"/>
      <c r="K42" s="2655"/>
      <c r="L42" s="2655"/>
      <c r="M42" s="2893"/>
      <c r="N42" s="2826"/>
      <c r="O42" s="2655"/>
      <c r="P42" s="2655"/>
      <c r="Q42" s="2897"/>
      <c r="R42" s="2880"/>
      <c r="S42" s="2880"/>
      <c r="T42" s="2880"/>
      <c r="U42" s="2880"/>
      <c r="V42" s="2880"/>
      <c r="W42" s="2880"/>
      <c r="X42" s="2880"/>
      <c r="Y42" s="2880"/>
      <c r="Z42" s="2880"/>
      <c r="AA42" s="2880"/>
      <c r="AB42" s="2880"/>
      <c r="AC42" s="2880"/>
      <c r="AD42" s="2880"/>
      <c r="AE42" s="2880"/>
      <c r="AF42" s="2880"/>
      <c r="AG42" s="2880"/>
      <c r="AH42" s="2880"/>
      <c r="AI42" s="2880"/>
      <c r="AJ42" s="2880"/>
      <c r="AK42" s="2880"/>
      <c r="AL42" s="2880"/>
      <c r="AM42" s="2880"/>
      <c r="AN42" s="2880"/>
      <c r="AO42" s="2881">
        <f t="shared" si="2"/>
        <v>0</v>
      </c>
      <c r="AP42" s="2881"/>
      <c r="AQ42" s="2881"/>
      <c r="AR42" s="2881"/>
      <c r="AS42" s="2881"/>
      <c r="AT42" s="2881"/>
      <c r="AU42" s="2882">
        <f t="shared" si="3"/>
        <v>0</v>
      </c>
      <c r="AV42" s="2882"/>
      <c r="AW42" s="2882"/>
      <c r="AX42" s="2882"/>
      <c r="AY42" s="2882"/>
      <c r="AZ42" s="2882"/>
      <c r="BA42" s="1762"/>
      <c r="BB42" s="1762"/>
      <c r="BC42" s="1762"/>
      <c r="BD42" s="1762"/>
      <c r="BE42" s="1768"/>
    </row>
    <row r="43" spans="1:58" ht="15.75" customHeight="1">
      <c r="A43" s="1762"/>
      <c r="B43" s="2898" t="s">
        <v>2017</v>
      </c>
      <c r="C43" s="2899"/>
      <c r="D43" s="2899"/>
      <c r="E43" s="2899"/>
      <c r="F43" s="2899"/>
      <c r="G43" s="2899"/>
      <c r="H43" s="2899"/>
      <c r="I43" s="2900"/>
      <c r="J43" s="2892"/>
      <c r="K43" s="2655"/>
      <c r="L43" s="2655"/>
      <c r="M43" s="2893"/>
      <c r="N43" s="2826"/>
      <c r="O43" s="2655"/>
      <c r="P43" s="2655"/>
      <c r="Q43" s="2897"/>
      <c r="R43" s="2880"/>
      <c r="S43" s="2880"/>
      <c r="T43" s="2880"/>
      <c r="U43" s="2880"/>
      <c r="V43" s="2880"/>
      <c r="W43" s="2880"/>
      <c r="X43" s="2880"/>
      <c r="Y43" s="2880"/>
      <c r="Z43" s="2880"/>
      <c r="AA43" s="2880"/>
      <c r="AB43" s="2880"/>
      <c r="AC43" s="2880"/>
      <c r="AD43" s="2880"/>
      <c r="AE43" s="2880"/>
      <c r="AF43" s="2880"/>
      <c r="AG43" s="2880"/>
      <c r="AH43" s="2880"/>
      <c r="AI43" s="2880"/>
      <c r="AJ43" s="2880"/>
      <c r="AK43" s="2880"/>
      <c r="AL43" s="2880"/>
      <c r="AM43" s="2880"/>
      <c r="AN43" s="2880"/>
      <c r="AO43" s="2881">
        <f t="shared" si="2"/>
        <v>0</v>
      </c>
      <c r="AP43" s="2881"/>
      <c r="AQ43" s="2881"/>
      <c r="AR43" s="2881"/>
      <c r="AS43" s="2881"/>
      <c r="AT43" s="2881"/>
      <c r="AU43" s="2882">
        <f t="shared" si="3"/>
        <v>0</v>
      </c>
      <c r="AV43" s="2882"/>
      <c r="AW43" s="2882"/>
      <c r="AX43" s="2882"/>
      <c r="AY43" s="2882"/>
      <c r="AZ43" s="2882"/>
      <c r="BA43" s="1762"/>
      <c r="BB43" s="1762"/>
      <c r="BC43" s="1762"/>
      <c r="BD43" s="1762"/>
      <c r="BE43" s="1768"/>
    </row>
    <row r="44" spans="1:58" ht="15.75" customHeight="1">
      <c r="A44" s="1762"/>
      <c r="B44" s="2898" t="s">
        <v>2018</v>
      </c>
      <c r="C44" s="2899"/>
      <c r="D44" s="2899"/>
      <c r="E44" s="2899"/>
      <c r="F44" s="2899"/>
      <c r="G44" s="2899"/>
      <c r="H44" s="2899"/>
      <c r="I44" s="2900"/>
      <c r="J44" s="2892"/>
      <c r="K44" s="2655"/>
      <c r="L44" s="2655"/>
      <c r="M44" s="2893"/>
      <c r="N44" s="2826"/>
      <c r="O44" s="2655"/>
      <c r="P44" s="2655"/>
      <c r="Q44" s="2897"/>
      <c r="R44" s="2880"/>
      <c r="S44" s="2880"/>
      <c r="T44" s="2880"/>
      <c r="U44" s="2880"/>
      <c r="V44" s="2880"/>
      <c r="W44" s="2880"/>
      <c r="X44" s="2880"/>
      <c r="Y44" s="2880"/>
      <c r="Z44" s="2880"/>
      <c r="AA44" s="2880"/>
      <c r="AB44" s="2880"/>
      <c r="AC44" s="2880"/>
      <c r="AD44" s="2880"/>
      <c r="AE44" s="2880"/>
      <c r="AF44" s="2880"/>
      <c r="AG44" s="2880"/>
      <c r="AH44" s="2880"/>
      <c r="AI44" s="2880"/>
      <c r="AJ44" s="2880"/>
      <c r="AK44" s="2880"/>
      <c r="AL44" s="2880"/>
      <c r="AM44" s="2880"/>
      <c r="AN44" s="2880"/>
      <c r="AO44" s="2881">
        <f t="shared" si="2"/>
        <v>0</v>
      </c>
      <c r="AP44" s="2881"/>
      <c r="AQ44" s="2881"/>
      <c r="AR44" s="2881"/>
      <c r="AS44" s="2881"/>
      <c r="AT44" s="2881"/>
      <c r="AU44" s="2882">
        <f t="shared" si="3"/>
        <v>0</v>
      </c>
      <c r="AV44" s="2882"/>
      <c r="AW44" s="2882"/>
      <c r="AX44" s="2882"/>
      <c r="AY44" s="2882"/>
      <c r="AZ44" s="2882"/>
      <c r="BA44" s="1762"/>
      <c r="BB44" s="1762"/>
      <c r="BC44" s="1762"/>
      <c r="BD44" s="1762"/>
      <c r="BE44" s="1768"/>
    </row>
    <row r="45" spans="1:58" ht="15.75" customHeight="1">
      <c r="A45" s="1762"/>
      <c r="B45" s="2889" t="s">
        <v>2019</v>
      </c>
      <c r="C45" s="2890"/>
      <c r="D45" s="2890"/>
      <c r="E45" s="2890"/>
      <c r="F45" s="2890"/>
      <c r="G45" s="2890"/>
      <c r="H45" s="2890"/>
      <c r="I45" s="2891"/>
      <c r="J45" s="2892"/>
      <c r="K45" s="2655"/>
      <c r="L45" s="2655"/>
      <c r="M45" s="2893"/>
      <c r="N45" s="2826"/>
      <c r="O45" s="2655"/>
      <c r="P45" s="2655"/>
      <c r="Q45" s="2897"/>
      <c r="R45" s="2880"/>
      <c r="S45" s="2880"/>
      <c r="T45" s="2880"/>
      <c r="U45" s="2880"/>
      <c r="V45" s="2880"/>
      <c r="W45" s="2880"/>
      <c r="X45" s="2880"/>
      <c r="Y45" s="2880"/>
      <c r="Z45" s="2880"/>
      <c r="AA45" s="2880"/>
      <c r="AB45" s="2880"/>
      <c r="AC45" s="2880"/>
      <c r="AD45" s="2880"/>
      <c r="AE45" s="2880"/>
      <c r="AF45" s="2880"/>
      <c r="AG45" s="2880"/>
      <c r="AH45" s="2880"/>
      <c r="AI45" s="2880"/>
      <c r="AJ45" s="2880"/>
      <c r="AK45" s="2880"/>
      <c r="AL45" s="2880"/>
      <c r="AM45" s="2880"/>
      <c r="AN45" s="2880"/>
      <c r="AO45" s="2881">
        <f t="shared" si="2"/>
        <v>0</v>
      </c>
      <c r="AP45" s="2881"/>
      <c r="AQ45" s="2881"/>
      <c r="AR45" s="2881"/>
      <c r="AS45" s="2881"/>
      <c r="AT45" s="2881"/>
      <c r="AU45" s="2882">
        <f t="shared" si="3"/>
        <v>0</v>
      </c>
      <c r="AV45" s="2882"/>
      <c r="AW45" s="2882"/>
      <c r="AX45" s="2882"/>
      <c r="AY45" s="2882"/>
      <c r="AZ45" s="2882"/>
      <c r="BA45" s="1762"/>
      <c r="BB45" s="1762"/>
      <c r="BC45" s="1762"/>
      <c r="BD45" s="1762"/>
      <c r="BE45" s="1768"/>
    </row>
    <row r="46" spans="1:58" ht="15.75" customHeight="1">
      <c r="A46" s="1762"/>
      <c r="B46" s="2889" t="s">
        <v>2020</v>
      </c>
      <c r="C46" s="2890"/>
      <c r="D46" s="2890"/>
      <c r="E46" s="2890"/>
      <c r="F46" s="2890"/>
      <c r="G46" s="2890"/>
      <c r="H46" s="2890"/>
      <c r="I46" s="2891"/>
      <c r="J46" s="2892"/>
      <c r="K46" s="2655"/>
      <c r="L46" s="2655"/>
      <c r="M46" s="2893"/>
      <c r="N46" s="2894">
        <v>99</v>
      </c>
      <c r="O46" s="2895"/>
      <c r="P46" s="2895"/>
      <c r="Q46" s="2896"/>
      <c r="R46" s="2880"/>
      <c r="S46" s="2880"/>
      <c r="T46" s="2880"/>
      <c r="U46" s="2880"/>
      <c r="V46" s="2880"/>
      <c r="W46" s="2880"/>
      <c r="X46" s="2880"/>
      <c r="Y46" s="2880"/>
      <c r="Z46" s="2880"/>
      <c r="AA46" s="2880"/>
      <c r="AB46" s="2880"/>
      <c r="AC46" s="2880"/>
      <c r="AD46" s="2880"/>
      <c r="AE46" s="2880"/>
      <c r="AF46" s="2880"/>
      <c r="AG46" s="2880"/>
      <c r="AH46" s="2880"/>
      <c r="AI46" s="2880"/>
      <c r="AJ46" s="2880"/>
      <c r="AK46" s="2880"/>
      <c r="AL46" s="2880"/>
      <c r="AM46" s="2880"/>
      <c r="AN46" s="2880"/>
      <c r="AO46" s="2881">
        <f t="shared" si="2"/>
        <v>0</v>
      </c>
      <c r="AP46" s="2881"/>
      <c r="AQ46" s="2881"/>
      <c r="AR46" s="2881"/>
      <c r="AS46" s="2881"/>
      <c r="AT46" s="2881"/>
      <c r="AU46" s="2882">
        <f t="shared" si="3"/>
        <v>0</v>
      </c>
      <c r="AV46" s="2882"/>
      <c r="AW46" s="2882"/>
      <c r="AX46" s="2882"/>
      <c r="AY46" s="2882"/>
      <c r="AZ46" s="2882"/>
      <c r="BA46" s="1762"/>
      <c r="BB46" s="1762"/>
      <c r="BC46" s="1762"/>
      <c r="BD46" s="1762"/>
      <c r="BE46" s="1768"/>
    </row>
    <row r="47" spans="1:58" ht="15.75" customHeight="1" thickBot="1">
      <c r="A47" s="1762"/>
      <c r="B47" s="2883" t="s">
        <v>308</v>
      </c>
      <c r="C47" s="2884"/>
      <c r="D47" s="2884"/>
      <c r="E47" s="2884"/>
      <c r="F47" s="2884"/>
      <c r="G47" s="2884"/>
      <c r="H47" s="2884"/>
      <c r="I47" s="2885"/>
      <c r="J47" s="2886"/>
      <c r="K47" s="2792"/>
      <c r="L47" s="2792"/>
      <c r="M47" s="2793"/>
      <c r="N47" s="2887"/>
      <c r="O47" s="2792"/>
      <c r="P47" s="2792"/>
      <c r="Q47" s="2888"/>
      <c r="R47" s="2880"/>
      <c r="S47" s="2880"/>
      <c r="T47" s="2880"/>
      <c r="U47" s="2880"/>
      <c r="V47" s="2880"/>
      <c r="W47" s="2880"/>
      <c r="X47" s="2880"/>
      <c r="Y47" s="2880"/>
      <c r="Z47" s="2880"/>
      <c r="AA47" s="2880"/>
      <c r="AB47" s="2880"/>
      <c r="AC47" s="2880"/>
      <c r="AD47" s="2880"/>
      <c r="AE47" s="2880"/>
      <c r="AF47" s="2880"/>
      <c r="AG47" s="2880"/>
      <c r="AH47" s="2880"/>
      <c r="AI47" s="2880"/>
      <c r="AJ47" s="2880"/>
      <c r="AK47" s="2880"/>
      <c r="AL47" s="2880"/>
      <c r="AM47" s="2880"/>
      <c r="AN47" s="2880"/>
      <c r="AO47" s="2881">
        <f t="shared" si="2"/>
        <v>0</v>
      </c>
      <c r="AP47" s="2881"/>
      <c r="AQ47" s="2881"/>
      <c r="AR47" s="2881"/>
      <c r="AS47" s="2881"/>
      <c r="AT47" s="2881"/>
      <c r="AU47" s="2882">
        <f t="shared" si="3"/>
        <v>0</v>
      </c>
      <c r="AV47" s="2882"/>
      <c r="AW47" s="2882"/>
      <c r="AX47" s="2882"/>
      <c r="AY47" s="2882"/>
      <c r="AZ47" s="2882"/>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738" t="s">
        <v>2022</v>
      </c>
      <c r="C50" s="2739"/>
      <c r="D50" s="2739"/>
      <c r="E50" s="2739"/>
      <c r="F50" s="2739"/>
      <c r="G50" s="2739"/>
      <c r="H50" s="2739"/>
      <c r="I50" s="2739"/>
      <c r="J50" s="2739"/>
      <c r="K50" s="2739"/>
      <c r="L50" s="2739"/>
      <c r="M50" s="2739"/>
      <c r="N50" s="2739"/>
      <c r="O50" s="2739"/>
      <c r="P50" s="2739"/>
      <c r="Q50" s="2739"/>
      <c r="R50" s="2739"/>
      <c r="S50" s="2739"/>
      <c r="T50" s="2739"/>
      <c r="U50" s="2739"/>
      <c r="V50" s="2739"/>
      <c r="W50" s="2739"/>
      <c r="X50" s="2739"/>
      <c r="Y50" s="2739"/>
      <c r="Z50" s="2739"/>
      <c r="AA50" s="2739"/>
      <c r="AB50" s="2739"/>
      <c r="AC50" s="2739"/>
      <c r="AD50" s="2739"/>
      <c r="AE50" s="2739"/>
      <c r="AF50" s="2739"/>
      <c r="AG50" s="2739"/>
      <c r="AH50" s="2739"/>
      <c r="AI50" s="2739"/>
      <c r="AJ50" s="2739"/>
      <c r="AK50" s="2739"/>
      <c r="AL50" s="2739"/>
      <c r="AM50" s="2739"/>
      <c r="AN50" s="2739"/>
      <c r="AO50" s="2870"/>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871" t="s">
        <v>2023</v>
      </c>
      <c r="C51" s="2872"/>
      <c r="D51" s="2872"/>
      <c r="E51" s="2872"/>
      <c r="F51" s="2872"/>
      <c r="G51" s="2872"/>
      <c r="H51" s="2872"/>
      <c r="I51" s="2873"/>
      <c r="J51" s="2871" t="s">
        <v>2024</v>
      </c>
      <c r="K51" s="2872"/>
      <c r="L51" s="2872"/>
      <c r="M51" s="2872"/>
      <c r="N51" s="2872"/>
      <c r="O51" s="2872"/>
      <c r="P51" s="2872"/>
      <c r="Q51" s="2873"/>
      <c r="R51" s="2874" t="s">
        <v>2025</v>
      </c>
      <c r="S51" s="2875"/>
      <c r="T51" s="2875"/>
      <c r="U51" s="2875"/>
      <c r="V51" s="2875"/>
      <c r="W51" s="2875"/>
      <c r="X51" s="2875"/>
      <c r="Y51" s="2876"/>
      <c r="Z51" s="2877" t="s">
        <v>2026</v>
      </c>
      <c r="AA51" s="2878"/>
      <c r="AB51" s="2878"/>
      <c r="AC51" s="2878"/>
      <c r="AD51" s="2878"/>
      <c r="AE51" s="2878"/>
      <c r="AF51" s="2878"/>
      <c r="AG51" s="2879"/>
      <c r="AH51" s="2877" t="s">
        <v>2027</v>
      </c>
      <c r="AI51" s="2878"/>
      <c r="AJ51" s="2878"/>
      <c r="AK51" s="2878"/>
      <c r="AL51" s="2878"/>
      <c r="AM51" s="2878"/>
      <c r="AN51" s="2878"/>
      <c r="AO51" s="2879"/>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846" t="s">
        <v>2454</v>
      </c>
      <c r="C52" s="2847"/>
      <c r="D52" s="2847"/>
      <c r="E52" s="2847"/>
      <c r="F52" s="2847"/>
      <c r="G52" s="2847"/>
      <c r="H52" s="2847"/>
      <c r="I52" s="2847"/>
      <c r="J52" s="2847">
        <v>0</v>
      </c>
      <c r="K52" s="2847"/>
      <c r="L52" s="2847"/>
      <c r="M52" s="2847"/>
      <c r="N52" s="2847"/>
      <c r="O52" s="2847"/>
      <c r="P52" s="2847"/>
      <c r="Q52" s="2847"/>
      <c r="R52" s="2866">
        <v>0</v>
      </c>
      <c r="S52" s="2866"/>
      <c r="T52" s="2866"/>
      <c r="U52" s="2866"/>
      <c r="V52" s="2866"/>
      <c r="W52" s="2866"/>
      <c r="X52" s="2866"/>
      <c r="Y52" s="2866"/>
      <c r="Z52" s="2867"/>
      <c r="AA52" s="2867"/>
      <c r="AB52" s="2867"/>
      <c r="AC52" s="2867"/>
      <c r="AD52" s="2867"/>
      <c r="AE52" s="2867"/>
      <c r="AF52" s="2867"/>
      <c r="AG52" s="2867"/>
      <c r="AH52" s="2868">
        <v>0</v>
      </c>
      <c r="AI52" s="2868"/>
      <c r="AJ52" s="2868"/>
      <c r="AK52" s="2868"/>
      <c r="AL52" s="2868"/>
      <c r="AM52" s="2868"/>
      <c r="AN52" s="2868"/>
      <c r="AO52" s="2869"/>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846" t="s">
        <v>2455</v>
      </c>
      <c r="C53" s="2847"/>
      <c r="D53" s="2847"/>
      <c r="E53" s="2847"/>
      <c r="F53" s="2847"/>
      <c r="G53" s="2847"/>
      <c r="H53" s="2847"/>
      <c r="I53" s="2847"/>
      <c r="J53" s="2847"/>
      <c r="K53" s="2847"/>
      <c r="L53" s="2847"/>
      <c r="M53" s="2847"/>
      <c r="N53" s="2847"/>
      <c r="O53" s="2847"/>
      <c r="P53" s="2847"/>
      <c r="Q53" s="2847"/>
      <c r="R53" s="2866">
        <v>0</v>
      </c>
      <c r="S53" s="2866"/>
      <c r="T53" s="2866"/>
      <c r="U53" s="2866"/>
      <c r="V53" s="2866"/>
      <c r="W53" s="2866"/>
      <c r="X53" s="2866"/>
      <c r="Y53" s="2866"/>
      <c r="Z53" s="2867"/>
      <c r="AA53" s="2867"/>
      <c r="AB53" s="2867"/>
      <c r="AC53" s="2867"/>
      <c r="AD53" s="2867"/>
      <c r="AE53" s="2867"/>
      <c r="AF53" s="2867"/>
      <c r="AG53" s="2867"/>
      <c r="AH53" s="2868">
        <v>0</v>
      </c>
      <c r="AI53" s="2868"/>
      <c r="AJ53" s="2868"/>
      <c r="AK53" s="2868"/>
      <c r="AL53" s="2868"/>
      <c r="AM53" s="2868"/>
      <c r="AN53" s="2868"/>
      <c r="AO53" s="2869"/>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846"/>
      <c r="C54" s="2847"/>
      <c r="D54" s="2847"/>
      <c r="E54" s="2847"/>
      <c r="F54" s="2847"/>
      <c r="G54" s="2847"/>
      <c r="H54" s="2847"/>
      <c r="I54" s="2847"/>
      <c r="J54" s="2847"/>
      <c r="K54" s="2847"/>
      <c r="L54" s="2847"/>
      <c r="M54" s="2847"/>
      <c r="N54" s="2847"/>
      <c r="O54" s="2847"/>
      <c r="P54" s="2847"/>
      <c r="Q54" s="2847"/>
      <c r="R54" s="2866">
        <v>0</v>
      </c>
      <c r="S54" s="2866"/>
      <c r="T54" s="2866"/>
      <c r="U54" s="2866"/>
      <c r="V54" s="2866"/>
      <c r="W54" s="2866"/>
      <c r="X54" s="2866"/>
      <c r="Y54" s="2866"/>
      <c r="Z54" s="2867"/>
      <c r="AA54" s="2867"/>
      <c r="AB54" s="2867"/>
      <c r="AC54" s="2867"/>
      <c r="AD54" s="2867"/>
      <c r="AE54" s="2867"/>
      <c r="AF54" s="2867"/>
      <c r="AG54" s="2867"/>
      <c r="AH54" s="2868">
        <v>0</v>
      </c>
      <c r="AI54" s="2868"/>
      <c r="AJ54" s="2868"/>
      <c r="AK54" s="2868"/>
      <c r="AL54" s="2868"/>
      <c r="AM54" s="2868"/>
      <c r="AN54" s="2868"/>
      <c r="AO54" s="2869"/>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846"/>
      <c r="C55" s="2847"/>
      <c r="D55" s="2847"/>
      <c r="E55" s="2847"/>
      <c r="F55" s="2847"/>
      <c r="G55" s="2847"/>
      <c r="H55" s="2847"/>
      <c r="I55" s="2847"/>
      <c r="J55" s="2847"/>
      <c r="K55" s="2847"/>
      <c r="L55" s="2847"/>
      <c r="M55" s="2847"/>
      <c r="N55" s="2847"/>
      <c r="O55" s="2847"/>
      <c r="P55" s="2847"/>
      <c r="Q55" s="2847"/>
      <c r="R55" s="2866">
        <v>0</v>
      </c>
      <c r="S55" s="2866"/>
      <c r="T55" s="2866"/>
      <c r="U55" s="2866"/>
      <c r="V55" s="2866"/>
      <c r="W55" s="2866"/>
      <c r="X55" s="2866"/>
      <c r="Y55" s="2866"/>
      <c r="Z55" s="2867"/>
      <c r="AA55" s="2867"/>
      <c r="AB55" s="2867"/>
      <c r="AC55" s="2867"/>
      <c r="AD55" s="2867"/>
      <c r="AE55" s="2867"/>
      <c r="AF55" s="2867"/>
      <c r="AG55" s="2867"/>
      <c r="AH55" s="2868">
        <v>0</v>
      </c>
      <c r="AI55" s="2868"/>
      <c r="AJ55" s="2868"/>
      <c r="AK55" s="2868"/>
      <c r="AL55" s="2868"/>
      <c r="AM55" s="2868"/>
      <c r="AN55" s="2868"/>
      <c r="AO55" s="2869"/>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850"/>
      <c r="C56" s="2851"/>
      <c r="D56" s="2851"/>
      <c r="E56" s="2851"/>
      <c r="F56" s="2851"/>
      <c r="G56" s="2851"/>
      <c r="H56" s="2851"/>
      <c r="I56" s="2851"/>
      <c r="J56" s="2851"/>
      <c r="K56" s="2851"/>
      <c r="L56" s="2851"/>
      <c r="M56" s="2851"/>
      <c r="N56" s="2851"/>
      <c r="O56" s="2851"/>
      <c r="P56" s="2851"/>
      <c r="Q56" s="2851"/>
      <c r="R56" s="2857">
        <v>0</v>
      </c>
      <c r="S56" s="2857"/>
      <c r="T56" s="2857"/>
      <c r="U56" s="2857"/>
      <c r="V56" s="2857"/>
      <c r="W56" s="2857"/>
      <c r="X56" s="2857"/>
      <c r="Y56" s="2857"/>
      <c r="Z56" s="2858"/>
      <c r="AA56" s="2858"/>
      <c r="AB56" s="2858"/>
      <c r="AC56" s="2858"/>
      <c r="AD56" s="2858"/>
      <c r="AE56" s="2858"/>
      <c r="AF56" s="2858"/>
      <c r="AG56" s="2858"/>
      <c r="AH56" s="2859"/>
      <c r="AI56" s="2859"/>
      <c r="AJ56" s="2859"/>
      <c r="AK56" s="2859"/>
      <c r="AL56" s="2859"/>
      <c r="AM56" s="2859"/>
      <c r="AN56" s="2859"/>
      <c r="AO56" s="2860"/>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861" t="s">
        <v>1871</v>
      </c>
      <c r="C57" s="2862"/>
      <c r="D57" s="2862"/>
      <c r="E57" s="2862"/>
      <c r="F57" s="2862"/>
      <c r="G57" s="2862"/>
      <c r="H57" s="2862"/>
      <c r="I57" s="2862"/>
      <c r="J57" s="2862"/>
      <c r="K57" s="2862"/>
      <c r="L57" s="2862"/>
      <c r="M57" s="2862"/>
      <c r="N57" s="2862"/>
      <c r="O57" s="2862"/>
      <c r="P57" s="2862"/>
      <c r="Q57" s="2862"/>
      <c r="R57" s="2863">
        <f>SUM(R52:Y56)</f>
        <v>0</v>
      </c>
      <c r="S57" s="2863"/>
      <c r="T57" s="2863"/>
      <c r="U57" s="2863"/>
      <c r="V57" s="2863"/>
      <c r="W57" s="2863"/>
      <c r="X57" s="2863"/>
      <c r="Y57" s="2863"/>
      <c r="Z57" s="2864">
        <f>SUM(Z52:AG56)</f>
        <v>0</v>
      </c>
      <c r="AA57" s="2864"/>
      <c r="AB57" s="2864"/>
      <c r="AC57" s="2864"/>
      <c r="AD57" s="2864"/>
      <c r="AE57" s="2864"/>
      <c r="AF57" s="2864"/>
      <c r="AG57" s="2864"/>
      <c r="AH57" s="2865">
        <f>SUM(AH52:AO56)</f>
        <v>0</v>
      </c>
      <c r="AI57" s="2865"/>
      <c r="AJ57" s="2865"/>
      <c r="AK57" s="2865"/>
      <c r="AL57" s="2865"/>
      <c r="AM57" s="2865"/>
      <c r="AN57" s="2865"/>
      <c r="AO57" s="2865"/>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854" t="s">
        <v>2023</v>
      </c>
      <c r="C59" s="2855"/>
      <c r="D59" s="2855"/>
      <c r="E59" s="2855"/>
      <c r="F59" s="2855"/>
      <c r="G59" s="2855"/>
      <c r="H59" s="2855"/>
      <c r="I59" s="2856"/>
      <c r="J59" s="2663" t="s">
        <v>2028</v>
      </c>
      <c r="K59" s="2663"/>
      <c r="L59" s="2663"/>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c r="AS59" s="2663"/>
      <c r="AT59" s="2663"/>
      <c r="AU59" s="2663"/>
      <c r="AV59" s="2663"/>
      <c r="AW59" s="2664"/>
      <c r="AX59" s="1762"/>
      <c r="AY59" s="1762"/>
      <c r="AZ59" s="1762"/>
      <c r="BA59" s="1762"/>
      <c r="BB59" s="1762"/>
      <c r="BC59" s="1762"/>
      <c r="BD59" s="1762"/>
      <c r="BE59" s="1768"/>
    </row>
    <row r="60" spans="1:58" ht="15.75" customHeight="1">
      <c r="A60" s="1762"/>
      <c r="B60" s="2846" t="str">
        <f>IF(B52="", "", B52)</f>
        <v>Services Company 1</v>
      </c>
      <c r="C60" s="2847"/>
      <c r="D60" s="2847"/>
      <c r="E60" s="2847"/>
      <c r="F60" s="2847"/>
      <c r="G60" s="2847"/>
      <c r="H60" s="2847"/>
      <c r="I60" s="2848"/>
      <c r="J60" s="2849"/>
      <c r="K60" s="2847"/>
      <c r="L60" s="2847"/>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c r="AS60" s="2847"/>
      <c r="AT60" s="2847"/>
      <c r="AU60" s="2847"/>
      <c r="AV60" s="2847"/>
      <c r="AW60" s="2848"/>
      <c r="AX60" s="1762"/>
      <c r="AY60" s="1762"/>
      <c r="AZ60" s="1762"/>
      <c r="BA60" s="1762"/>
      <c r="BB60" s="1762"/>
      <c r="BC60" s="1762"/>
      <c r="BD60" s="1762"/>
      <c r="BE60" s="1768"/>
    </row>
    <row r="61" spans="1:58" ht="15.75" customHeight="1">
      <c r="A61" s="1762"/>
      <c r="B61" s="2846" t="str">
        <f>IF(B53="", "", B53)</f>
        <v>Services Company 2</v>
      </c>
      <c r="C61" s="2847"/>
      <c r="D61" s="2847"/>
      <c r="E61" s="2847"/>
      <c r="F61" s="2847"/>
      <c r="G61" s="2847"/>
      <c r="H61" s="2847"/>
      <c r="I61" s="2848"/>
      <c r="J61" s="2849"/>
      <c r="K61" s="2847"/>
      <c r="L61" s="2847"/>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c r="AS61" s="2847"/>
      <c r="AT61" s="2847"/>
      <c r="AU61" s="2847"/>
      <c r="AV61" s="2847"/>
      <c r="AW61" s="2848"/>
      <c r="AX61" s="1762"/>
      <c r="AY61" s="1762"/>
      <c r="AZ61" s="1762"/>
      <c r="BA61" s="1762"/>
      <c r="BB61" s="1762"/>
      <c r="BC61" s="1762"/>
      <c r="BD61" s="1762"/>
      <c r="BE61" s="1768"/>
    </row>
    <row r="62" spans="1:58" ht="15.75" customHeight="1">
      <c r="A62" s="1762"/>
      <c r="B62" s="2846" t="str">
        <f>IF(B54="", "", B54)</f>
        <v/>
      </c>
      <c r="C62" s="2847"/>
      <c r="D62" s="2847"/>
      <c r="E62" s="2847"/>
      <c r="F62" s="2847"/>
      <c r="G62" s="2847"/>
      <c r="H62" s="2847"/>
      <c r="I62" s="2848"/>
      <c r="J62" s="2849"/>
      <c r="K62" s="2847"/>
      <c r="L62" s="2847"/>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c r="AS62" s="2847"/>
      <c r="AT62" s="2847"/>
      <c r="AU62" s="2847"/>
      <c r="AV62" s="2847"/>
      <c r="AW62" s="2848"/>
      <c r="AX62" s="1762"/>
      <c r="AY62" s="1762"/>
      <c r="AZ62" s="1762"/>
      <c r="BA62" s="1762"/>
      <c r="BB62" s="1762"/>
      <c r="BC62" s="1762"/>
      <c r="BD62" s="1762"/>
      <c r="BE62" s="1768"/>
    </row>
    <row r="63" spans="1:58" ht="15.75" customHeight="1">
      <c r="A63" s="1762"/>
      <c r="B63" s="2846" t="str">
        <f>IF(B55="", "", B55)</f>
        <v/>
      </c>
      <c r="C63" s="2847"/>
      <c r="D63" s="2847"/>
      <c r="E63" s="2847"/>
      <c r="F63" s="2847"/>
      <c r="G63" s="2847"/>
      <c r="H63" s="2847"/>
      <c r="I63" s="2848"/>
      <c r="J63" s="2849"/>
      <c r="K63" s="2847"/>
      <c r="L63" s="2847"/>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c r="AS63" s="2847"/>
      <c r="AT63" s="2847"/>
      <c r="AU63" s="2847"/>
      <c r="AV63" s="2847"/>
      <c r="AW63" s="2848"/>
      <c r="AX63" s="1762"/>
      <c r="AY63" s="1762"/>
      <c r="AZ63" s="1762"/>
      <c r="BA63" s="1762"/>
      <c r="BB63" s="1762"/>
      <c r="BC63" s="1762"/>
      <c r="BD63" s="1762"/>
      <c r="BE63" s="1768"/>
    </row>
    <row r="64" spans="1:58" ht="15.75" customHeight="1" thickBot="1">
      <c r="A64" s="1762"/>
      <c r="B64" s="2850" t="str">
        <f>IF(B56="", "", B56)</f>
        <v/>
      </c>
      <c r="C64" s="2851"/>
      <c r="D64" s="2851"/>
      <c r="E64" s="2851"/>
      <c r="F64" s="2851"/>
      <c r="G64" s="2851"/>
      <c r="H64" s="2851"/>
      <c r="I64" s="2852"/>
      <c r="J64" s="2853"/>
      <c r="K64" s="2851"/>
      <c r="L64" s="2851"/>
      <c r="M64" s="2851"/>
      <c r="N64" s="2851"/>
      <c r="O64" s="2851"/>
      <c r="P64" s="2851"/>
      <c r="Q64" s="2851"/>
      <c r="R64" s="2851"/>
      <c r="S64" s="2851"/>
      <c r="T64" s="2851"/>
      <c r="U64" s="2851"/>
      <c r="V64" s="2851"/>
      <c r="W64" s="2851"/>
      <c r="X64" s="2851"/>
      <c r="Y64" s="2851"/>
      <c r="Z64" s="2851"/>
      <c r="AA64" s="2851"/>
      <c r="AB64" s="2851"/>
      <c r="AC64" s="2851"/>
      <c r="AD64" s="2851"/>
      <c r="AE64" s="2851"/>
      <c r="AF64" s="2851"/>
      <c r="AG64" s="2851"/>
      <c r="AH64" s="2851"/>
      <c r="AI64" s="2851"/>
      <c r="AJ64" s="2851"/>
      <c r="AK64" s="2851"/>
      <c r="AL64" s="2851"/>
      <c r="AM64" s="2851"/>
      <c r="AN64" s="2851"/>
      <c r="AO64" s="2851"/>
      <c r="AP64" s="2851"/>
      <c r="AQ64" s="2851"/>
      <c r="AR64" s="2851"/>
      <c r="AS64" s="2851"/>
      <c r="AT64" s="2851"/>
      <c r="AU64" s="2851"/>
      <c r="AV64" s="2851"/>
      <c r="AW64" s="2852"/>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709" t="s">
        <v>2030</v>
      </c>
      <c r="C68" s="2710"/>
      <c r="D68" s="2710"/>
      <c r="E68" s="2710"/>
      <c r="F68" s="2710"/>
      <c r="G68" s="2710"/>
      <c r="H68" s="2710"/>
      <c r="I68" s="2710"/>
      <c r="J68" s="2710"/>
      <c r="K68" s="2710"/>
      <c r="L68" s="2710"/>
      <c r="M68" s="2710"/>
      <c r="N68" s="2710"/>
      <c r="O68" s="2710"/>
      <c r="P68" s="2710"/>
      <c r="Q68" s="2710"/>
      <c r="R68" s="2710"/>
      <c r="S68" s="2710"/>
      <c r="T68" s="2710"/>
      <c r="U68" s="2710"/>
      <c r="V68" s="2710"/>
      <c r="W68" s="2710"/>
      <c r="X68" s="2710"/>
      <c r="Y68" s="2710"/>
      <c r="Z68" s="2710"/>
      <c r="AA68" s="2711"/>
      <c r="AB68" s="1762"/>
      <c r="AC68" s="2808" t="s">
        <v>2031</v>
      </c>
      <c r="AD68" s="2809"/>
      <c r="AE68" s="2809"/>
      <c r="AF68" s="2809"/>
      <c r="AG68" s="2809"/>
      <c r="AH68" s="2809"/>
      <c r="AI68" s="2809"/>
      <c r="AJ68" s="2809"/>
      <c r="AK68" s="2809"/>
      <c r="AL68" s="2809"/>
      <c r="AM68" s="2809"/>
      <c r="AN68" s="2809"/>
      <c r="AO68" s="2809"/>
      <c r="AP68" s="2809"/>
      <c r="AQ68" s="2809"/>
      <c r="AR68" s="2809"/>
      <c r="AS68" s="2809"/>
      <c r="AT68" s="2809"/>
      <c r="AU68" s="2809"/>
      <c r="AV68" s="2841" t="s">
        <v>1988</v>
      </c>
      <c r="AW68" s="2841"/>
      <c r="AX68" s="2841"/>
      <c r="AY68" s="2841"/>
      <c r="AZ68" s="2841"/>
      <c r="BA68" s="2841"/>
      <c r="BB68" s="2841"/>
      <c r="BC68" s="2842"/>
      <c r="BD68" s="1762"/>
      <c r="BE68" s="1768"/>
    </row>
    <row r="69" spans="1:57" ht="15.75" customHeight="1" thickBot="1">
      <c r="A69" s="1762"/>
      <c r="B69" s="2843" t="s">
        <v>2032</v>
      </c>
      <c r="C69" s="2816"/>
      <c r="D69" s="2816"/>
      <c r="E69" s="2816"/>
      <c r="F69" s="2816"/>
      <c r="G69" s="2816"/>
      <c r="H69" s="2816"/>
      <c r="I69" s="2816"/>
      <c r="J69" s="2816"/>
      <c r="K69" s="2816"/>
      <c r="L69" s="2816"/>
      <c r="M69" s="2816"/>
      <c r="N69" s="2816"/>
      <c r="O69" s="2844" t="s">
        <v>2033</v>
      </c>
      <c r="P69" s="2641"/>
      <c r="Q69" s="2641"/>
      <c r="R69" s="2641"/>
      <c r="S69" s="2641"/>
      <c r="T69" s="2641"/>
      <c r="U69" s="2641"/>
      <c r="V69" s="2641"/>
      <c r="W69" s="2641"/>
      <c r="X69" s="2641"/>
      <c r="Y69" s="2641"/>
      <c r="Z69" s="2641"/>
      <c r="AA69" s="2642"/>
      <c r="AB69" s="1762"/>
      <c r="AC69" s="2583" t="s">
        <v>2034</v>
      </c>
      <c r="AD69" s="2584"/>
      <c r="AE69" s="2584"/>
      <c r="AF69" s="2584"/>
      <c r="AG69" s="2584"/>
      <c r="AH69" s="2584"/>
      <c r="AI69" s="2584"/>
      <c r="AJ69" s="2584"/>
      <c r="AK69" s="2584"/>
      <c r="AL69" s="2584"/>
      <c r="AM69" s="2584"/>
      <c r="AN69" s="2584"/>
      <c r="AO69" s="2584"/>
      <c r="AP69" s="2584"/>
      <c r="AQ69" s="2584"/>
      <c r="AR69" s="2584"/>
      <c r="AS69" s="2584"/>
      <c r="AT69" s="2584"/>
      <c r="AU69" s="2584"/>
      <c r="AV69" s="2688">
        <v>44563</v>
      </c>
      <c r="AW69" s="2687"/>
      <c r="AX69" s="2687"/>
      <c r="AY69" s="2687"/>
      <c r="AZ69" s="2687"/>
      <c r="BA69" s="2687"/>
      <c r="BB69" s="2687"/>
      <c r="BC69" s="2845"/>
      <c r="BD69" s="1762"/>
      <c r="BE69" s="1768"/>
    </row>
    <row r="70" spans="1:57" ht="15.75" customHeight="1">
      <c r="A70" s="1762"/>
      <c r="B70" s="2837"/>
      <c r="C70" s="2838"/>
      <c r="D70" s="2838"/>
      <c r="E70" s="2838"/>
      <c r="F70" s="2838"/>
      <c r="G70" s="2838"/>
      <c r="H70" s="2838"/>
      <c r="I70" s="2838"/>
      <c r="J70" s="2838"/>
      <c r="K70" s="2838"/>
      <c r="L70" s="2838"/>
      <c r="M70" s="2838"/>
      <c r="N70" s="2838"/>
      <c r="O70" s="2827">
        <v>1</v>
      </c>
      <c r="P70" s="2827"/>
      <c r="Q70" s="2827"/>
      <c r="R70" s="2827"/>
      <c r="S70" s="2827"/>
      <c r="T70" s="2827"/>
      <c r="U70" s="2827"/>
      <c r="V70" s="2827"/>
      <c r="W70" s="2827"/>
      <c r="X70" s="2827"/>
      <c r="Y70" s="2827"/>
      <c r="Z70" s="2827"/>
      <c r="AA70" s="2828"/>
      <c r="AB70" s="1762"/>
      <c r="AC70" s="2839" t="s">
        <v>2035</v>
      </c>
      <c r="AD70" s="2840"/>
      <c r="AE70" s="2840"/>
      <c r="AF70" s="2795"/>
      <c r="AG70" s="2795"/>
      <c r="AH70" s="2795"/>
      <c r="AI70" s="2795"/>
      <c r="AJ70" s="2795"/>
      <c r="AK70" s="2795"/>
      <c r="AL70" s="2795"/>
      <c r="AM70" s="2795"/>
      <c r="AN70" s="2795"/>
      <c r="AO70" s="2795"/>
      <c r="AP70" s="2795"/>
      <c r="AQ70" s="2795"/>
      <c r="AR70" s="2795"/>
      <c r="AS70" s="2795"/>
      <c r="AT70" s="2795"/>
      <c r="AU70" s="2796"/>
      <c r="AV70" s="1762"/>
      <c r="AW70" s="1762"/>
      <c r="AX70" s="1762"/>
      <c r="AY70" s="1762"/>
      <c r="AZ70" s="1762"/>
      <c r="BA70" s="1762"/>
      <c r="BB70" s="1762"/>
      <c r="BC70" s="1762"/>
      <c r="BD70" s="1762"/>
      <c r="BE70" s="1768"/>
    </row>
    <row r="71" spans="1:57" ht="15.75" customHeight="1" thickBot="1">
      <c r="A71" s="1762"/>
      <c r="B71" s="2826"/>
      <c r="C71" s="2655"/>
      <c r="D71" s="2655"/>
      <c r="E71" s="2655"/>
      <c r="F71" s="2655"/>
      <c r="G71" s="2655"/>
      <c r="H71" s="2655"/>
      <c r="I71" s="2655"/>
      <c r="J71" s="2655"/>
      <c r="K71" s="2655"/>
      <c r="L71" s="2655"/>
      <c r="M71" s="2655"/>
      <c r="N71" s="2655"/>
      <c r="O71" s="2827"/>
      <c r="P71" s="2827"/>
      <c r="Q71" s="2827"/>
      <c r="R71" s="2827"/>
      <c r="S71" s="2827"/>
      <c r="T71" s="2827"/>
      <c r="U71" s="2827"/>
      <c r="V71" s="2827"/>
      <c r="W71" s="2827"/>
      <c r="X71" s="2827"/>
      <c r="Y71" s="2827"/>
      <c r="Z71" s="2827"/>
      <c r="AA71" s="2828"/>
      <c r="AB71" s="1762"/>
      <c r="AC71" s="2591" t="s">
        <v>2036</v>
      </c>
      <c r="AD71" s="2592"/>
      <c r="AE71" s="2592"/>
      <c r="AF71" s="2792"/>
      <c r="AG71" s="2792"/>
      <c r="AH71" s="2792"/>
      <c r="AI71" s="2792"/>
      <c r="AJ71" s="2792"/>
      <c r="AK71" s="2792"/>
      <c r="AL71" s="2792"/>
      <c r="AM71" s="2792"/>
      <c r="AN71" s="2792"/>
      <c r="AO71" s="2792"/>
      <c r="AP71" s="2792"/>
      <c r="AQ71" s="2792"/>
      <c r="AR71" s="2792"/>
      <c r="AS71" s="2792"/>
      <c r="AT71" s="2792"/>
      <c r="AU71" s="2793"/>
      <c r="AV71" s="1762"/>
      <c r="AW71" s="1762"/>
      <c r="AX71" s="1762"/>
      <c r="AY71" s="1762"/>
      <c r="AZ71" s="1762"/>
      <c r="BA71" s="1762"/>
      <c r="BB71" s="1762"/>
      <c r="BC71" s="1762"/>
      <c r="BD71" s="1762"/>
      <c r="BE71" s="1768"/>
    </row>
    <row r="72" spans="1:57" ht="15.75" customHeight="1">
      <c r="A72" s="1762"/>
      <c r="B72" s="2826"/>
      <c r="C72" s="2655"/>
      <c r="D72" s="2655"/>
      <c r="E72" s="2655"/>
      <c r="F72" s="2655"/>
      <c r="G72" s="2655"/>
      <c r="H72" s="2655"/>
      <c r="I72" s="2655"/>
      <c r="J72" s="2655"/>
      <c r="K72" s="2655"/>
      <c r="L72" s="2655"/>
      <c r="M72" s="2655"/>
      <c r="N72" s="2655"/>
      <c r="O72" s="2827"/>
      <c r="P72" s="2827"/>
      <c r="Q72" s="2827"/>
      <c r="R72" s="2827"/>
      <c r="S72" s="2827"/>
      <c r="T72" s="2827"/>
      <c r="U72" s="2827"/>
      <c r="V72" s="2827"/>
      <c r="W72" s="2827"/>
      <c r="X72" s="2827"/>
      <c r="Y72" s="2827"/>
      <c r="Z72" s="2827"/>
      <c r="AA72" s="2828"/>
      <c r="AB72" s="1762"/>
      <c r="AC72" s="2829" t="s">
        <v>2037</v>
      </c>
      <c r="AD72" s="2814"/>
      <c r="AE72" s="2814"/>
      <c r="AF72" s="2814"/>
      <c r="AG72" s="2814"/>
      <c r="AH72" s="2814"/>
      <c r="AI72" s="2814"/>
      <c r="AJ72" s="2814"/>
      <c r="AK72" s="2814"/>
      <c r="AL72" s="2814"/>
      <c r="AM72" s="2814"/>
      <c r="AN72" s="2814"/>
      <c r="AO72" s="2814"/>
      <c r="AP72" s="2814"/>
      <c r="AQ72" s="2814"/>
      <c r="AR72" s="2814"/>
      <c r="AS72" s="2814"/>
      <c r="AT72" s="2814"/>
      <c r="AU72" s="2814"/>
      <c r="AV72" s="2814"/>
      <c r="AW72" s="2814"/>
      <c r="AX72" s="2814"/>
      <c r="AY72" s="2814"/>
      <c r="AZ72" s="2814"/>
      <c r="BA72" s="2814"/>
      <c r="BB72" s="2814"/>
      <c r="BC72" s="2815"/>
      <c r="BD72" s="1762"/>
      <c r="BE72" s="1768"/>
    </row>
    <row r="73" spans="1:57" ht="15.75" customHeight="1">
      <c r="A73" s="1762"/>
      <c r="B73" s="2826"/>
      <c r="C73" s="2655"/>
      <c r="D73" s="2655"/>
      <c r="E73" s="2655"/>
      <c r="F73" s="2655"/>
      <c r="G73" s="2655"/>
      <c r="H73" s="2655"/>
      <c r="I73" s="2655"/>
      <c r="J73" s="2655"/>
      <c r="K73" s="2655"/>
      <c r="L73" s="2655"/>
      <c r="M73" s="2655"/>
      <c r="N73" s="2655"/>
      <c r="O73" s="2827"/>
      <c r="P73" s="2827"/>
      <c r="Q73" s="2827"/>
      <c r="R73" s="2827"/>
      <c r="S73" s="2827"/>
      <c r="T73" s="2827"/>
      <c r="U73" s="2827"/>
      <c r="V73" s="2827"/>
      <c r="W73" s="2827"/>
      <c r="X73" s="2827"/>
      <c r="Y73" s="2827"/>
      <c r="Z73" s="2827"/>
      <c r="AA73" s="2828"/>
      <c r="AB73" s="1762"/>
      <c r="AC73" s="2772" t="s">
        <v>2456</v>
      </c>
      <c r="AD73" s="2773"/>
      <c r="AE73" s="2773"/>
      <c r="AF73" s="2773"/>
      <c r="AG73" s="2773"/>
      <c r="AH73" s="2773"/>
      <c r="AI73" s="2773"/>
      <c r="AJ73" s="2773"/>
      <c r="AK73" s="2773"/>
      <c r="AL73" s="2773"/>
      <c r="AM73" s="2773"/>
      <c r="AN73" s="2773"/>
      <c r="AO73" s="2773"/>
      <c r="AP73" s="2773"/>
      <c r="AQ73" s="2773"/>
      <c r="AR73" s="2773"/>
      <c r="AS73" s="2773"/>
      <c r="AT73" s="2773"/>
      <c r="AU73" s="2773"/>
      <c r="AV73" s="2773"/>
      <c r="AW73" s="2773"/>
      <c r="AX73" s="2773"/>
      <c r="AY73" s="2773"/>
      <c r="AZ73" s="2773"/>
      <c r="BA73" s="2773"/>
      <c r="BB73" s="2773"/>
      <c r="BC73" s="2774"/>
      <c r="BD73" s="1762"/>
      <c r="BE73" s="1768"/>
    </row>
    <row r="74" spans="1:57" ht="15.75" customHeight="1" thickBot="1">
      <c r="A74" s="1762"/>
      <c r="B74" s="2826"/>
      <c r="C74" s="2655"/>
      <c r="D74" s="2655"/>
      <c r="E74" s="2655"/>
      <c r="F74" s="2655"/>
      <c r="G74" s="2655"/>
      <c r="H74" s="2655"/>
      <c r="I74" s="2655"/>
      <c r="J74" s="2655"/>
      <c r="K74" s="2655"/>
      <c r="L74" s="2655"/>
      <c r="M74" s="2655"/>
      <c r="N74" s="2655"/>
      <c r="O74" s="2830"/>
      <c r="P74" s="2830"/>
      <c r="Q74" s="2830"/>
      <c r="R74" s="2830"/>
      <c r="S74" s="2830"/>
      <c r="T74" s="2830"/>
      <c r="U74" s="2830"/>
      <c r="V74" s="2830"/>
      <c r="W74" s="2830"/>
      <c r="X74" s="2830"/>
      <c r="Y74" s="2830"/>
      <c r="Z74" s="2830"/>
      <c r="AA74" s="2831"/>
      <c r="AB74" s="1762"/>
      <c r="AC74" s="2772"/>
      <c r="AD74" s="2773"/>
      <c r="AE74" s="2773"/>
      <c r="AF74" s="2773"/>
      <c r="AG74" s="2773"/>
      <c r="AH74" s="2773"/>
      <c r="AI74" s="2773"/>
      <c r="AJ74" s="2773"/>
      <c r="AK74" s="2773"/>
      <c r="AL74" s="2773"/>
      <c r="AM74" s="2773"/>
      <c r="AN74" s="2773"/>
      <c r="AO74" s="2773"/>
      <c r="AP74" s="2773"/>
      <c r="AQ74" s="2773"/>
      <c r="AR74" s="2773"/>
      <c r="AS74" s="2773"/>
      <c r="AT74" s="2773"/>
      <c r="AU74" s="2773"/>
      <c r="AV74" s="2773"/>
      <c r="AW74" s="2773"/>
      <c r="AX74" s="2773"/>
      <c r="AY74" s="2773"/>
      <c r="AZ74" s="2773"/>
      <c r="BA74" s="2773"/>
      <c r="BB74" s="2773"/>
      <c r="BC74" s="2774"/>
      <c r="BD74" s="1762"/>
      <c r="BE74" s="1768"/>
    </row>
    <row r="75" spans="1:57" ht="15.75" customHeight="1" thickTop="1" thickBot="1">
      <c r="A75" s="1762"/>
      <c r="B75" s="2832" t="s">
        <v>129</v>
      </c>
      <c r="C75" s="2833"/>
      <c r="D75" s="2833"/>
      <c r="E75" s="2833"/>
      <c r="F75" s="2833"/>
      <c r="G75" s="2833"/>
      <c r="H75" s="2833"/>
      <c r="I75" s="2833"/>
      <c r="J75" s="2833"/>
      <c r="K75" s="2833"/>
      <c r="L75" s="2833"/>
      <c r="M75" s="2833"/>
      <c r="N75" s="2833"/>
      <c r="O75" s="2834">
        <f>SUM(O70:AA74)</f>
        <v>1</v>
      </c>
      <c r="P75" s="2835"/>
      <c r="Q75" s="2835"/>
      <c r="R75" s="2835"/>
      <c r="S75" s="2835"/>
      <c r="T75" s="2835"/>
      <c r="U75" s="2835"/>
      <c r="V75" s="2835"/>
      <c r="W75" s="2835"/>
      <c r="X75" s="2835"/>
      <c r="Y75" s="2835"/>
      <c r="Z75" s="2835"/>
      <c r="AA75" s="2836"/>
      <c r="AB75" s="1762"/>
      <c r="AC75" s="2772"/>
      <c r="AD75" s="2773"/>
      <c r="AE75" s="2773"/>
      <c r="AF75" s="2773"/>
      <c r="AG75" s="2773"/>
      <c r="AH75" s="2773"/>
      <c r="AI75" s="2773"/>
      <c r="AJ75" s="2773"/>
      <c r="AK75" s="2773"/>
      <c r="AL75" s="2773"/>
      <c r="AM75" s="2773"/>
      <c r="AN75" s="2773"/>
      <c r="AO75" s="2773"/>
      <c r="AP75" s="2773"/>
      <c r="AQ75" s="2773"/>
      <c r="AR75" s="2773"/>
      <c r="AS75" s="2773"/>
      <c r="AT75" s="2773"/>
      <c r="AU75" s="2773"/>
      <c r="AV75" s="2773"/>
      <c r="AW75" s="2773"/>
      <c r="AX75" s="2773"/>
      <c r="AY75" s="2773"/>
      <c r="AZ75" s="2773"/>
      <c r="BA75" s="2773"/>
      <c r="BB75" s="2773"/>
      <c r="BC75" s="2774"/>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72"/>
      <c r="AD76" s="2773"/>
      <c r="AE76" s="2773"/>
      <c r="AF76" s="2773"/>
      <c r="AG76" s="2773"/>
      <c r="AH76" s="2773"/>
      <c r="AI76" s="2773"/>
      <c r="AJ76" s="2773"/>
      <c r="AK76" s="2773"/>
      <c r="AL76" s="2773"/>
      <c r="AM76" s="2773"/>
      <c r="AN76" s="2773"/>
      <c r="AO76" s="2773"/>
      <c r="AP76" s="2773"/>
      <c r="AQ76" s="2773"/>
      <c r="AR76" s="2773"/>
      <c r="AS76" s="2773"/>
      <c r="AT76" s="2773"/>
      <c r="AU76" s="2773"/>
      <c r="AV76" s="2773"/>
      <c r="AW76" s="2773"/>
      <c r="AX76" s="2773"/>
      <c r="AY76" s="2773"/>
      <c r="AZ76" s="2773"/>
      <c r="BA76" s="2773"/>
      <c r="BB76" s="2773"/>
      <c r="BC76" s="2774"/>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75"/>
      <c r="AD77" s="2776"/>
      <c r="AE77" s="2776"/>
      <c r="AF77" s="2776"/>
      <c r="AG77" s="2776"/>
      <c r="AH77" s="2776"/>
      <c r="AI77" s="2776"/>
      <c r="AJ77" s="2776"/>
      <c r="AK77" s="2776"/>
      <c r="AL77" s="2776"/>
      <c r="AM77" s="2776"/>
      <c r="AN77" s="2776"/>
      <c r="AO77" s="2776"/>
      <c r="AP77" s="2776"/>
      <c r="AQ77" s="2776"/>
      <c r="AR77" s="2776"/>
      <c r="AS77" s="2776"/>
      <c r="AT77" s="2776"/>
      <c r="AU77" s="2776"/>
      <c r="AV77" s="2776"/>
      <c r="AW77" s="2776"/>
      <c r="AX77" s="2776"/>
      <c r="AY77" s="2776"/>
      <c r="AZ77" s="2776"/>
      <c r="BA77" s="2776"/>
      <c r="BB77" s="2776"/>
      <c r="BC77" s="2777"/>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822" t="s">
        <v>2433</v>
      </c>
      <c r="C79" s="2823"/>
      <c r="D79" s="2823"/>
      <c r="E79" s="2823"/>
      <c r="F79" s="2823"/>
      <c r="G79" s="2823"/>
      <c r="H79" s="2823"/>
      <c r="I79" s="2823"/>
      <c r="J79" s="2823"/>
      <c r="K79" s="2823"/>
      <c r="L79" s="2823"/>
      <c r="M79" s="2823"/>
      <c r="N79" s="2823"/>
      <c r="O79" s="2823"/>
      <c r="P79" s="2823"/>
      <c r="Q79" s="2823"/>
      <c r="R79" s="2823"/>
      <c r="S79" s="2823"/>
      <c r="T79" s="2823"/>
      <c r="U79" s="2823"/>
      <c r="V79" s="2823"/>
      <c r="W79" s="2823"/>
      <c r="X79" s="2823"/>
      <c r="Y79" s="2823"/>
      <c r="Z79" s="2823"/>
      <c r="AA79" s="2823"/>
      <c r="AB79" s="2823"/>
      <c r="AC79" s="2823"/>
      <c r="AD79" s="2823"/>
      <c r="AE79" s="2823"/>
      <c r="AF79" s="2823"/>
      <c r="AG79" s="2823"/>
      <c r="AH79" s="2824"/>
      <c r="AI79" s="1762"/>
      <c r="AJ79" s="2798" t="s">
        <v>2457</v>
      </c>
      <c r="AK79" s="2799"/>
      <c r="AL79" s="2799"/>
      <c r="AM79" s="2799"/>
      <c r="AN79" s="2799"/>
      <c r="AO79" s="2799"/>
      <c r="AP79" s="2799"/>
      <c r="AQ79" s="2799"/>
      <c r="AR79" s="2799"/>
      <c r="AS79" s="2799"/>
      <c r="AT79" s="2799"/>
      <c r="AU79" s="2799"/>
      <c r="AV79" s="2799"/>
      <c r="AW79" s="2799"/>
      <c r="AX79" s="2799"/>
      <c r="AY79" s="2741" t="s">
        <v>1988</v>
      </c>
      <c r="AZ79" s="2741"/>
      <c r="BA79" s="2741"/>
      <c r="BB79" s="2742"/>
      <c r="BC79" s="1762"/>
      <c r="BD79" s="1762"/>
      <c r="BE79" s="1768"/>
    </row>
    <row r="80" spans="1:57" ht="15.75" customHeight="1">
      <c r="A80" s="1762"/>
      <c r="B80" s="2671"/>
      <c r="C80" s="2672"/>
      <c r="D80" s="2672"/>
      <c r="E80" s="2672"/>
      <c r="F80" s="2672"/>
      <c r="G80" s="2672"/>
      <c r="H80" s="2673"/>
      <c r="I80" s="2808" t="s">
        <v>2039</v>
      </c>
      <c r="J80" s="2809"/>
      <c r="K80" s="2809"/>
      <c r="L80" s="2809"/>
      <c r="M80" s="2809"/>
      <c r="N80" s="2809"/>
      <c r="O80" s="2809" t="s">
        <v>2040</v>
      </c>
      <c r="P80" s="2809"/>
      <c r="Q80" s="2809"/>
      <c r="R80" s="2809"/>
      <c r="S80" s="2809"/>
      <c r="T80" s="2809"/>
      <c r="U80" s="2809"/>
      <c r="V80" s="2812" t="s">
        <v>2458</v>
      </c>
      <c r="W80" s="2812"/>
      <c r="X80" s="2812"/>
      <c r="Y80" s="2812"/>
      <c r="Z80" s="2812"/>
      <c r="AA80" s="2812"/>
      <c r="AB80" s="2814" t="s">
        <v>2041</v>
      </c>
      <c r="AC80" s="2814"/>
      <c r="AD80" s="2814"/>
      <c r="AE80" s="2814"/>
      <c r="AF80" s="2814"/>
      <c r="AG80" s="2814"/>
      <c r="AH80" s="2815"/>
      <c r="AI80" s="1762"/>
      <c r="AJ80" s="2800"/>
      <c r="AK80" s="2801"/>
      <c r="AL80" s="2801"/>
      <c r="AM80" s="2801"/>
      <c r="AN80" s="2801"/>
      <c r="AO80" s="2801"/>
      <c r="AP80" s="2801"/>
      <c r="AQ80" s="2801"/>
      <c r="AR80" s="2801"/>
      <c r="AS80" s="2801"/>
      <c r="AT80" s="2801"/>
      <c r="AU80" s="2801"/>
      <c r="AV80" s="2801"/>
      <c r="AW80" s="2801"/>
      <c r="AX80" s="2801"/>
      <c r="AY80" s="2804"/>
      <c r="AZ80" s="2804"/>
      <c r="BA80" s="2804"/>
      <c r="BB80" s="2805"/>
      <c r="BC80" s="1762"/>
      <c r="BD80" s="1762"/>
      <c r="BE80" s="1768"/>
    </row>
    <row r="81" spans="1:57" ht="15.75" customHeight="1" thickBot="1">
      <c r="A81" s="1762"/>
      <c r="B81" s="2723"/>
      <c r="C81" s="2724"/>
      <c r="D81" s="2724"/>
      <c r="E81" s="2724"/>
      <c r="F81" s="2724"/>
      <c r="G81" s="2724"/>
      <c r="H81" s="2825"/>
      <c r="I81" s="2810"/>
      <c r="J81" s="2811"/>
      <c r="K81" s="2811"/>
      <c r="L81" s="2811"/>
      <c r="M81" s="2811"/>
      <c r="N81" s="2811"/>
      <c r="O81" s="2811"/>
      <c r="P81" s="2811"/>
      <c r="Q81" s="2811"/>
      <c r="R81" s="2811"/>
      <c r="S81" s="2811"/>
      <c r="T81" s="2811"/>
      <c r="U81" s="2811"/>
      <c r="V81" s="2813"/>
      <c r="W81" s="2813"/>
      <c r="X81" s="2813"/>
      <c r="Y81" s="2813"/>
      <c r="Z81" s="2813"/>
      <c r="AA81" s="2813"/>
      <c r="AB81" s="2816"/>
      <c r="AC81" s="2816"/>
      <c r="AD81" s="2816"/>
      <c r="AE81" s="2816"/>
      <c r="AF81" s="2816"/>
      <c r="AG81" s="2816"/>
      <c r="AH81" s="2817"/>
      <c r="AI81" s="1762"/>
      <c r="AJ81" s="2800"/>
      <c r="AK81" s="2801"/>
      <c r="AL81" s="2801"/>
      <c r="AM81" s="2801"/>
      <c r="AN81" s="2801"/>
      <c r="AO81" s="2801"/>
      <c r="AP81" s="2801"/>
      <c r="AQ81" s="2801"/>
      <c r="AR81" s="2801"/>
      <c r="AS81" s="2801"/>
      <c r="AT81" s="2801"/>
      <c r="AU81" s="2801"/>
      <c r="AV81" s="2801"/>
      <c r="AW81" s="2801"/>
      <c r="AX81" s="2801"/>
      <c r="AY81" s="2804"/>
      <c r="AZ81" s="2804"/>
      <c r="BA81" s="2804"/>
      <c r="BB81" s="2805"/>
      <c r="BC81" s="1762"/>
      <c r="BD81" s="1762"/>
      <c r="BE81" s="1768"/>
    </row>
    <row r="82" spans="1:57" ht="15.75" customHeight="1" thickBot="1">
      <c r="A82" s="1762"/>
      <c r="B82" s="2665" t="s">
        <v>2434</v>
      </c>
      <c r="C82" s="2666"/>
      <c r="D82" s="2666"/>
      <c r="E82" s="2666"/>
      <c r="F82" s="2666"/>
      <c r="G82" s="2666"/>
      <c r="H82" s="2667"/>
      <c r="I82" s="2797"/>
      <c r="J82" s="2779"/>
      <c r="K82" s="2779"/>
      <c r="L82" s="2779"/>
      <c r="M82" s="2779"/>
      <c r="N82" s="2779"/>
      <c r="O82" s="2779"/>
      <c r="P82" s="2779"/>
      <c r="Q82" s="2779"/>
      <c r="R82" s="2779"/>
      <c r="S82" s="2779"/>
      <c r="T82" s="2779"/>
      <c r="U82" s="2779"/>
      <c r="V82" s="2779"/>
      <c r="W82" s="2779"/>
      <c r="X82" s="2779"/>
      <c r="Y82" s="2779"/>
      <c r="Z82" s="2779"/>
      <c r="AA82" s="2794"/>
      <c r="AB82" s="2820"/>
      <c r="AC82" s="2820"/>
      <c r="AD82" s="2820"/>
      <c r="AE82" s="2820"/>
      <c r="AF82" s="2820"/>
      <c r="AG82" s="2820"/>
      <c r="AH82" s="2821"/>
      <c r="AI82" s="1762"/>
      <c r="AJ82" s="2802"/>
      <c r="AK82" s="2803"/>
      <c r="AL82" s="2803"/>
      <c r="AM82" s="2803"/>
      <c r="AN82" s="2803"/>
      <c r="AO82" s="2803"/>
      <c r="AP82" s="2803"/>
      <c r="AQ82" s="2803"/>
      <c r="AR82" s="2803"/>
      <c r="AS82" s="2803"/>
      <c r="AT82" s="2803"/>
      <c r="AU82" s="2803"/>
      <c r="AV82" s="2803"/>
      <c r="AW82" s="2803"/>
      <c r="AX82" s="2803"/>
      <c r="AY82" s="2806"/>
      <c r="AZ82" s="2806"/>
      <c r="BA82" s="2806"/>
      <c r="BB82" s="2807"/>
      <c r="BC82" s="1762"/>
      <c r="BD82" s="1762"/>
      <c r="BE82" s="1768"/>
    </row>
    <row r="83" spans="1:57" ht="15.75" customHeight="1" thickBot="1">
      <c r="A83" s="1762"/>
      <c r="B83" s="2665" t="s">
        <v>2435</v>
      </c>
      <c r="C83" s="2666"/>
      <c r="D83" s="2666"/>
      <c r="E83" s="2666"/>
      <c r="F83" s="2666"/>
      <c r="G83" s="2666"/>
      <c r="H83" s="2667"/>
      <c r="I83" s="2797"/>
      <c r="J83" s="2779"/>
      <c r="K83" s="2779"/>
      <c r="L83" s="2779"/>
      <c r="M83" s="2779"/>
      <c r="N83" s="2779"/>
      <c r="O83" s="2779"/>
      <c r="P83" s="2779"/>
      <c r="Q83" s="2779"/>
      <c r="R83" s="2779"/>
      <c r="S83" s="2779"/>
      <c r="T83" s="2779"/>
      <c r="U83" s="2779"/>
      <c r="V83" s="2779"/>
      <c r="W83" s="2779"/>
      <c r="X83" s="2779"/>
      <c r="Y83" s="2779"/>
      <c r="Z83" s="2779"/>
      <c r="AA83" s="2794"/>
      <c r="AB83" s="2820"/>
      <c r="AC83" s="2820"/>
      <c r="AD83" s="2820"/>
      <c r="AE83" s="2820"/>
      <c r="AF83" s="2820"/>
      <c r="AG83" s="2820"/>
      <c r="AH83" s="2821"/>
      <c r="AI83" s="1762"/>
      <c r="AJ83" s="2781" t="s">
        <v>2459</v>
      </c>
      <c r="AK83" s="2782"/>
      <c r="AL83" s="2782"/>
      <c r="AM83" s="2782"/>
      <c r="AN83" s="2782"/>
      <c r="AO83" s="2782"/>
      <c r="AP83" s="2782"/>
      <c r="AQ83" s="2782"/>
      <c r="AR83" s="2782"/>
      <c r="AS83" s="2782"/>
      <c r="AT83" s="2782"/>
      <c r="AU83" s="2782"/>
      <c r="AV83" s="2782"/>
      <c r="AW83" s="2782"/>
      <c r="AX83" s="2782"/>
      <c r="AY83" s="2782"/>
      <c r="AZ83" s="2782"/>
      <c r="BA83" s="2782"/>
      <c r="BB83" s="2783"/>
      <c r="BC83" s="1762"/>
      <c r="BD83" s="1762"/>
      <c r="BE83" s="1768"/>
    </row>
    <row r="84" spans="1:57" ht="15.75" customHeight="1" thickBot="1">
      <c r="A84" s="1762"/>
      <c r="B84" s="2787" t="s">
        <v>2042</v>
      </c>
      <c r="C84" s="2788"/>
      <c r="D84" s="2788"/>
      <c r="E84" s="2788"/>
      <c r="F84" s="2788"/>
      <c r="G84" s="2788"/>
      <c r="H84" s="2818"/>
      <c r="I84" s="2790"/>
      <c r="J84" s="2760"/>
      <c r="K84" s="2760"/>
      <c r="L84" s="2760"/>
      <c r="M84" s="2760"/>
      <c r="N84" s="2760"/>
      <c r="O84" s="2760"/>
      <c r="P84" s="2760"/>
      <c r="Q84" s="2760"/>
      <c r="R84" s="2760"/>
      <c r="S84" s="2760"/>
      <c r="T84" s="2760"/>
      <c r="U84" s="2760"/>
      <c r="V84" s="2760"/>
      <c r="W84" s="2760"/>
      <c r="X84" s="2760"/>
      <c r="Y84" s="2760"/>
      <c r="Z84" s="2760"/>
      <c r="AA84" s="2791"/>
      <c r="AB84" s="2760"/>
      <c r="AC84" s="2760"/>
      <c r="AD84" s="2760"/>
      <c r="AE84" s="2760"/>
      <c r="AF84" s="2760"/>
      <c r="AG84" s="2760"/>
      <c r="AH84" s="2819"/>
      <c r="AI84" s="1762"/>
      <c r="AJ84" s="2784"/>
      <c r="AK84" s="2785"/>
      <c r="AL84" s="2785"/>
      <c r="AM84" s="2785"/>
      <c r="AN84" s="2785"/>
      <c r="AO84" s="2785"/>
      <c r="AP84" s="2785"/>
      <c r="AQ84" s="2785"/>
      <c r="AR84" s="2785"/>
      <c r="AS84" s="2785"/>
      <c r="AT84" s="2785"/>
      <c r="AU84" s="2785"/>
      <c r="AV84" s="2785"/>
      <c r="AW84" s="2785"/>
      <c r="AX84" s="2785"/>
      <c r="AY84" s="2785"/>
      <c r="AZ84" s="2785"/>
      <c r="BA84" s="2785"/>
      <c r="BB84" s="2786"/>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671" t="s">
        <v>2044</v>
      </c>
      <c r="C88" s="2672"/>
      <c r="D88" s="2672"/>
      <c r="E88" s="2672"/>
      <c r="F88" s="2672"/>
      <c r="G88" s="2672"/>
      <c r="H88" s="2672"/>
      <c r="I88" s="2672"/>
      <c r="J88" s="2672"/>
      <c r="K88" s="2672"/>
      <c r="L88" s="2672"/>
      <c r="M88" s="2672"/>
      <c r="N88" s="2672"/>
      <c r="O88" s="2672"/>
      <c r="P88" s="2672"/>
      <c r="Q88" s="2672"/>
      <c r="R88" s="2672"/>
      <c r="S88" s="2672"/>
      <c r="T88" s="2672"/>
      <c r="U88" s="2672"/>
      <c r="V88" s="2672"/>
      <c r="W88" s="2672"/>
      <c r="X88" s="2672"/>
      <c r="Y88" s="2672"/>
      <c r="Z88" s="2672"/>
      <c r="AA88" s="2672"/>
      <c r="AB88" s="2672"/>
      <c r="AC88" s="2672"/>
      <c r="AD88" s="2672"/>
      <c r="AE88" s="2672"/>
      <c r="AF88" s="2672"/>
      <c r="AG88" s="2672"/>
      <c r="AH88" s="2673"/>
      <c r="AI88" s="1762"/>
      <c r="AJ88" s="2798" t="s">
        <v>2460</v>
      </c>
      <c r="AK88" s="2799"/>
      <c r="AL88" s="2799"/>
      <c r="AM88" s="2799"/>
      <c r="AN88" s="2799"/>
      <c r="AO88" s="2799"/>
      <c r="AP88" s="2799"/>
      <c r="AQ88" s="2799"/>
      <c r="AR88" s="2799"/>
      <c r="AS88" s="2799"/>
      <c r="AT88" s="2799"/>
      <c r="AU88" s="2799"/>
      <c r="AV88" s="2799"/>
      <c r="AW88" s="2799"/>
      <c r="AX88" s="2799"/>
      <c r="AY88" s="2741" t="s">
        <v>1988</v>
      </c>
      <c r="AZ88" s="2741"/>
      <c r="BA88" s="2741"/>
      <c r="BB88" s="2742"/>
      <c r="BC88" s="1762"/>
      <c r="BD88" s="1762"/>
      <c r="BE88" s="1768"/>
    </row>
    <row r="89" spans="1:57" ht="16.5" customHeight="1">
      <c r="A89" s="1762"/>
      <c r="B89" s="2671"/>
      <c r="C89" s="2672"/>
      <c r="D89" s="2672"/>
      <c r="E89" s="2672"/>
      <c r="F89" s="2672"/>
      <c r="G89" s="2672"/>
      <c r="H89" s="2672"/>
      <c r="I89" s="2808" t="s">
        <v>2039</v>
      </c>
      <c r="J89" s="2809"/>
      <c r="K89" s="2809"/>
      <c r="L89" s="2809"/>
      <c r="M89" s="2809"/>
      <c r="N89" s="2809"/>
      <c r="O89" s="2809" t="s">
        <v>2040</v>
      </c>
      <c r="P89" s="2809"/>
      <c r="Q89" s="2809"/>
      <c r="R89" s="2809"/>
      <c r="S89" s="2809"/>
      <c r="T89" s="2809"/>
      <c r="U89" s="2809"/>
      <c r="V89" s="2812" t="s">
        <v>2458</v>
      </c>
      <c r="W89" s="2812"/>
      <c r="X89" s="2812"/>
      <c r="Y89" s="2812"/>
      <c r="Z89" s="2812"/>
      <c r="AA89" s="2812"/>
      <c r="AB89" s="2814" t="s">
        <v>2041</v>
      </c>
      <c r="AC89" s="2814"/>
      <c r="AD89" s="2814"/>
      <c r="AE89" s="2814"/>
      <c r="AF89" s="2814"/>
      <c r="AG89" s="2814"/>
      <c r="AH89" s="2815"/>
      <c r="AI89" s="1762"/>
      <c r="AJ89" s="2800"/>
      <c r="AK89" s="2801"/>
      <c r="AL89" s="2801"/>
      <c r="AM89" s="2801"/>
      <c r="AN89" s="2801"/>
      <c r="AO89" s="2801"/>
      <c r="AP89" s="2801"/>
      <c r="AQ89" s="2801"/>
      <c r="AR89" s="2801"/>
      <c r="AS89" s="2801"/>
      <c r="AT89" s="2801"/>
      <c r="AU89" s="2801"/>
      <c r="AV89" s="2801"/>
      <c r="AW89" s="2801"/>
      <c r="AX89" s="2801"/>
      <c r="AY89" s="2804"/>
      <c r="AZ89" s="2804"/>
      <c r="BA89" s="2804"/>
      <c r="BB89" s="2805"/>
      <c r="BC89" s="1762"/>
      <c r="BD89" s="1762"/>
      <c r="BE89" s="1768"/>
    </row>
    <row r="90" spans="1:57" ht="16.5" customHeight="1" thickBot="1">
      <c r="A90" s="1762"/>
      <c r="B90" s="2723"/>
      <c r="C90" s="2724"/>
      <c r="D90" s="2724"/>
      <c r="E90" s="2724"/>
      <c r="F90" s="2724"/>
      <c r="G90" s="2724"/>
      <c r="H90" s="2724"/>
      <c r="I90" s="2810"/>
      <c r="J90" s="2811"/>
      <c r="K90" s="2811"/>
      <c r="L90" s="2811"/>
      <c r="M90" s="2811"/>
      <c r="N90" s="2811"/>
      <c r="O90" s="2811"/>
      <c r="P90" s="2811"/>
      <c r="Q90" s="2811"/>
      <c r="R90" s="2811"/>
      <c r="S90" s="2811"/>
      <c r="T90" s="2811"/>
      <c r="U90" s="2811"/>
      <c r="V90" s="2813"/>
      <c r="W90" s="2813"/>
      <c r="X90" s="2813"/>
      <c r="Y90" s="2813"/>
      <c r="Z90" s="2813"/>
      <c r="AA90" s="2813"/>
      <c r="AB90" s="2816"/>
      <c r="AC90" s="2816"/>
      <c r="AD90" s="2816"/>
      <c r="AE90" s="2816"/>
      <c r="AF90" s="2816"/>
      <c r="AG90" s="2816"/>
      <c r="AH90" s="2817"/>
      <c r="AI90" s="1762"/>
      <c r="AJ90" s="2800"/>
      <c r="AK90" s="2801"/>
      <c r="AL90" s="2801"/>
      <c r="AM90" s="2801"/>
      <c r="AN90" s="2801"/>
      <c r="AO90" s="2801"/>
      <c r="AP90" s="2801"/>
      <c r="AQ90" s="2801"/>
      <c r="AR90" s="2801"/>
      <c r="AS90" s="2801"/>
      <c r="AT90" s="2801"/>
      <c r="AU90" s="2801"/>
      <c r="AV90" s="2801"/>
      <c r="AW90" s="2801"/>
      <c r="AX90" s="2801"/>
      <c r="AY90" s="2804"/>
      <c r="AZ90" s="2804"/>
      <c r="BA90" s="2804"/>
      <c r="BB90" s="2805"/>
      <c r="BC90" s="1762"/>
      <c r="BD90" s="1762"/>
      <c r="BE90" s="1768"/>
    </row>
    <row r="91" spans="1:57" ht="15.75" customHeight="1" thickBot="1">
      <c r="A91" s="1762"/>
      <c r="B91" s="2665" t="s">
        <v>2434</v>
      </c>
      <c r="C91" s="2666"/>
      <c r="D91" s="2666"/>
      <c r="E91" s="2666"/>
      <c r="F91" s="2666"/>
      <c r="G91" s="2666"/>
      <c r="H91" s="2666"/>
      <c r="I91" s="2797"/>
      <c r="J91" s="2779"/>
      <c r="K91" s="2779"/>
      <c r="L91" s="2779"/>
      <c r="M91" s="2779"/>
      <c r="N91" s="2779"/>
      <c r="O91" s="2779"/>
      <c r="P91" s="2779"/>
      <c r="Q91" s="2779"/>
      <c r="R91" s="2779"/>
      <c r="S91" s="2779"/>
      <c r="T91" s="2779"/>
      <c r="U91" s="2779"/>
      <c r="V91" s="2779"/>
      <c r="W91" s="2779"/>
      <c r="X91" s="2779"/>
      <c r="Y91" s="2779"/>
      <c r="Z91" s="2779"/>
      <c r="AA91" s="2794"/>
      <c r="AB91" s="2795"/>
      <c r="AC91" s="2795"/>
      <c r="AD91" s="2795"/>
      <c r="AE91" s="2795"/>
      <c r="AF91" s="2795"/>
      <c r="AG91" s="2795"/>
      <c r="AH91" s="2796"/>
      <c r="AI91" s="1762"/>
      <c r="AJ91" s="2802"/>
      <c r="AK91" s="2803"/>
      <c r="AL91" s="2803"/>
      <c r="AM91" s="2803"/>
      <c r="AN91" s="2803"/>
      <c r="AO91" s="2803"/>
      <c r="AP91" s="2803"/>
      <c r="AQ91" s="2803"/>
      <c r="AR91" s="2803"/>
      <c r="AS91" s="2803"/>
      <c r="AT91" s="2803"/>
      <c r="AU91" s="2803"/>
      <c r="AV91" s="2803"/>
      <c r="AW91" s="2803"/>
      <c r="AX91" s="2803"/>
      <c r="AY91" s="2806"/>
      <c r="AZ91" s="2806"/>
      <c r="BA91" s="2806"/>
      <c r="BB91" s="2807"/>
      <c r="BC91" s="1762"/>
      <c r="BD91" s="1762"/>
      <c r="BE91" s="1768"/>
    </row>
    <row r="92" spans="1:57" ht="15.75" customHeight="1" thickBot="1">
      <c r="A92" s="1762"/>
      <c r="B92" s="2665" t="s">
        <v>2435</v>
      </c>
      <c r="C92" s="2666"/>
      <c r="D92" s="2666"/>
      <c r="E92" s="2666"/>
      <c r="F92" s="2666"/>
      <c r="G92" s="2666"/>
      <c r="H92" s="2666"/>
      <c r="I92" s="2797"/>
      <c r="J92" s="2779"/>
      <c r="K92" s="2779"/>
      <c r="L92" s="2779"/>
      <c r="M92" s="2779"/>
      <c r="N92" s="2779"/>
      <c r="O92" s="2779"/>
      <c r="P92" s="2779"/>
      <c r="Q92" s="2779"/>
      <c r="R92" s="2779"/>
      <c r="S92" s="2779"/>
      <c r="T92" s="2779"/>
      <c r="U92" s="2779"/>
      <c r="V92" s="2779"/>
      <c r="W92" s="2779"/>
      <c r="X92" s="2779"/>
      <c r="Y92" s="2779"/>
      <c r="Z92" s="2779"/>
      <c r="AA92" s="2794"/>
      <c r="AB92" s="2795"/>
      <c r="AC92" s="2795"/>
      <c r="AD92" s="2795"/>
      <c r="AE92" s="2795"/>
      <c r="AF92" s="2795"/>
      <c r="AG92" s="2795"/>
      <c r="AH92" s="2796"/>
      <c r="AI92" s="1762"/>
      <c r="AJ92" s="2781" t="s">
        <v>2459</v>
      </c>
      <c r="AK92" s="2782"/>
      <c r="AL92" s="2782"/>
      <c r="AM92" s="2782"/>
      <c r="AN92" s="2782"/>
      <c r="AO92" s="2782"/>
      <c r="AP92" s="2782"/>
      <c r="AQ92" s="2782"/>
      <c r="AR92" s="2782"/>
      <c r="AS92" s="2782"/>
      <c r="AT92" s="2782"/>
      <c r="AU92" s="2782"/>
      <c r="AV92" s="2782"/>
      <c r="AW92" s="2782"/>
      <c r="AX92" s="2782"/>
      <c r="AY92" s="2782"/>
      <c r="AZ92" s="2782"/>
      <c r="BA92" s="2782"/>
      <c r="BB92" s="2783"/>
      <c r="BC92" s="1762"/>
      <c r="BD92" s="1762"/>
      <c r="BE92" s="1768"/>
    </row>
    <row r="93" spans="1:57" ht="15.75" customHeight="1" thickBot="1">
      <c r="A93" s="1762"/>
      <c r="B93" s="2787" t="s">
        <v>2042</v>
      </c>
      <c r="C93" s="2788"/>
      <c r="D93" s="2788"/>
      <c r="E93" s="2788"/>
      <c r="F93" s="2788"/>
      <c r="G93" s="2788"/>
      <c r="H93" s="2789"/>
      <c r="I93" s="2790"/>
      <c r="J93" s="2760"/>
      <c r="K93" s="2760"/>
      <c r="L93" s="2760"/>
      <c r="M93" s="2760"/>
      <c r="N93" s="2760"/>
      <c r="O93" s="2760"/>
      <c r="P93" s="2760"/>
      <c r="Q93" s="2760"/>
      <c r="R93" s="2760"/>
      <c r="S93" s="2760"/>
      <c r="T93" s="2760"/>
      <c r="U93" s="2760"/>
      <c r="V93" s="2760"/>
      <c r="W93" s="2760"/>
      <c r="X93" s="2760"/>
      <c r="Y93" s="2760"/>
      <c r="Z93" s="2760"/>
      <c r="AA93" s="2791"/>
      <c r="AB93" s="2792"/>
      <c r="AC93" s="2792"/>
      <c r="AD93" s="2792"/>
      <c r="AE93" s="2792"/>
      <c r="AF93" s="2792"/>
      <c r="AG93" s="2792"/>
      <c r="AH93" s="2793"/>
      <c r="AI93" s="1762"/>
      <c r="AJ93" s="2784"/>
      <c r="AK93" s="2785"/>
      <c r="AL93" s="2785"/>
      <c r="AM93" s="2785"/>
      <c r="AN93" s="2785"/>
      <c r="AO93" s="2785"/>
      <c r="AP93" s="2785"/>
      <c r="AQ93" s="2785"/>
      <c r="AR93" s="2785"/>
      <c r="AS93" s="2785"/>
      <c r="AT93" s="2785"/>
      <c r="AU93" s="2785"/>
      <c r="AV93" s="2785"/>
      <c r="AW93" s="2785"/>
      <c r="AX93" s="2785"/>
      <c r="AY93" s="2785"/>
      <c r="AZ93" s="2785"/>
      <c r="BA93" s="2785"/>
      <c r="BB93" s="2786"/>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763" t="s">
        <v>2436</v>
      </c>
      <c r="Y96" s="2764"/>
      <c r="Z96" s="2764"/>
      <c r="AA96" s="2764"/>
      <c r="AB96" s="2764"/>
      <c r="AC96" s="2764"/>
      <c r="AD96" s="2764"/>
      <c r="AE96" s="2764"/>
      <c r="AF96" s="2764"/>
      <c r="AG96" s="2764"/>
      <c r="AH96" s="2764"/>
      <c r="AI96" s="2764"/>
      <c r="AJ96" s="2764"/>
      <c r="AK96" s="2764"/>
      <c r="AL96" s="2764"/>
      <c r="AM96" s="2764"/>
      <c r="AN96" s="2764"/>
      <c r="AO96" s="2764"/>
      <c r="AP96" s="2764"/>
      <c r="AQ96" s="2764"/>
      <c r="AR96" s="2764"/>
      <c r="AS96" s="2764"/>
      <c r="AT96" s="2764"/>
      <c r="AU96" s="2764"/>
      <c r="AV96" s="2764"/>
      <c r="AW96" s="2764"/>
      <c r="AX96" s="2764"/>
      <c r="AY96" s="2764"/>
      <c r="AZ96" s="2764"/>
      <c r="BA96" s="2764"/>
      <c r="BB96" s="2764"/>
      <c r="BC96" s="2764"/>
      <c r="BD96" s="2765"/>
      <c r="BE96" s="1768"/>
    </row>
    <row r="97" spans="1:57" ht="15.75" customHeight="1" thickBot="1">
      <c r="A97" s="1762"/>
      <c r="B97" s="2665" t="s">
        <v>1860</v>
      </c>
      <c r="C97" s="2666"/>
      <c r="D97" s="2666"/>
      <c r="E97" s="2666"/>
      <c r="F97" s="2666"/>
      <c r="G97" s="2666"/>
      <c r="H97" s="2666"/>
      <c r="I97" s="2666"/>
      <c r="J97" s="2666"/>
      <c r="K97" s="2666"/>
      <c r="L97" s="2666"/>
      <c r="M97" s="2666"/>
      <c r="N97" s="2666"/>
      <c r="O97" s="2666"/>
      <c r="P97" s="2666"/>
      <c r="Q97" s="2666"/>
      <c r="R97" s="2666"/>
      <c r="S97" s="2666"/>
      <c r="T97" s="2666"/>
      <c r="U97" s="2667"/>
      <c r="V97" s="1762"/>
      <c r="W97" s="1762"/>
      <c r="X97" s="2766"/>
      <c r="Y97" s="2767"/>
      <c r="Z97" s="2767"/>
      <c r="AA97" s="2767"/>
      <c r="AB97" s="2767"/>
      <c r="AC97" s="2767"/>
      <c r="AD97" s="2767"/>
      <c r="AE97" s="2767"/>
      <c r="AF97" s="2767"/>
      <c r="AG97" s="2767"/>
      <c r="AH97" s="2767"/>
      <c r="AI97" s="2767"/>
      <c r="AJ97" s="2767"/>
      <c r="AK97" s="2767"/>
      <c r="AL97" s="2767"/>
      <c r="AM97" s="2767"/>
      <c r="AN97" s="2767"/>
      <c r="AO97" s="2767"/>
      <c r="AP97" s="2767"/>
      <c r="AQ97" s="2767"/>
      <c r="AR97" s="2767"/>
      <c r="AS97" s="2767"/>
      <c r="AT97" s="2767"/>
      <c r="AU97" s="2767"/>
      <c r="AV97" s="2767"/>
      <c r="AW97" s="2767"/>
      <c r="AX97" s="2767"/>
      <c r="AY97" s="2767"/>
      <c r="AZ97" s="2767"/>
      <c r="BA97" s="2767"/>
      <c r="BB97" s="2767"/>
      <c r="BC97" s="2767"/>
      <c r="BD97" s="2768"/>
      <c r="BE97" s="1768"/>
    </row>
    <row r="98" spans="1:57" ht="15.75" customHeight="1" thickBot="1">
      <c r="A98" s="1762"/>
      <c r="B98" s="2665"/>
      <c r="C98" s="2666"/>
      <c r="D98" s="2666"/>
      <c r="E98" s="2666"/>
      <c r="F98" s="2666"/>
      <c r="G98" s="2666"/>
      <c r="H98" s="2667"/>
      <c r="I98" s="2665" t="s">
        <v>2437</v>
      </c>
      <c r="J98" s="2666"/>
      <c r="K98" s="2666"/>
      <c r="L98" s="2666"/>
      <c r="M98" s="2666"/>
      <c r="N98" s="2667"/>
      <c r="O98" s="2769" t="s">
        <v>2438</v>
      </c>
      <c r="P98" s="2770"/>
      <c r="Q98" s="2770"/>
      <c r="R98" s="2770"/>
      <c r="S98" s="2770"/>
      <c r="T98" s="2770"/>
      <c r="U98" s="2771"/>
      <c r="V98" s="1762"/>
      <c r="W98" s="1762"/>
      <c r="X98" s="2772" t="s">
        <v>2456</v>
      </c>
      <c r="Y98" s="2773"/>
      <c r="Z98" s="2773"/>
      <c r="AA98" s="2773"/>
      <c r="AB98" s="2773"/>
      <c r="AC98" s="2773"/>
      <c r="AD98" s="2773"/>
      <c r="AE98" s="2773"/>
      <c r="AF98" s="2773"/>
      <c r="AG98" s="2773"/>
      <c r="AH98" s="2773"/>
      <c r="AI98" s="2773"/>
      <c r="AJ98" s="2773"/>
      <c r="AK98" s="2773"/>
      <c r="AL98" s="2773"/>
      <c r="AM98" s="2773"/>
      <c r="AN98" s="2773"/>
      <c r="AO98" s="2773"/>
      <c r="AP98" s="2773"/>
      <c r="AQ98" s="2773"/>
      <c r="AR98" s="2773"/>
      <c r="AS98" s="2773"/>
      <c r="AT98" s="2773"/>
      <c r="AU98" s="2773"/>
      <c r="AV98" s="2773"/>
      <c r="AW98" s="2773"/>
      <c r="AX98" s="2773"/>
      <c r="AY98" s="2773"/>
      <c r="AZ98" s="2773"/>
      <c r="BA98" s="2773"/>
      <c r="BB98" s="2773"/>
      <c r="BC98" s="2773"/>
      <c r="BD98" s="2774"/>
      <c r="BE98" s="1768"/>
    </row>
    <row r="99" spans="1:57" ht="15.75" customHeight="1" thickBot="1">
      <c r="A99" s="1762"/>
      <c r="B99" s="2703" t="s">
        <v>2439</v>
      </c>
      <c r="C99" s="2704"/>
      <c r="D99" s="2704"/>
      <c r="E99" s="2704"/>
      <c r="F99" s="2704"/>
      <c r="G99" s="2704"/>
      <c r="H99" s="2705"/>
      <c r="I99" s="2778"/>
      <c r="J99" s="2779"/>
      <c r="K99" s="2779"/>
      <c r="L99" s="2779"/>
      <c r="M99" s="2779"/>
      <c r="N99" s="2779"/>
      <c r="O99" s="2779"/>
      <c r="P99" s="2779"/>
      <c r="Q99" s="2779"/>
      <c r="R99" s="2779"/>
      <c r="S99" s="2779"/>
      <c r="T99" s="2779"/>
      <c r="U99" s="2780"/>
      <c r="V99" s="1762"/>
      <c r="W99" s="1762"/>
      <c r="X99" s="2772"/>
      <c r="Y99" s="2773"/>
      <c r="Z99" s="2773"/>
      <c r="AA99" s="2773"/>
      <c r="AB99" s="2773"/>
      <c r="AC99" s="2773"/>
      <c r="AD99" s="2773"/>
      <c r="AE99" s="2773"/>
      <c r="AF99" s="2773"/>
      <c r="AG99" s="2773"/>
      <c r="AH99" s="2773"/>
      <c r="AI99" s="2773"/>
      <c r="AJ99" s="2773"/>
      <c r="AK99" s="2773"/>
      <c r="AL99" s="2773"/>
      <c r="AM99" s="2773"/>
      <c r="AN99" s="2773"/>
      <c r="AO99" s="2773"/>
      <c r="AP99" s="2773"/>
      <c r="AQ99" s="2773"/>
      <c r="AR99" s="2773"/>
      <c r="AS99" s="2773"/>
      <c r="AT99" s="2773"/>
      <c r="AU99" s="2773"/>
      <c r="AV99" s="2773"/>
      <c r="AW99" s="2773"/>
      <c r="AX99" s="2773"/>
      <c r="AY99" s="2773"/>
      <c r="AZ99" s="2773"/>
      <c r="BA99" s="2773"/>
      <c r="BB99" s="2773"/>
      <c r="BC99" s="2773"/>
      <c r="BD99" s="2774"/>
      <c r="BE99" s="1768"/>
    </row>
    <row r="100" spans="1:57" ht="15.75" customHeight="1" thickBot="1">
      <c r="A100" s="1762"/>
      <c r="B100" s="2703" t="s">
        <v>2440</v>
      </c>
      <c r="C100" s="2704"/>
      <c r="D100" s="2704"/>
      <c r="E100" s="2704"/>
      <c r="F100" s="2704"/>
      <c r="G100" s="2704"/>
      <c r="H100" s="2705"/>
      <c r="I100" s="2759"/>
      <c r="J100" s="2760"/>
      <c r="K100" s="2760"/>
      <c r="L100" s="2760"/>
      <c r="M100" s="2760"/>
      <c r="N100" s="2760"/>
      <c r="O100" s="2761"/>
      <c r="P100" s="2761"/>
      <c r="Q100" s="2761"/>
      <c r="R100" s="2761"/>
      <c r="S100" s="2761"/>
      <c r="T100" s="2761"/>
      <c r="U100" s="2762"/>
      <c r="V100" s="1762"/>
      <c r="W100" s="1762"/>
      <c r="X100" s="2772"/>
      <c r="Y100" s="2773"/>
      <c r="Z100" s="2773"/>
      <c r="AA100" s="2773"/>
      <c r="AB100" s="2773"/>
      <c r="AC100" s="2773"/>
      <c r="AD100" s="2773"/>
      <c r="AE100" s="2773"/>
      <c r="AF100" s="2773"/>
      <c r="AG100" s="2773"/>
      <c r="AH100" s="2773"/>
      <c r="AI100" s="2773"/>
      <c r="AJ100" s="2773"/>
      <c r="AK100" s="2773"/>
      <c r="AL100" s="2773"/>
      <c r="AM100" s="2773"/>
      <c r="AN100" s="2773"/>
      <c r="AO100" s="2773"/>
      <c r="AP100" s="2773"/>
      <c r="AQ100" s="2773"/>
      <c r="AR100" s="2773"/>
      <c r="AS100" s="2773"/>
      <c r="AT100" s="2773"/>
      <c r="AU100" s="2773"/>
      <c r="AV100" s="2773"/>
      <c r="AW100" s="2773"/>
      <c r="AX100" s="2773"/>
      <c r="AY100" s="2773"/>
      <c r="AZ100" s="2773"/>
      <c r="BA100" s="2773"/>
      <c r="BB100" s="2773"/>
      <c r="BC100" s="2773"/>
      <c r="BD100" s="2774"/>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72"/>
      <c r="Y101" s="2773"/>
      <c r="Z101" s="2773"/>
      <c r="AA101" s="2773"/>
      <c r="AB101" s="2773"/>
      <c r="AC101" s="2773"/>
      <c r="AD101" s="2773"/>
      <c r="AE101" s="2773"/>
      <c r="AF101" s="2773"/>
      <c r="AG101" s="2773"/>
      <c r="AH101" s="2773"/>
      <c r="AI101" s="2773"/>
      <c r="AJ101" s="2773"/>
      <c r="AK101" s="2773"/>
      <c r="AL101" s="2773"/>
      <c r="AM101" s="2773"/>
      <c r="AN101" s="2773"/>
      <c r="AO101" s="2773"/>
      <c r="AP101" s="2773"/>
      <c r="AQ101" s="2773"/>
      <c r="AR101" s="2773"/>
      <c r="AS101" s="2773"/>
      <c r="AT101" s="2773"/>
      <c r="AU101" s="2773"/>
      <c r="AV101" s="2773"/>
      <c r="AW101" s="2773"/>
      <c r="AX101" s="2773"/>
      <c r="AY101" s="2773"/>
      <c r="AZ101" s="2773"/>
      <c r="BA101" s="2773"/>
      <c r="BB101" s="2773"/>
      <c r="BC101" s="2773"/>
      <c r="BD101" s="2774"/>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72"/>
      <c r="Y102" s="2773"/>
      <c r="Z102" s="2773"/>
      <c r="AA102" s="2773"/>
      <c r="AB102" s="2773"/>
      <c r="AC102" s="2773"/>
      <c r="AD102" s="2773"/>
      <c r="AE102" s="2773"/>
      <c r="AF102" s="2773"/>
      <c r="AG102" s="2773"/>
      <c r="AH102" s="2773"/>
      <c r="AI102" s="2773"/>
      <c r="AJ102" s="2773"/>
      <c r="AK102" s="2773"/>
      <c r="AL102" s="2773"/>
      <c r="AM102" s="2773"/>
      <c r="AN102" s="2773"/>
      <c r="AO102" s="2773"/>
      <c r="AP102" s="2773"/>
      <c r="AQ102" s="2773"/>
      <c r="AR102" s="2773"/>
      <c r="AS102" s="2773"/>
      <c r="AT102" s="2773"/>
      <c r="AU102" s="2773"/>
      <c r="AV102" s="2773"/>
      <c r="AW102" s="2773"/>
      <c r="AX102" s="2773"/>
      <c r="AY102" s="2773"/>
      <c r="AZ102" s="2773"/>
      <c r="BA102" s="2773"/>
      <c r="BB102" s="2773"/>
      <c r="BC102" s="2773"/>
      <c r="BD102" s="2774"/>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72"/>
      <c r="Y103" s="2773"/>
      <c r="Z103" s="2773"/>
      <c r="AA103" s="2773"/>
      <c r="AB103" s="2773"/>
      <c r="AC103" s="2773"/>
      <c r="AD103" s="2773"/>
      <c r="AE103" s="2773"/>
      <c r="AF103" s="2773"/>
      <c r="AG103" s="2773"/>
      <c r="AH103" s="2773"/>
      <c r="AI103" s="2773"/>
      <c r="AJ103" s="2773"/>
      <c r="AK103" s="2773"/>
      <c r="AL103" s="2773"/>
      <c r="AM103" s="2773"/>
      <c r="AN103" s="2773"/>
      <c r="AO103" s="2773"/>
      <c r="AP103" s="2773"/>
      <c r="AQ103" s="2773"/>
      <c r="AR103" s="2773"/>
      <c r="AS103" s="2773"/>
      <c r="AT103" s="2773"/>
      <c r="AU103" s="2773"/>
      <c r="AV103" s="2773"/>
      <c r="AW103" s="2773"/>
      <c r="AX103" s="2773"/>
      <c r="AY103" s="2773"/>
      <c r="AZ103" s="2773"/>
      <c r="BA103" s="2773"/>
      <c r="BB103" s="2773"/>
      <c r="BC103" s="2773"/>
      <c r="BD103" s="2774"/>
      <c r="BE103" s="1768"/>
    </row>
    <row r="104" spans="1:57" ht="15.75" customHeight="1">
      <c r="A104" s="1762"/>
      <c r="B104" s="2709" t="s">
        <v>2047</v>
      </c>
      <c r="C104" s="2710"/>
      <c r="D104" s="2710"/>
      <c r="E104" s="2710"/>
      <c r="F104" s="2710"/>
      <c r="G104" s="2710"/>
      <c r="H104" s="2710"/>
      <c r="I104" s="2710"/>
      <c r="J104" s="2710"/>
      <c r="K104" s="2710"/>
      <c r="L104" s="2710"/>
      <c r="M104" s="2710"/>
      <c r="N104" s="2710"/>
      <c r="O104" s="2710"/>
      <c r="P104" s="2710"/>
      <c r="Q104" s="2710"/>
      <c r="R104" s="2710"/>
      <c r="S104" s="2710"/>
      <c r="T104" s="2710"/>
      <c r="U104" s="2758"/>
      <c r="V104" s="1762"/>
      <c r="W104" s="1762"/>
      <c r="X104" s="2772"/>
      <c r="Y104" s="2773"/>
      <c r="Z104" s="2773"/>
      <c r="AA104" s="2773"/>
      <c r="AB104" s="2773"/>
      <c r="AC104" s="2773"/>
      <c r="AD104" s="2773"/>
      <c r="AE104" s="2773"/>
      <c r="AF104" s="2773"/>
      <c r="AG104" s="2773"/>
      <c r="AH104" s="2773"/>
      <c r="AI104" s="2773"/>
      <c r="AJ104" s="2773"/>
      <c r="AK104" s="2773"/>
      <c r="AL104" s="2773"/>
      <c r="AM104" s="2773"/>
      <c r="AN104" s="2773"/>
      <c r="AO104" s="2773"/>
      <c r="AP104" s="2773"/>
      <c r="AQ104" s="2773"/>
      <c r="AR104" s="2773"/>
      <c r="AS104" s="2773"/>
      <c r="AT104" s="2773"/>
      <c r="AU104" s="2773"/>
      <c r="AV104" s="2773"/>
      <c r="AW104" s="2773"/>
      <c r="AX104" s="2773"/>
      <c r="AY104" s="2773"/>
      <c r="AZ104" s="2773"/>
      <c r="BA104" s="2773"/>
      <c r="BB104" s="2773"/>
      <c r="BC104" s="2773"/>
      <c r="BD104" s="2774"/>
      <c r="BE104" s="1768"/>
    </row>
    <row r="105" spans="1:57" ht="15.75" customHeight="1">
      <c r="A105" s="1762"/>
      <c r="B105" s="2720"/>
      <c r="C105" s="2721"/>
      <c r="D105" s="2721"/>
      <c r="E105" s="2721"/>
      <c r="F105" s="2721"/>
      <c r="G105" s="2721"/>
      <c r="H105" s="2722"/>
      <c r="I105" s="2726" t="s">
        <v>2040</v>
      </c>
      <c r="J105" s="2727"/>
      <c r="K105" s="2727"/>
      <c r="L105" s="2727"/>
      <c r="M105" s="2727"/>
      <c r="N105" s="2727"/>
      <c r="O105" s="2728"/>
      <c r="P105" s="2732" t="s">
        <v>2458</v>
      </c>
      <c r="Q105" s="2733"/>
      <c r="R105" s="2733"/>
      <c r="S105" s="2733"/>
      <c r="T105" s="2733"/>
      <c r="U105" s="2734"/>
      <c r="V105" s="1762"/>
      <c r="W105" s="1762"/>
      <c r="X105" s="2772"/>
      <c r="Y105" s="2773"/>
      <c r="Z105" s="2773"/>
      <c r="AA105" s="2773"/>
      <c r="AB105" s="2773"/>
      <c r="AC105" s="2773"/>
      <c r="AD105" s="2773"/>
      <c r="AE105" s="2773"/>
      <c r="AF105" s="2773"/>
      <c r="AG105" s="2773"/>
      <c r="AH105" s="2773"/>
      <c r="AI105" s="2773"/>
      <c r="AJ105" s="2773"/>
      <c r="AK105" s="2773"/>
      <c r="AL105" s="2773"/>
      <c r="AM105" s="2773"/>
      <c r="AN105" s="2773"/>
      <c r="AO105" s="2773"/>
      <c r="AP105" s="2773"/>
      <c r="AQ105" s="2773"/>
      <c r="AR105" s="2773"/>
      <c r="AS105" s="2773"/>
      <c r="AT105" s="2773"/>
      <c r="AU105" s="2773"/>
      <c r="AV105" s="2773"/>
      <c r="AW105" s="2773"/>
      <c r="AX105" s="2773"/>
      <c r="AY105" s="2773"/>
      <c r="AZ105" s="2773"/>
      <c r="BA105" s="2773"/>
      <c r="BB105" s="2773"/>
      <c r="BC105" s="2773"/>
      <c r="BD105" s="2774"/>
      <c r="BE105" s="1768"/>
    </row>
    <row r="106" spans="1:57" ht="15.75" customHeight="1" thickBot="1">
      <c r="A106" s="1762"/>
      <c r="B106" s="2723"/>
      <c r="C106" s="2724"/>
      <c r="D106" s="2724"/>
      <c r="E106" s="2724"/>
      <c r="F106" s="2724"/>
      <c r="G106" s="2724"/>
      <c r="H106" s="2725"/>
      <c r="I106" s="2729"/>
      <c r="J106" s="2730"/>
      <c r="K106" s="2730"/>
      <c r="L106" s="2730"/>
      <c r="M106" s="2730"/>
      <c r="N106" s="2730"/>
      <c r="O106" s="2731"/>
      <c r="P106" s="2735"/>
      <c r="Q106" s="2736"/>
      <c r="R106" s="2736"/>
      <c r="S106" s="2736"/>
      <c r="T106" s="2736"/>
      <c r="U106" s="2737"/>
      <c r="V106" s="1762"/>
      <c r="W106" s="1762"/>
      <c r="X106" s="2772"/>
      <c r="Y106" s="2773"/>
      <c r="Z106" s="2773"/>
      <c r="AA106" s="2773"/>
      <c r="AB106" s="2773"/>
      <c r="AC106" s="2773"/>
      <c r="AD106" s="2773"/>
      <c r="AE106" s="2773"/>
      <c r="AF106" s="2773"/>
      <c r="AG106" s="2773"/>
      <c r="AH106" s="2773"/>
      <c r="AI106" s="2773"/>
      <c r="AJ106" s="2773"/>
      <c r="AK106" s="2773"/>
      <c r="AL106" s="2773"/>
      <c r="AM106" s="2773"/>
      <c r="AN106" s="2773"/>
      <c r="AO106" s="2773"/>
      <c r="AP106" s="2773"/>
      <c r="AQ106" s="2773"/>
      <c r="AR106" s="2773"/>
      <c r="AS106" s="2773"/>
      <c r="AT106" s="2773"/>
      <c r="AU106" s="2773"/>
      <c r="AV106" s="2773"/>
      <c r="AW106" s="2773"/>
      <c r="AX106" s="2773"/>
      <c r="AY106" s="2773"/>
      <c r="AZ106" s="2773"/>
      <c r="BA106" s="2773"/>
      <c r="BB106" s="2773"/>
      <c r="BC106" s="2773"/>
      <c r="BD106" s="2774"/>
      <c r="BE106" s="1768"/>
    </row>
    <row r="107" spans="1:57" ht="15.75" customHeight="1" thickBot="1">
      <c r="A107" s="1762"/>
      <c r="B107" s="2703" t="s">
        <v>2439</v>
      </c>
      <c r="C107" s="2704"/>
      <c r="D107" s="2704"/>
      <c r="E107" s="2704"/>
      <c r="F107" s="2704"/>
      <c r="G107" s="2704"/>
      <c r="H107" s="2705"/>
      <c r="I107" s="2706"/>
      <c r="J107" s="2707"/>
      <c r="K107" s="2707"/>
      <c r="L107" s="2707"/>
      <c r="M107" s="2707"/>
      <c r="N107" s="2707"/>
      <c r="O107" s="2708"/>
      <c r="P107" s="2706"/>
      <c r="Q107" s="2707"/>
      <c r="R107" s="2707"/>
      <c r="S107" s="2707"/>
      <c r="T107" s="2707"/>
      <c r="U107" s="2708"/>
      <c r="V107" s="1762"/>
      <c r="W107" s="1762"/>
      <c r="X107" s="2772"/>
      <c r="Y107" s="2773"/>
      <c r="Z107" s="2773"/>
      <c r="AA107" s="2773"/>
      <c r="AB107" s="2773"/>
      <c r="AC107" s="2773"/>
      <c r="AD107" s="2773"/>
      <c r="AE107" s="2773"/>
      <c r="AF107" s="2773"/>
      <c r="AG107" s="2773"/>
      <c r="AH107" s="2773"/>
      <c r="AI107" s="2773"/>
      <c r="AJ107" s="2773"/>
      <c r="AK107" s="2773"/>
      <c r="AL107" s="2773"/>
      <c r="AM107" s="2773"/>
      <c r="AN107" s="2773"/>
      <c r="AO107" s="2773"/>
      <c r="AP107" s="2773"/>
      <c r="AQ107" s="2773"/>
      <c r="AR107" s="2773"/>
      <c r="AS107" s="2773"/>
      <c r="AT107" s="2773"/>
      <c r="AU107" s="2773"/>
      <c r="AV107" s="2773"/>
      <c r="AW107" s="2773"/>
      <c r="AX107" s="2773"/>
      <c r="AY107" s="2773"/>
      <c r="AZ107" s="2773"/>
      <c r="BA107" s="2773"/>
      <c r="BB107" s="2773"/>
      <c r="BC107" s="2773"/>
      <c r="BD107" s="2774"/>
      <c r="BE107" s="1768"/>
    </row>
    <row r="108" spans="1:57" ht="15.75" customHeight="1" thickBot="1">
      <c r="A108" s="1762"/>
      <c r="B108" s="2703" t="s">
        <v>2440</v>
      </c>
      <c r="C108" s="2704"/>
      <c r="D108" s="2704"/>
      <c r="E108" s="2704"/>
      <c r="F108" s="2704"/>
      <c r="G108" s="2704"/>
      <c r="H108" s="2705"/>
      <c r="I108" s="2706"/>
      <c r="J108" s="2707"/>
      <c r="K108" s="2707"/>
      <c r="L108" s="2707"/>
      <c r="M108" s="2707"/>
      <c r="N108" s="2707"/>
      <c r="O108" s="2708"/>
      <c r="P108" s="2706"/>
      <c r="Q108" s="2707"/>
      <c r="R108" s="2707"/>
      <c r="S108" s="2707"/>
      <c r="T108" s="2707"/>
      <c r="U108" s="2708"/>
      <c r="V108" s="1762"/>
      <c r="W108" s="1762"/>
      <c r="X108" s="2775"/>
      <c r="Y108" s="2776"/>
      <c r="Z108" s="2776"/>
      <c r="AA108" s="2776"/>
      <c r="AB108" s="2776"/>
      <c r="AC108" s="2776"/>
      <c r="AD108" s="2776"/>
      <c r="AE108" s="2776"/>
      <c r="AF108" s="2776"/>
      <c r="AG108" s="2776"/>
      <c r="AH108" s="2776"/>
      <c r="AI108" s="2776"/>
      <c r="AJ108" s="2776"/>
      <c r="AK108" s="2776"/>
      <c r="AL108" s="2776"/>
      <c r="AM108" s="2776"/>
      <c r="AN108" s="2776"/>
      <c r="AO108" s="2776"/>
      <c r="AP108" s="2776"/>
      <c r="AQ108" s="2776"/>
      <c r="AR108" s="2776"/>
      <c r="AS108" s="2776"/>
      <c r="AT108" s="2776"/>
      <c r="AU108" s="2776"/>
      <c r="AV108" s="2776"/>
      <c r="AW108" s="2776"/>
      <c r="AX108" s="2776"/>
      <c r="AY108" s="2776"/>
      <c r="AZ108" s="2776"/>
      <c r="BA108" s="2776"/>
      <c r="BB108" s="2776"/>
      <c r="BC108" s="2776"/>
      <c r="BD108" s="2777"/>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738" t="s">
        <v>2048</v>
      </c>
      <c r="C110" s="2739"/>
      <c r="D110" s="2739"/>
      <c r="E110" s="2739"/>
      <c r="F110" s="2739"/>
      <c r="G110" s="2739"/>
      <c r="H110" s="2739"/>
      <c r="I110" s="2739"/>
      <c r="J110" s="2739"/>
      <c r="K110" s="2739"/>
      <c r="L110" s="2739"/>
      <c r="M110" s="2739"/>
      <c r="N110" s="2739"/>
      <c r="O110" s="2739"/>
      <c r="P110" s="2739"/>
      <c r="Q110" s="2739"/>
      <c r="R110" s="2740"/>
      <c r="S110" s="2740"/>
      <c r="T110" s="2740"/>
      <c r="U110" s="2740"/>
      <c r="V110" s="2740"/>
      <c r="W110" s="2740"/>
      <c r="X110" s="2740"/>
      <c r="Y110" s="2740"/>
      <c r="Z110" s="2740"/>
      <c r="AA110" s="2740"/>
      <c r="AB110" s="2740"/>
      <c r="AC110" s="2740"/>
      <c r="AD110" s="2740"/>
      <c r="AE110" s="2740"/>
      <c r="AF110" s="2740"/>
      <c r="AG110" s="2741" t="s">
        <v>1988</v>
      </c>
      <c r="AH110" s="2741"/>
      <c r="AI110" s="2741"/>
      <c r="AJ110" s="2742"/>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743" t="s">
        <v>2049</v>
      </c>
      <c r="C111" s="2744"/>
      <c r="D111" s="2744"/>
      <c r="E111" s="2744"/>
      <c r="F111" s="2744"/>
      <c r="G111" s="2744"/>
      <c r="H111" s="2744"/>
      <c r="I111" s="2744"/>
      <c r="J111" s="2744"/>
      <c r="K111" s="2744"/>
      <c r="L111" s="2744"/>
      <c r="M111" s="2744"/>
      <c r="N111" s="2744"/>
      <c r="O111" s="2744"/>
      <c r="P111" s="2744"/>
      <c r="Q111" s="2745"/>
      <c r="R111" s="2746" t="s">
        <v>2461</v>
      </c>
      <c r="S111" s="2747"/>
      <c r="T111" s="2747"/>
      <c r="U111" s="2747"/>
      <c r="V111" s="2747"/>
      <c r="W111" s="2747"/>
      <c r="X111" s="2747"/>
      <c r="Y111" s="2747"/>
      <c r="Z111" s="2747"/>
      <c r="AA111" s="2747"/>
      <c r="AB111" s="2747"/>
      <c r="AC111" s="2747"/>
      <c r="AD111" s="2747"/>
      <c r="AE111" s="2747"/>
      <c r="AF111" s="2747"/>
      <c r="AG111" s="2747"/>
      <c r="AH111" s="2747"/>
      <c r="AI111" s="2747"/>
      <c r="AJ111" s="2747"/>
      <c r="AK111" s="2747"/>
      <c r="AL111" s="2747"/>
      <c r="AM111" s="2747"/>
      <c r="AN111" s="2747"/>
      <c r="AO111" s="2747"/>
      <c r="AP111" s="2747"/>
      <c r="AQ111" s="2747"/>
      <c r="AR111" s="2747"/>
      <c r="AS111" s="2747"/>
      <c r="AT111" s="2747"/>
      <c r="AU111" s="2747"/>
      <c r="AV111" s="2747"/>
      <c r="AW111" s="2747"/>
      <c r="AX111" s="2748"/>
      <c r="AY111" s="1762"/>
      <c r="AZ111" s="1762"/>
      <c r="BA111" s="1762"/>
      <c r="BB111" s="1762"/>
      <c r="BC111" s="1762" t="s">
        <v>256</v>
      </c>
      <c r="BD111" s="1762"/>
      <c r="BE111" s="1768"/>
    </row>
    <row r="112" spans="1:57" ht="15.75" customHeight="1">
      <c r="A112" s="1762"/>
      <c r="B112" s="2749" t="s">
        <v>2462</v>
      </c>
      <c r="C112" s="2750"/>
      <c r="D112" s="2750"/>
      <c r="E112" s="2750"/>
      <c r="F112" s="2750"/>
      <c r="G112" s="2750"/>
      <c r="H112" s="2750"/>
      <c r="I112" s="2750"/>
      <c r="J112" s="2750"/>
      <c r="K112" s="2750"/>
      <c r="L112" s="2750"/>
      <c r="M112" s="2750"/>
      <c r="N112" s="2750"/>
      <c r="O112" s="2750"/>
      <c r="P112" s="2750"/>
      <c r="Q112" s="2750"/>
      <c r="R112" s="2750"/>
      <c r="S112" s="2750"/>
      <c r="T112" s="2750"/>
      <c r="U112" s="2750"/>
      <c r="V112" s="2750"/>
      <c r="W112" s="2750"/>
      <c r="X112" s="2750"/>
      <c r="Y112" s="2750"/>
      <c r="Z112" s="2750"/>
      <c r="AA112" s="2750"/>
      <c r="AB112" s="2750"/>
      <c r="AC112" s="2750"/>
      <c r="AD112" s="2750"/>
      <c r="AE112" s="2750"/>
      <c r="AF112" s="2750"/>
      <c r="AG112" s="2750"/>
      <c r="AH112" s="2750"/>
      <c r="AI112" s="2750"/>
      <c r="AJ112" s="2750"/>
      <c r="AK112" s="2750"/>
      <c r="AL112" s="2750"/>
      <c r="AM112" s="2750"/>
      <c r="AN112" s="2750"/>
      <c r="AO112" s="2750"/>
      <c r="AP112" s="2750"/>
      <c r="AQ112" s="2750"/>
      <c r="AR112" s="2750"/>
      <c r="AS112" s="2750"/>
      <c r="AT112" s="2750"/>
      <c r="AU112" s="2750"/>
      <c r="AV112" s="2750"/>
      <c r="AW112" s="2750"/>
      <c r="AX112" s="2751"/>
      <c r="AY112" s="1762"/>
      <c r="AZ112" s="1762"/>
      <c r="BA112" s="1762"/>
      <c r="BB112" s="1762"/>
      <c r="BC112" s="1762"/>
      <c r="BD112" s="1762"/>
      <c r="BE112" s="1768"/>
    </row>
    <row r="113" spans="1:57" ht="15.75" customHeight="1">
      <c r="A113" s="1762"/>
      <c r="B113" s="2752"/>
      <c r="C113" s="2753"/>
      <c r="D113" s="2753"/>
      <c r="E113" s="2753"/>
      <c r="F113" s="2753"/>
      <c r="G113" s="2753"/>
      <c r="H113" s="2753"/>
      <c r="I113" s="2753"/>
      <c r="J113" s="2753"/>
      <c r="K113" s="2753"/>
      <c r="L113" s="2753"/>
      <c r="M113" s="2753"/>
      <c r="N113" s="2753"/>
      <c r="O113" s="2753"/>
      <c r="P113" s="2753"/>
      <c r="Q113" s="2753"/>
      <c r="R113" s="2753"/>
      <c r="S113" s="2753"/>
      <c r="T113" s="2753"/>
      <c r="U113" s="2753"/>
      <c r="V113" s="2753"/>
      <c r="W113" s="2753"/>
      <c r="X113" s="2753"/>
      <c r="Y113" s="2753"/>
      <c r="Z113" s="2753"/>
      <c r="AA113" s="2753"/>
      <c r="AB113" s="2753"/>
      <c r="AC113" s="2753"/>
      <c r="AD113" s="2753"/>
      <c r="AE113" s="2753"/>
      <c r="AF113" s="2753"/>
      <c r="AG113" s="2753"/>
      <c r="AH113" s="2753"/>
      <c r="AI113" s="2753"/>
      <c r="AJ113" s="2753"/>
      <c r="AK113" s="2753"/>
      <c r="AL113" s="2753"/>
      <c r="AM113" s="2753"/>
      <c r="AN113" s="2753"/>
      <c r="AO113" s="2753"/>
      <c r="AP113" s="2753"/>
      <c r="AQ113" s="2753"/>
      <c r="AR113" s="2753"/>
      <c r="AS113" s="2753"/>
      <c r="AT113" s="2753"/>
      <c r="AU113" s="2753"/>
      <c r="AV113" s="2753"/>
      <c r="AW113" s="2753"/>
      <c r="AX113" s="2754"/>
      <c r="AY113" s="1762"/>
      <c r="AZ113" s="1762"/>
      <c r="BA113" s="1762"/>
      <c r="BB113" s="1762"/>
      <c r="BC113" s="1762"/>
      <c r="BD113" s="1762"/>
      <c r="BE113" s="1768"/>
    </row>
    <row r="114" spans="1:57" ht="15.75" customHeight="1">
      <c r="A114" s="1762"/>
      <c r="B114" s="2752"/>
      <c r="C114" s="2753"/>
      <c r="D114" s="2753"/>
      <c r="E114" s="2753"/>
      <c r="F114" s="2753"/>
      <c r="G114" s="2753"/>
      <c r="H114" s="2753"/>
      <c r="I114" s="2753"/>
      <c r="J114" s="2753"/>
      <c r="K114" s="2753"/>
      <c r="L114" s="2753"/>
      <c r="M114" s="2753"/>
      <c r="N114" s="2753"/>
      <c r="O114" s="2753"/>
      <c r="P114" s="2753"/>
      <c r="Q114" s="2753"/>
      <c r="R114" s="2753"/>
      <c r="S114" s="2753"/>
      <c r="T114" s="2753"/>
      <c r="U114" s="2753"/>
      <c r="V114" s="2753"/>
      <c r="W114" s="2753"/>
      <c r="X114" s="2753"/>
      <c r="Y114" s="2753"/>
      <c r="Z114" s="2753"/>
      <c r="AA114" s="2753"/>
      <c r="AB114" s="2753"/>
      <c r="AC114" s="2753"/>
      <c r="AD114" s="2753"/>
      <c r="AE114" s="2753"/>
      <c r="AF114" s="2753"/>
      <c r="AG114" s="2753"/>
      <c r="AH114" s="2753"/>
      <c r="AI114" s="2753"/>
      <c r="AJ114" s="2753"/>
      <c r="AK114" s="2753"/>
      <c r="AL114" s="2753"/>
      <c r="AM114" s="2753"/>
      <c r="AN114" s="2753"/>
      <c r="AO114" s="2753"/>
      <c r="AP114" s="2753"/>
      <c r="AQ114" s="2753"/>
      <c r="AR114" s="2753"/>
      <c r="AS114" s="2753"/>
      <c r="AT114" s="2753"/>
      <c r="AU114" s="2753"/>
      <c r="AV114" s="2753"/>
      <c r="AW114" s="2753"/>
      <c r="AX114" s="2754"/>
      <c r="AY114" s="1762"/>
      <c r="AZ114" s="1762"/>
      <c r="BA114" s="1762"/>
      <c r="BB114" s="1762"/>
      <c r="BC114" s="1762"/>
      <c r="BD114" s="1762"/>
      <c r="BE114" s="1768"/>
    </row>
    <row r="115" spans="1:57" ht="15.75" customHeight="1">
      <c r="A115" s="1762"/>
      <c r="B115" s="2752"/>
      <c r="C115" s="2753"/>
      <c r="D115" s="2753"/>
      <c r="E115" s="2753"/>
      <c r="F115" s="2753"/>
      <c r="G115" s="2753"/>
      <c r="H115" s="2753"/>
      <c r="I115" s="2753"/>
      <c r="J115" s="2753"/>
      <c r="K115" s="2753"/>
      <c r="L115" s="2753"/>
      <c r="M115" s="2753"/>
      <c r="N115" s="2753"/>
      <c r="O115" s="2753"/>
      <c r="P115" s="2753"/>
      <c r="Q115" s="2753"/>
      <c r="R115" s="2753"/>
      <c r="S115" s="2753"/>
      <c r="T115" s="2753"/>
      <c r="U115" s="2753"/>
      <c r="V115" s="2753"/>
      <c r="W115" s="2753"/>
      <c r="X115" s="2753"/>
      <c r="Y115" s="2753"/>
      <c r="Z115" s="2753"/>
      <c r="AA115" s="2753"/>
      <c r="AB115" s="2753"/>
      <c r="AC115" s="2753"/>
      <c r="AD115" s="2753"/>
      <c r="AE115" s="2753"/>
      <c r="AF115" s="2753"/>
      <c r="AG115" s="2753"/>
      <c r="AH115" s="2753"/>
      <c r="AI115" s="2753"/>
      <c r="AJ115" s="2753"/>
      <c r="AK115" s="2753"/>
      <c r="AL115" s="2753"/>
      <c r="AM115" s="2753"/>
      <c r="AN115" s="2753"/>
      <c r="AO115" s="2753"/>
      <c r="AP115" s="2753"/>
      <c r="AQ115" s="2753"/>
      <c r="AR115" s="2753"/>
      <c r="AS115" s="2753"/>
      <c r="AT115" s="2753"/>
      <c r="AU115" s="2753"/>
      <c r="AV115" s="2753"/>
      <c r="AW115" s="2753"/>
      <c r="AX115" s="2754"/>
      <c r="AY115" s="1762"/>
      <c r="AZ115" s="1762"/>
      <c r="BA115" s="1762"/>
      <c r="BB115" s="1762"/>
      <c r="BC115" s="1762"/>
      <c r="BD115" s="1762"/>
      <c r="BE115" s="1768"/>
    </row>
    <row r="116" spans="1:57" ht="15.75" customHeight="1">
      <c r="A116" s="1762"/>
      <c r="B116" s="2752"/>
      <c r="C116" s="2753"/>
      <c r="D116" s="2753"/>
      <c r="E116" s="2753"/>
      <c r="F116" s="2753"/>
      <c r="G116" s="2753"/>
      <c r="H116" s="2753"/>
      <c r="I116" s="2753"/>
      <c r="J116" s="2753"/>
      <c r="K116" s="2753"/>
      <c r="L116" s="2753"/>
      <c r="M116" s="2753"/>
      <c r="N116" s="2753"/>
      <c r="O116" s="2753"/>
      <c r="P116" s="2753"/>
      <c r="Q116" s="2753"/>
      <c r="R116" s="2753"/>
      <c r="S116" s="2753"/>
      <c r="T116" s="2753"/>
      <c r="U116" s="2753"/>
      <c r="V116" s="2753"/>
      <c r="W116" s="2753"/>
      <c r="X116" s="2753"/>
      <c r="Y116" s="2753"/>
      <c r="Z116" s="2753"/>
      <c r="AA116" s="2753"/>
      <c r="AB116" s="2753"/>
      <c r="AC116" s="2753"/>
      <c r="AD116" s="2753"/>
      <c r="AE116" s="2753"/>
      <c r="AF116" s="2753"/>
      <c r="AG116" s="2753"/>
      <c r="AH116" s="2753"/>
      <c r="AI116" s="2753"/>
      <c r="AJ116" s="2753"/>
      <c r="AK116" s="2753"/>
      <c r="AL116" s="2753"/>
      <c r="AM116" s="2753"/>
      <c r="AN116" s="2753"/>
      <c r="AO116" s="2753"/>
      <c r="AP116" s="2753"/>
      <c r="AQ116" s="2753"/>
      <c r="AR116" s="2753"/>
      <c r="AS116" s="2753"/>
      <c r="AT116" s="2753"/>
      <c r="AU116" s="2753"/>
      <c r="AV116" s="2753"/>
      <c r="AW116" s="2753"/>
      <c r="AX116" s="2754"/>
      <c r="AY116" s="1762"/>
      <c r="AZ116" s="1762"/>
      <c r="BA116" s="1762"/>
      <c r="BB116" s="1762"/>
      <c r="BC116" s="1762"/>
      <c r="BD116" s="1762"/>
      <c r="BE116" s="1768"/>
    </row>
    <row r="117" spans="1:57" ht="15.75" customHeight="1">
      <c r="A117" s="1762"/>
      <c r="B117" s="2752"/>
      <c r="C117" s="2753"/>
      <c r="D117" s="2753"/>
      <c r="E117" s="2753"/>
      <c r="F117" s="2753"/>
      <c r="G117" s="2753"/>
      <c r="H117" s="2753"/>
      <c r="I117" s="2753"/>
      <c r="J117" s="2753"/>
      <c r="K117" s="2753"/>
      <c r="L117" s="2753"/>
      <c r="M117" s="2753"/>
      <c r="N117" s="2753"/>
      <c r="O117" s="2753"/>
      <c r="P117" s="2753"/>
      <c r="Q117" s="2753"/>
      <c r="R117" s="2753"/>
      <c r="S117" s="2753"/>
      <c r="T117" s="2753"/>
      <c r="U117" s="2753"/>
      <c r="V117" s="2753"/>
      <c r="W117" s="2753"/>
      <c r="X117" s="2753"/>
      <c r="Y117" s="2753"/>
      <c r="Z117" s="2753"/>
      <c r="AA117" s="2753"/>
      <c r="AB117" s="2753"/>
      <c r="AC117" s="2753"/>
      <c r="AD117" s="2753"/>
      <c r="AE117" s="2753"/>
      <c r="AF117" s="2753"/>
      <c r="AG117" s="2753"/>
      <c r="AH117" s="2753"/>
      <c r="AI117" s="2753"/>
      <c r="AJ117" s="2753"/>
      <c r="AK117" s="2753"/>
      <c r="AL117" s="2753"/>
      <c r="AM117" s="2753"/>
      <c r="AN117" s="2753"/>
      <c r="AO117" s="2753"/>
      <c r="AP117" s="2753"/>
      <c r="AQ117" s="2753"/>
      <c r="AR117" s="2753"/>
      <c r="AS117" s="2753"/>
      <c r="AT117" s="2753"/>
      <c r="AU117" s="2753"/>
      <c r="AV117" s="2753"/>
      <c r="AW117" s="2753"/>
      <c r="AX117" s="2754"/>
      <c r="AY117" s="1762"/>
      <c r="AZ117" s="1762"/>
      <c r="BA117" s="1762"/>
      <c r="BB117" s="1762"/>
      <c r="BC117" s="1762"/>
      <c r="BD117" s="1762"/>
      <c r="BE117" s="1768"/>
    </row>
    <row r="118" spans="1:57" ht="15.75" customHeight="1">
      <c r="A118" s="1762"/>
      <c r="B118" s="2752"/>
      <c r="C118" s="2753"/>
      <c r="D118" s="2753"/>
      <c r="E118" s="2753"/>
      <c r="F118" s="2753"/>
      <c r="G118" s="2753"/>
      <c r="H118" s="2753"/>
      <c r="I118" s="2753"/>
      <c r="J118" s="2753"/>
      <c r="K118" s="2753"/>
      <c r="L118" s="2753"/>
      <c r="M118" s="2753"/>
      <c r="N118" s="2753"/>
      <c r="O118" s="2753"/>
      <c r="P118" s="2753"/>
      <c r="Q118" s="2753"/>
      <c r="R118" s="2753"/>
      <c r="S118" s="2753"/>
      <c r="T118" s="2753"/>
      <c r="U118" s="2753"/>
      <c r="V118" s="2753"/>
      <c r="W118" s="2753"/>
      <c r="X118" s="2753"/>
      <c r="Y118" s="2753"/>
      <c r="Z118" s="2753"/>
      <c r="AA118" s="2753"/>
      <c r="AB118" s="2753"/>
      <c r="AC118" s="2753"/>
      <c r="AD118" s="2753"/>
      <c r="AE118" s="2753"/>
      <c r="AF118" s="2753"/>
      <c r="AG118" s="2753"/>
      <c r="AH118" s="2753"/>
      <c r="AI118" s="2753"/>
      <c r="AJ118" s="2753"/>
      <c r="AK118" s="2753"/>
      <c r="AL118" s="2753"/>
      <c r="AM118" s="2753"/>
      <c r="AN118" s="2753"/>
      <c r="AO118" s="2753"/>
      <c r="AP118" s="2753"/>
      <c r="AQ118" s="2753"/>
      <c r="AR118" s="2753"/>
      <c r="AS118" s="2753"/>
      <c r="AT118" s="2753"/>
      <c r="AU118" s="2753"/>
      <c r="AV118" s="2753"/>
      <c r="AW118" s="2753"/>
      <c r="AX118" s="2754"/>
      <c r="AY118" s="1762"/>
      <c r="AZ118" s="1762"/>
      <c r="BA118" s="1762"/>
      <c r="BB118" s="1762"/>
      <c r="BC118" s="1762"/>
      <c r="BD118" s="1762"/>
      <c r="BE118" s="1768"/>
    </row>
    <row r="119" spans="1:57" ht="15.75" customHeight="1">
      <c r="A119" s="1762"/>
      <c r="B119" s="2752"/>
      <c r="C119" s="2753"/>
      <c r="D119" s="2753"/>
      <c r="E119" s="2753"/>
      <c r="F119" s="2753"/>
      <c r="G119" s="2753"/>
      <c r="H119" s="2753"/>
      <c r="I119" s="2753"/>
      <c r="J119" s="2753"/>
      <c r="K119" s="2753"/>
      <c r="L119" s="2753"/>
      <c r="M119" s="2753"/>
      <c r="N119" s="2753"/>
      <c r="O119" s="2753"/>
      <c r="P119" s="2753"/>
      <c r="Q119" s="2753"/>
      <c r="R119" s="2753"/>
      <c r="S119" s="2753"/>
      <c r="T119" s="2753"/>
      <c r="U119" s="2753"/>
      <c r="V119" s="2753"/>
      <c r="W119" s="2753"/>
      <c r="X119" s="2753"/>
      <c r="Y119" s="2753"/>
      <c r="Z119" s="2753"/>
      <c r="AA119" s="2753"/>
      <c r="AB119" s="2753"/>
      <c r="AC119" s="2753"/>
      <c r="AD119" s="2753"/>
      <c r="AE119" s="2753"/>
      <c r="AF119" s="2753"/>
      <c r="AG119" s="2753"/>
      <c r="AH119" s="2753"/>
      <c r="AI119" s="2753"/>
      <c r="AJ119" s="2753"/>
      <c r="AK119" s="2753"/>
      <c r="AL119" s="2753"/>
      <c r="AM119" s="2753"/>
      <c r="AN119" s="2753"/>
      <c r="AO119" s="2753"/>
      <c r="AP119" s="2753"/>
      <c r="AQ119" s="2753"/>
      <c r="AR119" s="2753"/>
      <c r="AS119" s="2753"/>
      <c r="AT119" s="2753"/>
      <c r="AU119" s="2753"/>
      <c r="AV119" s="2753"/>
      <c r="AW119" s="2753"/>
      <c r="AX119" s="2754"/>
      <c r="AY119" s="1762"/>
      <c r="AZ119" s="1762"/>
      <c r="BA119" s="1762"/>
      <c r="BB119" s="1762"/>
      <c r="BC119" s="1762"/>
      <c r="BD119" s="1762"/>
      <c r="BE119" s="1768"/>
    </row>
    <row r="120" spans="1:57" ht="15.75" customHeight="1">
      <c r="A120" s="1762"/>
      <c r="B120" s="2752"/>
      <c r="C120" s="2753"/>
      <c r="D120" s="2753"/>
      <c r="E120" s="2753"/>
      <c r="F120" s="2753"/>
      <c r="G120" s="2753"/>
      <c r="H120" s="2753"/>
      <c r="I120" s="2753"/>
      <c r="J120" s="2753"/>
      <c r="K120" s="2753"/>
      <c r="L120" s="2753"/>
      <c r="M120" s="2753"/>
      <c r="N120" s="2753"/>
      <c r="O120" s="2753"/>
      <c r="P120" s="2753"/>
      <c r="Q120" s="2753"/>
      <c r="R120" s="2753"/>
      <c r="S120" s="2753"/>
      <c r="T120" s="2753"/>
      <c r="U120" s="2753"/>
      <c r="V120" s="2753"/>
      <c r="W120" s="2753"/>
      <c r="X120" s="2753"/>
      <c r="Y120" s="2753"/>
      <c r="Z120" s="2753"/>
      <c r="AA120" s="2753"/>
      <c r="AB120" s="2753"/>
      <c r="AC120" s="2753"/>
      <c r="AD120" s="2753"/>
      <c r="AE120" s="2753"/>
      <c r="AF120" s="2753"/>
      <c r="AG120" s="2753"/>
      <c r="AH120" s="2753"/>
      <c r="AI120" s="2753"/>
      <c r="AJ120" s="2753"/>
      <c r="AK120" s="2753"/>
      <c r="AL120" s="2753"/>
      <c r="AM120" s="2753"/>
      <c r="AN120" s="2753"/>
      <c r="AO120" s="2753"/>
      <c r="AP120" s="2753"/>
      <c r="AQ120" s="2753"/>
      <c r="AR120" s="2753"/>
      <c r="AS120" s="2753"/>
      <c r="AT120" s="2753"/>
      <c r="AU120" s="2753"/>
      <c r="AV120" s="2753"/>
      <c r="AW120" s="2753"/>
      <c r="AX120" s="2754"/>
      <c r="AY120" s="1762"/>
      <c r="AZ120" s="1762"/>
      <c r="BA120" s="1762"/>
      <c r="BB120" s="1762"/>
      <c r="BC120" s="1762"/>
      <c r="BD120" s="1762"/>
      <c r="BE120" s="1768"/>
    </row>
    <row r="121" spans="1:57" ht="15.75" customHeight="1" thickBot="1">
      <c r="A121" s="1762"/>
      <c r="B121" s="2755"/>
      <c r="C121" s="2756"/>
      <c r="D121" s="2756"/>
      <c r="E121" s="2756"/>
      <c r="F121" s="2756"/>
      <c r="G121" s="2756"/>
      <c r="H121" s="2756"/>
      <c r="I121" s="2756"/>
      <c r="J121" s="2756"/>
      <c r="K121" s="2756"/>
      <c r="L121" s="2756"/>
      <c r="M121" s="2756"/>
      <c r="N121" s="2756"/>
      <c r="O121" s="2756"/>
      <c r="P121" s="2756"/>
      <c r="Q121" s="2756"/>
      <c r="R121" s="2756"/>
      <c r="S121" s="2756"/>
      <c r="T121" s="2756"/>
      <c r="U121" s="2756"/>
      <c r="V121" s="2756"/>
      <c r="W121" s="2756"/>
      <c r="X121" s="2756"/>
      <c r="Y121" s="2756"/>
      <c r="Z121" s="2756"/>
      <c r="AA121" s="2756"/>
      <c r="AB121" s="2756"/>
      <c r="AC121" s="2756"/>
      <c r="AD121" s="2756"/>
      <c r="AE121" s="2756"/>
      <c r="AF121" s="2756"/>
      <c r="AG121" s="2756"/>
      <c r="AH121" s="2756"/>
      <c r="AI121" s="2756"/>
      <c r="AJ121" s="2756"/>
      <c r="AK121" s="2756"/>
      <c r="AL121" s="2756"/>
      <c r="AM121" s="2756"/>
      <c r="AN121" s="2756"/>
      <c r="AO121" s="2756"/>
      <c r="AP121" s="2756"/>
      <c r="AQ121" s="2756"/>
      <c r="AR121" s="2756"/>
      <c r="AS121" s="2756"/>
      <c r="AT121" s="2756"/>
      <c r="AU121" s="2756"/>
      <c r="AV121" s="2756"/>
      <c r="AW121" s="2756"/>
      <c r="AX121" s="2757"/>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709" t="s">
        <v>2051</v>
      </c>
      <c r="C125" s="2710"/>
      <c r="D125" s="2710"/>
      <c r="E125" s="2710"/>
      <c r="F125" s="2710"/>
      <c r="G125" s="2710"/>
      <c r="H125" s="2710"/>
      <c r="I125" s="2710"/>
      <c r="J125" s="2710"/>
      <c r="K125" s="2710"/>
      <c r="L125" s="2710"/>
      <c r="M125" s="2710"/>
      <c r="N125" s="2710"/>
      <c r="O125" s="2710"/>
      <c r="P125" s="2710"/>
      <c r="Q125" s="2710"/>
      <c r="R125" s="2710"/>
      <c r="S125" s="2710"/>
      <c r="T125" s="2710"/>
      <c r="U125" s="2758"/>
      <c r="V125" s="1762"/>
      <c r="W125" s="1764"/>
      <c r="X125" s="2709" t="s">
        <v>2464</v>
      </c>
      <c r="Y125" s="2710"/>
      <c r="Z125" s="2710"/>
      <c r="AA125" s="2710"/>
      <c r="AB125" s="2710"/>
      <c r="AC125" s="2710"/>
      <c r="AD125" s="2710"/>
      <c r="AE125" s="2710"/>
      <c r="AF125" s="2710"/>
      <c r="AG125" s="2710"/>
      <c r="AH125" s="2710"/>
      <c r="AI125" s="2710"/>
      <c r="AJ125" s="2710"/>
      <c r="AK125" s="2710"/>
      <c r="AL125" s="2710"/>
      <c r="AM125" s="2710"/>
      <c r="AN125" s="2710"/>
      <c r="AO125" s="2710"/>
      <c r="AP125" s="2710"/>
      <c r="AQ125" s="2758"/>
      <c r="AR125" s="1762"/>
      <c r="AS125" s="1762"/>
      <c r="AT125" s="1762"/>
      <c r="AU125" s="1762"/>
      <c r="AV125" s="1762"/>
      <c r="AW125" s="1762"/>
      <c r="AX125" s="1762"/>
      <c r="AY125" s="1762"/>
      <c r="AZ125" s="1762"/>
      <c r="BA125" s="1762"/>
      <c r="BB125" s="1762"/>
      <c r="BC125" s="1762"/>
      <c r="BD125" s="1762"/>
      <c r="BE125" s="1768"/>
    </row>
    <row r="126" spans="1:57" ht="15.75" customHeight="1">
      <c r="A126" s="1762"/>
      <c r="B126" s="2720"/>
      <c r="C126" s="2721"/>
      <c r="D126" s="2721"/>
      <c r="E126" s="2721"/>
      <c r="F126" s="2721"/>
      <c r="G126" s="2721"/>
      <c r="H126" s="2722"/>
      <c r="I126" s="2726" t="s">
        <v>2040</v>
      </c>
      <c r="J126" s="2727"/>
      <c r="K126" s="2727"/>
      <c r="L126" s="2727"/>
      <c r="M126" s="2727"/>
      <c r="N126" s="2727"/>
      <c r="O126" s="2728"/>
      <c r="P126" s="2732" t="s">
        <v>2465</v>
      </c>
      <c r="Q126" s="2733"/>
      <c r="R126" s="2733"/>
      <c r="S126" s="2733"/>
      <c r="T126" s="2733"/>
      <c r="U126" s="2734"/>
      <c r="V126" s="1762"/>
      <c r="W126" s="1762"/>
      <c r="X126" s="2720"/>
      <c r="Y126" s="2721"/>
      <c r="Z126" s="2721"/>
      <c r="AA126" s="2721"/>
      <c r="AB126" s="2721"/>
      <c r="AC126" s="2721"/>
      <c r="AD126" s="2722"/>
      <c r="AE126" s="2726" t="s">
        <v>2040</v>
      </c>
      <c r="AF126" s="2727"/>
      <c r="AG126" s="2727"/>
      <c r="AH126" s="2727"/>
      <c r="AI126" s="2727"/>
      <c r="AJ126" s="2727"/>
      <c r="AK126" s="2728"/>
      <c r="AL126" s="2732" t="s">
        <v>2458</v>
      </c>
      <c r="AM126" s="2733"/>
      <c r="AN126" s="2733"/>
      <c r="AO126" s="2733"/>
      <c r="AP126" s="2733"/>
      <c r="AQ126" s="2734"/>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23"/>
      <c r="C127" s="2724"/>
      <c r="D127" s="2724"/>
      <c r="E127" s="2724"/>
      <c r="F127" s="2724"/>
      <c r="G127" s="2724"/>
      <c r="H127" s="2725"/>
      <c r="I127" s="2729"/>
      <c r="J127" s="2730"/>
      <c r="K127" s="2730"/>
      <c r="L127" s="2730"/>
      <c r="M127" s="2730"/>
      <c r="N127" s="2730"/>
      <c r="O127" s="2731"/>
      <c r="P127" s="2735"/>
      <c r="Q127" s="2736"/>
      <c r="R127" s="2736"/>
      <c r="S127" s="2736"/>
      <c r="T127" s="2736"/>
      <c r="U127" s="2737"/>
      <c r="V127" s="1762"/>
      <c r="W127" s="1762"/>
      <c r="X127" s="2723"/>
      <c r="Y127" s="2724"/>
      <c r="Z127" s="2724"/>
      <c r="AA127" s="2724"/>
      <c r="AB127" s="2724"/>
      <c r="AC127" s="2724"/>
      <c r="AD127" s="2725"/>
      <c r="AE127" s="2729"/>
      <c r="AF127" s="2730"/>
      <c r="AG127" s="2730"/>
      <c r="AH127" s="2730"/>
      <c r="AI127" s="2730"/>
      <c r="AJ127" s="2730"/>
      <c r="AK127" s="2731"/>
      <c r="AL127" s="2735"/>
      <c r="AM127" s="2736"/>
      <c r="AN127" s="2736"/>
      <c r="AO127" s="2736"/>
      <c r="AP127" s="2736"/>
      <c r="AQ127" s="2737"/>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703" t="s">
        <v>2439</v>
      </c>
      <c r="C128" s="2704"/>
      <c r="D128" s="2704"/>
      <c r="E128" s="2704"/>
      <c r="F128" s="2704"/>
      <c r="G128" s="2704"/>
      <c r="H128" s="2705"/>
      <c r="I128" s="2706"/>
      <c r="J128" s="2707"/>
      <c r="K128" s="2707"/>
      <c r="L128" s="2707"/>
      <c r="M128" s="2707"/>
      <c r="N128" s="2707"/>
      <c r="O128" s="2708"/>
      <c r="P128" s="2706"/>
      <c r="Q128" s="2707"/>
      <c r="R128" s="2707"/>
      <c r="S128" s="2707"/>
      <c r="T128" s="2707"/>
      <c r="U128" s="2708"/>
      <c r="V128" s="1762"/>
      <c r="W128" s="1762"/>
      <c r="X128" s="2703" t="s">
        <v>2439</v>
      </c>
      <c r="Y128" s="2704"/>
      <c r="Z128" s="2704"/>
      <c r="AA128" s="2704"/>
      <c r="AB128" s="2704"/>
      <c r="AC128" s="2704"/>
      <c r="AD128" s="2705"/>
      <c r="AE128" s="2706"/>
      <c r="AF128" s="2707"/>
      <c r="AG128" s="2707"/>
      <c r="AH128" s="2707"/>
      <c r="AI128" s="2707"/>
      <c r="AJ128" s="2707"/>
      <c r="AK128" s="2708"/>
      <c r="AL128" s="2706"/>
      <c r="AM128" s="2707"/>
      <c r="AN128" s="2707"/>
      <c r="AO128" s="2707"/>
      <c r="AP128" s="2707"/>
      <c r="AQ128" s="2708"/>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703" t="s">
        <v>2440</v>
      </c>
      <c r="C129" s="2704"/>
      <c r="D129" s="2704"/>
      <c r="E129" s="2704"/>
      <c r="F129" s="2704"/>
      <c r="G129" s="2704"/>
      <c r="H129" s="2705"/>
      <c r="I129" s="2706"/>
      <c r="J129" s="2707"/>
      <c r="K129" s="2707"/>
      <c r="L129" s="2707"/>
      <c r="M129" s="2707"/>
      <c r="N129" s="2707"/>
      <c r="O129" s="2708"/>
      <c r="P129" s="2706"/>
      <c r="Q129" s="2707"/>
      <c r="R129" s="2707"/>
      <c r="S129" s="2707"/>
      <c r="T129" s="2707"/>
      <c r="U129" s="2708"/>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709" t="s">
        <v>2441</v>
      </c>
      <c r="D131" s="2710"/>
      <c r="E131" s="2710"/>
      <c r="F131" s="2710"/>
      <c r="G131" s="2710"/>
      <c r="H131" s="2710"/>
      <c r="I131" s="2710"/>
      <c r="J131" s="2710"/>
      <c r="K131" s="2710"/>
      <c r="L131" s="2710"/>
      <c r="M131" s="2710"/>
      <c r="N131" s="2710"/>
      <c r="O131" s="2710"/>
      <c r="P131" s="2710"/>
      <c r="Q131" s="2710"/>
      <c r="R131" s="2710"/>
      <c r="S131" s="2710"/>
      <c r="T131" s="2710"/>
      <c r="U131" s="2710"/>
      <c r="V131" s="2710"/>
      <c r="W131" s="2710"/>
      <c r="X131" s="2710"/>
      <c r="Y131" s="2710"/>
      <c r="Z131" s="2710"/>
      <c r="AA131" s="2710"/>
      <c r="AB131" s="2710"/>
      <c r="AC131" s="2710"/>
      <c r="AD131" s="2710"/>
      <c r="AE131" s="2710"/>
      <c r="AF131" s="2710"/>
      <c r="AG131" s="2711"/>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633" t="s">
        <v>2052</v>
      </c>
      <c r="D132" s="2634"/>
      <c r="E132" s="2634"/>
      <c r="F132" s="2634"/>
      <c r="G132" s="2634"/>
      <c r="H132" s="2634"/>
      <c r="I132" s="2634"/>
      <c r="J132" s="2634"/>
      <c r="K132" s="2634"/>
      <c r="L132" s="2634"/>
      <c r="M132" s="2634"/>
      <c r="N132" s="2634"/>
      <c r="O132" s="2634"/>
      <c r="P132" s="2712"/>
      <c r="Q132" s="2713" t="s">
        <v>2053</v>
      </c>
      <c r="R132" s="2634"/>
      <c r="S132" s="2712"/>
      <c r="T132" s="2714" t="s">
        <v>2442</v>
      </c>
      <c r="U132" s="2715"/>
      <c r="V132" s="2715"/>
      <c r="W132" s="2715"/>
      <c r="X132" s="2715"/>
      <c r="Y132" s="2715"/>
      <c r="Z132" s="2715"/>
      <c r="AA132" s="2716"/>
      <c r="AB132" s="2717" t="s">
        <v>2054</v>
      </c>
      <c r="AC132" s="2718"/>
      <c r="AD132" s="2718"/>
      <c r="AE132" s="2718"/>
      <c r="AF132" s="2718"/>
      <c r="AG132" s="2719"/>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621" t="s">
        <v>2055</v>
      </c>
      <c r="D133" s="2622"/>
      <c r="E133" s="2622"/>
      <c r="F133" s="2622"/>
      <c r="G133" s="2622"/>
      <c r="H133" s="2622"/>
      <c r="I133" s="2622"/>
      <c r="J133" s="2622"/>
      <c r="K133" s="2622"/>
      <c r="L133" s="2622"/>
      <c r="M133" s="2622"/>
      <c r="N133" s="2622"/>
      <c r="O133" s="2622"/>
      <c r="P133" s="2638"/>
      <c r="Q133" s="2695">
        <v>55</v>
      </c>
      <c r="R133" s="2696"/>
      <c r="S133" s="2697"/>
      <c r="T133" s="2698"/>
      <c r="U133" s="2699"/>
      <c r="V133" s="2699"/>
      <c r="W133" s="2699"/>
      <c r="X133" s="2699"/>
      <c r="Y133" s="2699"/>
      <c r="Z133" s="2699"/>
      <c r="AA133" s="2699"/>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621" t="s">
        <v>2056</v>
      </c>
      <c r="D134" s="2622"/>
      <c r="E134" s="2622"/>
      <c r="F134" s="2622"/>
      <c r="G134" s="2622"/>
      <c r="H134" s="2622"/>
      <c r="I134" s="2622"/>
      <c r="J134" s="2622"/>
      <c r="K134" s="2622"/>
      <c r="L134" s="2622"/>
      <c r="M134" s="2622"/>
      <c r="N134" s="2622"/>
      <c r="O134" s="2622"/>
      <c r="P134" s="2638"/>
      <c r="Q134" s="2695">
        <v>55</v>
      </c>
      <c r="R134" s="2696"/>
      <c r="S134" s="2697"/>
      <c r="T134" s="2701"/>
      <c r="U134" s="2702"/>
      <c r="V134" s="2702"/>
      <c r="W134" s="2702"/>
      <c r="X134" s="2702"/>
      <c r="Y134" s="2702"/>
      <c r="Z134" s="2702"/>
      <c r="AA134" s="2702"/>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621" t="s">
        <v>2057</v>
      </c>
      <c r="D135" s="2622"/>
      <c r="E135" s="2622"/>
      <c r="F135" s="2622"/>
      <c r="G135" s="2622"/>
      <c r="H135" s="2622"/>
      <c r="I135" s="2622"/>
      <c r="J135" s="2622"/>
      <c r="K135" s="2622"/>
      <c r="L135" s="2622"/>
      <c r="M135" s="2622"/>
      <c r="N135" s="2622"/>
      <c r="O135" s="2622"/>
      <c r="P135" s="2638"/>
      <c r="Q135" s="2695">
        <v>55</v>
      </c>
      <c r="R135" s="2696"/>
      <c r="S135" s="2697"/>
      <c r="T135" s="2698"/>
      <c r="U135" s="2699"/>
      <c r="V135" s="2699"/>
      <c r="W135" s="2699"/>
      <c r="X135" s="2699"/>
      <c r="Y135" s="2699"/>
      <c r="Z135" s="2699"/>
      <c r="AA135" s="2699"/>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621" t="s">
        <v>2020</v>
      </c>
      <c r="D136" s="2622"/>
      <c r="E136" s="2622"/>
      <c r="F136" s="2622"/>
      <c r="G136" s="2622"/>
      <c r="H136" s="2622"/>
      <c r="I136" s="2622"/>
      <c r="J136" s="2622"/>
      <c r="K136" s="2622"/>
      <c r="L136" s="2622"/>
      <c r="M136" s="2622"/>
      <c r="N136" s="2622"/>
      <c r="O136" s="2622"/>
      <c r="P136" s="2638"/>
      <c r="Q136" s="2695">
        <v>55</v>
      </c>
      <c r="R136" s="2696"/>
      <c r="S136" s="2697"/>
      <c r="T136" s="2698"/>
      <c r="U136" s="2699"/>
      <c r="V136" s="2699"/>
      <c r="W136" s="2699"/>
      <c r="X136" s="2699"/>
      <c r="Y136" s="2699"/>
      <c r="Z136" s="2699"/>
      <c r="AA136" s="2700"/>
      <c r="AB136" s="2692">
        <v>0</v>
      </c>
      <c r="AC136" s="2693"/>
      <c r="AD136" s="2693"/>
      <c r="AE136" s="2693"/>
      <c r="AF136" s="2693"/>
      <c r="AG136" s="2694"/>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680" t="s">
        <v>175</v>
      </c>
      <c r="D137" s="2681"/>
      <c r="E137" s="2681"/>
      <c r="F137" s="2612" t="s">
        <v>2058</v>
      </c>
      <c r="G137" s="2612"/>
      <c r="H137" s="2612"/>
      <c r="I137" s="2612"/>
      <c r="J137" s="2612"/>
      <c r="K137" s="2612"/>
      <c r="L137" s="2612"/>
      <c r="M137" s="2612"/>
      <c r="N137" s="2612"/>
      <c r="O137" s="2612"/>
      <c r="P137" s="2612"/>
      <c r="Q137" s="2682">
        <v>55</v>
      </c>
      <c r="R137" s="2682"/>
      <c r="S137" s="2682"/>
      <c r="T137" s="2683"/>
      <c r="U137" s="2683"/>
      <c r="V137" s="2683"/>
      <c r="W137" s="2683"/>
      <c r="X137" s="2683"/>
      <c r="Y137" s="2683"/>
      <c r="Z137" s="2683"/>
      <c r="AA137" s="2683"/>
      <c r="AB137" s="2684">
        <v>0</v>
      </c>
      <c r="AC137" s="2685"/>
      <c r="AD137" s="2685"/>
      <c r="AE137" s="2685"/>
      <c r="AF137" s="2685"/>
      <c r="AG137" s="2686"/>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680" t="s">
        <v>175</v>
      </c>
      <c r="D138" s="2681"/>
      <c r="E138" s="2681"/>
      <c r="F138" s="2612" t="s">
        <v>2058</v>
      </c>
      <c r="G138" s="2612"/>
      <c r="H138" s="2612"/>
      <c r="I138" s="2612"/>
      <c r="J138" s="2612"/>
      <c r="K138" s="2612"/>
      <c r="L138" s="2612"/>
      <c r="M138" s="2612"/>
      <c r="N138" s="2612"/>
      <c r="O138" s="2612"/>
      <c r="P138" s="2612"/>
      <c r="Q138" s="2682">
        <v>55</v>
      </c>
      <c r="R138" s="2682"/>
      <c r="S138" s="2682"/>
      <c r="T138" s="2683"/>
      <c r="U138" s="2683"/>
      <c r="V138" s="2683"/>
      <c r="W138" s="2683"/>
      <c r="X138" s="2683"/>
      <c r="Y138" s="2683"/>
      <c r="Z138" s="2683"/>
      <c r="AA138" s="2683"/>
      <c r="AB138" s="2684">
        <v>0</v>
      </c>
      <c r="AC138" s="2685"/>
      <c r="AD138" s="2685"/>
      <c r="AE138" s="2685"/>
      <c r="AF138" s="2685"/>
      <c r="AG138" s="2686"/>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680" t="s">
        <v>175</v>
      </c>
      <c r="D139" s="2681"/>
      <c r="E139" s="2681"/>
      <c r="F139" s="2603" t="s">
        <v>2058</v>
      </c>
      <c r="G139" s="2603"/>
      <c r="H139" s="2603"/>
      <c r="I139" s="2603"/>
      <c r="J139" s="2603"/>
      <c r="K139" s="2603"/>
      <c r="L139" s="2603"/>
      <c r="M139" s="2603"/>
      <c r="N139" s="2603"/>
      <c r="O139" s="2603"/>
      <c r="P139" s="2603"/>
      <c r="Q139" s="2687">
        <v>55</v>
      </c>
      <c r="R139" s="2687"/>
      <c r="S139" s="2687"/>
      <c r="T139" s="2688"/>
      <c r="U139" s="2688"/>
      <c r="V139" s="2688"/>
      <c r="W139" s="2688"/>
      <c r="X139" s="2688"/>
      <c r="Y139" s="2688"/>
      <c r="Z139" s="2688"/>
      <c r="AA139" s="2688"/>
      <c r="AB139" s="2689">
        <v>0</v>
      </c>
      <c r="AC139" s="2690"/>
      <c r="AD139" s="2690"/>
      <c r="AE139" s="2690"/>
      <c r="AF139" s="2690"/>
      <c r="AG139" s="2691"/>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665" t="s">
        <v>2059</v>
      </c>
      <c r="D141" s="2666"/>
      <c r="E141" s="2666"/>
      <c r="F141" s="2666"/>
      <c r="G141" s="2666"/>
      <c r="H141" s="2666"/>
      <c r="I141" s="2666"/>
      <c r="J141" s="2666"/>
      <c r="K141" s="2666"/>
      <c r="L141" s="2666"/>
      <c r="M141" s="2666"/>
      <c r="N141" s="2667"/>
      <c r="O141" s="1762"/>
      <c r="P141" s="2668" t="s">
        <v>2060</v>
      </c>
      <c r="Q141" s="2669"/>
      <c r="R141" s="2669"/>
      <c r="S141" s="2669"/>
      <c r="T141" s="2669"/>
      <c r="U141" s="2669"/>
      <c r="V141" s="2669"/>
      <c r="W141" s="2669"/>
      <c r="X141" s="2669"/>
      <c r="Y141" s="2669"/>
      <c r="Z141" s="2669"/>
      <c r="AA141" s="2669"/>
      <c r="AB141" s="2669"/>
      <c r="AC141" s="2669"/>
      <c r="AD141" s="2669"/>
      <c r="AE141" s="2669"/>
      <c r="AF141" s="2669"/>
      <c r="AG141" s="2669"/>
      <c r="AH141" s="2669"/>
      <c r="AI141" s="2669"/>
      <c r="AJ141" s="2669"/>
      <c r="AK141" s="2669"/>
      <c r="AL141" s="2669"/>
      <c r="AM141" s="2669"/>
      <c r="AN141" s="2669"/>
      <c r="AO141" s="2670"/>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671" t="s">
        <v>2061</v>
      </c>
      <c r="D142" s="2672"/>
      <c r="E142" s="2672"/>
      <c r="F142" s="2672"/>
      <c r="G142" s="2672"/>
      <c r="H142" s="2673"/>
      <c r="I142" s="2671" t="s">
        <v>2062</v>
      </c>
      <c r="J142" s="2672"/>
      <c r="K142" s="2672"/>
      <c r="L142" s="2672"/>
      <c r="M142" s="2672"/>
      <c r="N142" s="2673"/>
      <c r="O142" s="1762"/>
      <c r="P142" s="2674" t="s">
        <v>2456</v>
      </c>
      <c r="Q142" s="2675"/>
      <c r="R142" s="2675"/>
      <c r="S142" s="2675"/>
      <c r="T142" s="2675"/>
      <c r="U142" s="2675"/>
      <c r="V142" s="2675"/>
      <c r="W142" s="2675"/>
      <c r="X142" s="2675"/>
      <c r="Y142" s="2675"/>
      <c r="Z142" s="2675"/>
      <c r="AA142" s="2675"/>
      <c r="AB142" s="2675"/>
      <c r="AC142" s="2675"/>
      <c r="AD142" s="2675"/>
      <c r="AE142" s="2675"/>
      <c r="AF142" s="2675"/>
      <c r="AG142" s="2675"/>
      <c r="AH142" s="2675"/>
      <c r="AI142" s="2675"/>
      <c r="AJ142" s="2675"/>
      <c r="AK142" s="2675"/>
      <c r="AL142" s="2675"/>
      <c r="AM142" s="2675"/>
      <c r="AN142" s="2675"/>
      <c r="AO142" s="2676"/>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55"/>
      <c r="D143" s="2655"/>
      <c r="E143" s="2655"/>
      <c r="F143" s="2655"/>
      <c r="G143" s="2655"/>
      <c r="H143" s="2655"/>
      <c r="I143" s="2656"/>
      <c r="J143" s="2656"/>
      <c r="K143" s="2656"/>
      <c r="L143" s="2656"/>
      <c r="M143" s="2656"/>
      <c r="N143" s="2656"/>
      <c r="O143" s="1762"/>
      <c r="P143" s="2674"/>
      <c r="Q143" s="2675"/>
      <c r="R143" s="2675"/>
      <c r="S143" s="2675"/>
      <c r="T143" s="2675"/>
      <c r="U143" s="2675"/>
      <c r="V143" s="2675"/>
      <c r="W143" s="2675"/>
      <c r="X143" s="2675"/>
      <c r="Y143" s="2675"/>
      <c r="Z143" s="2675"/>
      <c r="AA143" s="2675"/>
      <c r="AB143" s="2675"/>
      <c r="AC143" s="2675"/>
      <c r="AD143" s="2675"/>
      <c r="AE143" s="2675"/>
      <c r="AF143" s="2675"/>
      <c r="AG143" s="2675"/>
      <c r="AH143" s="2675"/>
      <c r="AI143" s="2675"/>
      <c r="AJ143" s="2675"/>
      <c r="AK143" s="2675"/>
      <c r="AL143" s="2675"/>
      <c r="AM143" s="2675"/>
      <c r="AN143" s="2675"/>
      <c r="AO143" s="2676"/>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55"/>
      <c r="D144" s="2655"/>
      <c r="E144" s="2655"/>
      <c r="F144" s="2655"/>
      <c r="G144" s="2655"/>
      <c r="H144" s="2655"/>
      <c r="I144" s="2656"/>
      <c r="J144" s="2656"/>
      <c r="K144" s="2656"/>
      <c r="L144" s="2656"/>
      <c r="M144" s="2656"/>
      <c r="N144" s="2656"/>
      <c r="O144" s="1762"/>
      <c r="P144" s="2674"/>
      <c r="Q144" s="2675"/>
      <c r="R144" s="2675"/>
      <c r="S144" s="2675"/>
      <c r="T144" s="2675"/>
      <c r="U144" s="2675"/>
      <c r="V144" s="2675"/>
      <c r="W144" s="2675"/>
      <c r="X144" s="2675"/>
      <c r="Y144" s="2675"/>
      <c r="Z144" s="2675"/>
      <c r="AA144" s="2675"/>
      <c r="AB144" s="2675"/>
      <c r="AC144" s="2675"/>
      <c r="AD144" s="2675"/>
      <c r="AE144" s="2675"/>
      <c r="AF144" s="2675"/>
      <c r="AG144" s="2675"/>
      <c r="AH144" s="2675"/>
      <c r="AI144" s="2675"/>
      <c r="AJ144" s="2675"/>
      <c r="AK144" s="2675"/>
      <c r="AL144" s="2675"/>
      <c r="AM144" s="2675"/>
      <c r="AN144" s="2675"/>
      <c r="AO144" s="2676"/>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55"/>
      <c r="D145" s="2655"/>
      <c r="E145" s="2655"/>
      <c r="F145" s="2655"/>
      <c r="G145" s="2655"/>
      <c r="H145" s="2655"/>
      <c r="I145" s="2656"/>
      <c r="J145" s="2656"/>
      <c r="K145" s="2656"/>
      <c r="L145" s="2656"/>
      <c r="M145" s="2656"/>
      <c r="N145" s="2656"/>
      <c r="O145" s="1762"/>
      <c r="P145" s="2674"/>
      <c r="Q145" s="2675"/>
      <c r="R145" s="2675"/>
      <c r="S145" s="2675"/>
      <c r="T145" s="2675"/>
      <c r="U145" s="2675"/>
      <c r="V145" s="2675"/>
      <c r="W145" s="2675"/>
      <c r="X145" s="2675"/>
      <c r="Y145" s="2675"/>
      <c r="Z145" s="2675"/>
      <c r="AA145" s="2675"/>
      <c r="AB145" s="2675"/>
      <c r="AC145" s="2675"/>
      <c r="AD145" s="2675"/>
      <c r="AE145" s="2675"/>
      <c r="AF145" s="2675"/>
      <c r="AG145" s="2675"/>
      <c r="AH145" s="2675"/>
      <c r="AI145" s="2675"/>
      <c r="AJ145" s="2675"/>
      <c r="AK145" s="2675"/>
      <c r="AL145" s="2675"/>
      <c r="AM145" s="2675"/>
      <c r="AN145" s="2675"/>
      <c r="AO145" s="2676"/>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55"/>
      <c r="D146" s="2655"/>
      <c r="E146" s="2655"/>
      <c r="F146" s="2655"/>
      <c r="G146" s="2655"/>
      <c r="H146" s="2655"/>
      <c r="I146" s="2656"/>
      <c r="J146" s="2656"/>
      <c r="K146" s="2656"/>
      <c r="L146" s="2656"/>
      <c r="M146" s="2656"/>
      <c r="N146" s="2656"/>
      <c r="O146" s="1762"/>
      <c r="P146" s="2674"/>
      <c r="Q146" s="2675"/>
      <c r="R146" s="2675"/>
      <c r="S146" s="2675"/>
      <c r="T146" s="2675"/>
      <c r="U146" s="2675"/>
      <c r="V146" s="2675"/>
      <c r="W146" s="2675"/>
      <c r="X146" s="2675"/>
      <c r="Y146" s="2675"/>
      <c r="Z146" s="2675"/>
      <c r="AA146" s="2675"/>
      <c r="AB146" s="2675"/>
      <c r="AC146" s="2675"/>
      <c r="AD146" s="2675"/>
      <c r="AE146" s="2675"/>
      <c r="AF146" s="2675"/>
      <c r="AG146" s="2675"/>
      <c r="AH146" s="2675"/>
      <c r="AI146" s="2675"/>
      <c r="AJ146" s="2675"/>
      <c r="AK146" s="2675"/>
      <c r="AL146" s="2675"/>
      <c r="AM146" s="2675"/>
      <c r="AN146" s="2675"/>
      <c r="AO146" s="2676"/>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55"/>
      <c r="D147" s="2655"/>
      <c r="E147" s="2655"/>
      <c r="F147" s="2655"/>
      <c r="G147" s="2655"/>
      <c r="H147" s="2655"/>
      <c r="I147" s="2656"/>
      <c r="J147" s="2656"/>
      <c r="K147" s="2656"/>
      <c r="L147" s="2656"/>
      <c r="M147" s="2656"/>
      <c r="N147" s="2656"/>
      <c r="O147" s="1762"/>
      <c r="P147" s="2674"/>
      <c r="Q147" s="2675"/>
      <c r="R147" s="2675"/>
      <c r="S147" s="2675"/>
      <c r="T147" s="2675"/>
      <c r="U147" s="2675"/>
      <c r="V147" s="2675"/>
      <c r="W147" s="2675"/>
      <c r="X147" s="2675"/>
      <c r="Y147" s="2675"/>
      <c r="Z147" s="2675"/>
      <c r="AA147" s="2675"/>
      <c r="AB147" s="2675"/>
      <c r="AC147" s="2675"/>
      <c r="AD147" s="2675"/>
      <c r="AE147" s="2675"/>
      <c r="AF147" s="2675"/>
      <c r="AG147" s="2675"/>
      <c r="AH147" s="2675"/>
      <c r="AI147" s="2675"/>
      <c r="AJ147" s="2675"/>
      <c r="AK147" s="2675"/>
      <c r="AL147" s="2675"/>
      <c r="AM147" s="2675"/>
      <c r="AN147" s="2675"/>
      <c r="AO147" s="2676"/>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55"/>
      <c r="D148" s="2655"/>
      <c r="E148" s="2655"/>
      <c r="F148" s="2655"/>
      <c r="G148" s="2655"/>
      <c r="H148" s="2655"/>
      <c r="I148" s="2656"/>
      <c r="J148" s="2656"/>
      <c r="K148" s="2656"/>
      <c r="L148" s="2656"/>
      <c r="M148" s="2656"/>
      <c r="N148" s="2656"/>
      <c r="O148" s="1762"/>
      <c r="P148" s="2674"/>
      <c r="Q148" s="2675"/>
      <c r="R148" s="2675"/>
      <c r="S148" s="2675"/>
      <c r="T148" s="2675"/>
      <c r="U148" s="2675"/>
      <c r="V148" s="2675"/>
      <c r="W148" s="2675"/>
      <c r="X148" s="2675"/>
      <c r="Y148" s="2675"/>
      <c r="Z148" s="2675"/>
      <c r="AA148" s="2675"/>
      <c r="AB148" s="2675"/>
      <c r="AC148" s="2675"/>
      <c r="AD148" s="2675"/>
      <c r="AE148" s="2675"/>
      <c r="AF148" s="2675"/>
      <c r="AG148" s="2675"/>
      <c r="AH148" s="2675"/>
      <c r="AI148" s="2675"/>
      <c r="AJ148" s="2675"/>
      <c r="AK148" s="2675"/>
      <c r="AL148" s="2675"/>
      <c r="AM148" s="2675"/>
      <c r="AN148" s="2675"/>
      <c r="AO148" s="2676"/>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55"/>
      <c r="D149" s="2655"/>
      <c r="E149" s="2655"/>
      <c r="F149" s="2655"/>
      <c r="G149" s="2655"/>
      <c r="H149" s="2655"/>
      <c r="I149" s="2656"/>
      <c r="J149" s="2656"/>
      <c r="K149" s="2656"/>
      <c r="L149" s="2656"/>
      <c r="M149" s="2656"/>
      <c r="N149" s="2656"/>
      <c r="O149" s="1762"/>
      <c r="P149" s="2677"/>
      <c r="Q149" s="2678"/>
      <c r="R149" s="2678"/>
      <c r="S149" s="2678"/>
      <c r="T149" s="2678"/>
      <c r="U149" s="2678"/>
      <c r="V149" s="2678"/>
      <c r="W149" s="2678"/>
      <c r="X149" s="2678"/>
      <c r="Y149" s="2678"/>
      <c r="Z149" s="2678"/>
      <c r="AA149" s="2678"/>
      <c r="AB149" s="2678"/>
      <c r="AC149" s="2678"/>
      <c r="AD149" s="2678"/>
      <c r="AE149" s="2678"/>
      <c r="AF149" s="2678"/>
      <c r="AG149" s="2678"/>
      <c r="AH149" s="2678"/>
      <c r="AI149" s="2678"/>
      <c r="AJ149" s="2678"/>
      <c r="AK149" s="2678"/>
      <c r="AL149" s="2678"/>
      <c r="AM149" s="2678"/>
      <c r="AN149" s="2678"/>
      <c r="AO149" s="2679"/>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657"/>
      <c r="D153" s="2658"/>
      <c r="E153" s="2658"/>
      <c r="F153" s="2658"/>
      <c r="G153" s="2658"/>
      <c r="H153" s="2658"/>
      <c r="I153" s="2658"/>
      <c r="J153" s="2658"/>
      <c r="K153" s="2658"/>
      <c r="L153" s="2658"/>
      <c r="M153" s="2659"/>
      <c r="N153" s="2660" t="s">
        <v>2063</v>
      </c>
      <c r="O153" s="2660"/>
      <c r="P153" s="2660"/>
      <c r="Q153" s="2660"/>
      <c r="R153" s="2660"/>
      <c r="S153" s="2660"/>
      <c r="T153" s="2661"/>
      <c r="U153" s="2662" t="s">
        <v>2052</v>
      </c>
      <c r="V153" s="2663"/>
      <c r="W153" s="2663"/>
      <c r="X153" s="2663"/>
      <c r="Y153" s="2663"/>
      <c r="Z153" s="2663"/>
      <c r="AA153" s="2663"/>
      <c r="AB153" s="2663"/>
      <c r="AC153" s="2663"/>
      <c r="AD153" s="2663"/>
      <c r="AE153" s="2664"/>
      <c r="AF153" s="1762"/>
      <c r="AG153" s="1762"/>
      <c r="AH153" s="2624" t="s">
        <v>2064</v>
      </c>
      <c r="AI153" s="2625"/>
      <c r="AJ153" s="2625"/>
      <c r="AK153" s="2625"/>
      <c r="AL153" s="2625"/>
      <c r="AM153" s="2625"/>
      <c r="AN153" s="2625"/>
      <c r="AO153" s="2625"/>
      <c r="AP153" s="2625"/>
      <c r="AQ153" s="2625"/>
      <c r="AR153" s="2625"/>
      <c r="AS153" s="2639">
        <v>6500000</v>
      </c>
      <c r="AT153" s="2639"/>
      <c r="AU153" s="2639"/>
      <c r="AV153" s="2639"/>
      <c r="AW153" s="2639"/>
      <c r="AX153" s="1762"/>
      <c r="AY153" s="1762"/>
      <c r="AZ153" s="1762"/>
      <c r="BA153" s="1762"/>
      <c r="BB153" s="1762"/>
      <c r="BC153" s="1762"/>
      <c r="BD153" s="1762"/>
      <c r="BE153" s="1768"/>
    </row>
    <row r="154" spans="1:57" ht="15.75" customHeight="1">
      <c r="A154" s="1762"/>
      <c r="B154" s="1762"/>
      <c r="C154" s="2633" t="s">
        <v>2065</v>
      </c>
      <c r="D154" s="2634"/>
      <c r="E154" s="2634"/>
      <c r="F154" s="2634"/>
      <c r="G154" s="2634"/>
      <c r="H154" s="2634"/>
      <c r="I154" s="2634"/>
      <c r="J154" s="2634"/>
      <c r="K154" s="2634"/>
      <c r="L154" s="2634"/>
      <c r="M154" s="2635"/>
      <c r="N154" s="2636">
        <f>'Sources and Uses Budget'!B105</f>
        <v>143384056.30075449</v>
      </c>
      <c r="O154" s="2636"/>
      <c r="P154" s="2636"/>
      <c r="Q154" s="2636"/>
      <c r="R154" s="2636"/>
      <c r="S154" s="2636"/>
      <c r="T154" s="2637"/>
      <c r="U154" s="2646"/>
      <c r="V154" s="2647"/>
      <c r="W154" s="2647"/>
      <c r="X154" s="2647"/>
      <c r="Y154" s="2647"/>
      <c r="Z154" s="2647"/>
      <c r="AA154" s="2647"/>
      <c r="AB154" s="2647"/>
      <c r="AC154" s="2647"/>
      <c r="AD154" s="2647"/>
      <c r="AE154" s="2652"/>
      <c r="AF154" s="1762"/>
      <c r="AG154" s="1762"/>
      <c r="AH154" s="2653" t="s">
        <v>2066</v>
      </c>
      <c r="AI154" s="2654"/>
      <c r="AJ154" s="2654"/>
      <c r="AK154" s="2654"/>
      <c r="AL154" s="2654"/>
      <c r="AM154" s="2654"/>
      <c r="AN154" s="2654"/>
      <c r="AO154" s="2654"/>
      <c r="AP154" s="2654"/>
      <c r="AQ154" s="2654"/>
      <c r="AR154" s="2654"/>
      <c r="AS154" s="2639">
        <v>0</v>
      </c>
      <c r="AT154" s="2639"/>
      <c r="AU154" s="2639"/>
      <c r="AV154" s="2639"/>
      <c r="AW154" s="2639"/>
      <c r="AX154" s="1762"/>
      <c r="AY154" s="1762"/>
      <c r="AZ154" s="1762"/>
      <c r="BA154" s="1762"/>
      <c r="BB154" s="1762"/>
      <c r="BC154" s="1762"/>
      <c r="BD154" s="1762"/>
      <c r="BE154" s="1768"/>
    </row>
    <row r="155" spans="1:57" ht="15.75" customHeight="1">
      <c r="A155" s="1762"/>
      <c r="B155" s="1762"/>
      <c r="C155" s="2633" t="s">
        <v>2067</v>
      </c>
      <c r="D155" s="2634"/>
      <c r="E155" s="2634"/>
      <c r="F155" s="2634"/>
      <c r="G155" s="2634"/>
      <c r="H155" s="2634"/>
      <c r="I155" s="2634"/>
      <c r="J155" s="2634"/>
      <c r="K155" s="2634"/>
      <c r="L155" s="2634"/>
      <c r="M155" s="2635"/>
      <c r="N155" s="2636">
        <f>N154/J29</f>
        <v>801028.24749024853</v>
      </c>
      <c r="O155" s="2636"/>
      <c r="P155" s="2636"/>
      <c r="Q155" s="2636"/>
      <c r="R155" s="2636"/>
      <c r="S155" s="2636"/>
      <c r="T155" s="2637"/>
      <c r="U155" s="1785"/>
      <c r="V155" s="1785"/>
      <c r="W155" s="1785"/>
      <c r="X155" s="1785"/>
      <c r="Y155" s="1785"/>
      <c r="Z155" s="1785"/>
      <c r="AA155" s="1785"/>
      <c r="AB155" s="1785"/>
      <c r="AC155" s="1785"/>
      <c r="AD155" s="1785"/>
      <c r="AE155" s="1786"/>
      <c r="AF155" s="1762"/>
      <c r="AG155" s="1762"/>
      <c r="AH155" s="2621" t="s">
        <v>2068</v>
      </c>
      <c r="AI155" s="2622"/>
      <c r="AJ155" s="2622"/>
      <c r="AK155" s="2622"/>
      <c r="AL155" s="2622"/>
      <c r="AM155" s="2622"/>
      <c r="AN155" s="2622"/>
      <c r="AO155" s="2622"/>
      <c r="AP155" s="2622"/>
      <c r="AQ155" s="2622"/>
      <c r="AR155" s="2638"/>
      <c r="AS155" s="2639">
        <v>2500000</v>
      </c>
      <c r="AT155" s="2639"/>
      <c r="AU155" s="2639"/>
      <c r="AV155" s="2639"/>
      <c r="AW155" s="2639"/>
      <c r="AX155" s="1762"/>
      <c r="AY155" s="1762"/>
      <c r="AZ155" s="1762"/>
      <c r="BA155" s="1762"/>
      <c r="BB155" s="1762"/>
      <c r="BC155" s="1762"/>
      <c r="BD155" s="1762"/>
      <c r="BE155" s="1768"/>
    </row>
    <row r="156" spans="1:57" ht="15.75" customHeight="1">
      <c r="A156" s="1762"/>
      <c r="B156" s="1762"/>
      <c r="C156" s="2640" t="s">
        <v>2069</v>
      </c>
      <c r="D156" s="2641"/>
      <c r="E156" s="2641"/>
      <c r="F156" s="2641"/>
      <c r="G156" s="2641"/>
      <c r="H156" s="2641"/>
      <c r="I156" s="2641"/>
      <c r="J156" s="2641"/>
      <c r="K156" s="2641"/>
      <c r="L156" s="2641"/>
      <c r="M156" s="2642"/>
      <c r="N156" s="2643">
        <v>0</v>
      </c>
      <c r="O156" s="2643"/>
      <c r="P156" s="2643"/>
      <c r="Q156" s="2643"/>
      <c r="R156" s="2643"/>
      <c r="S156" s="2643"/>
      <c r="T156" s="2644"/>
      <c r="U156" s="2610"/>
      <c r="V156" s="2611"/>
      <c r="W156" s="2611"/>
      <c r="X156" s="2611"/>
      <c r="Y156" s="2611"/>
      <c r="Z156" s="2611"/>
      <c r="AA156" s="2611"/>
      <c r="AB156" s="2611"/>
      <c r="AC156" s="2611"/>
      <c r="AD156" s="2611"/>
      <c r="AE156" s="2645"/>
      <c r="AF156" s="1762"/>
      <c r="AG156" s="1762"/>
      <c r="AH156" s="2646"/>
      <c r="AI156" s="2647"/>
      <c r="AJ156" s="2647"/>
      <c r="AK156" s="2647"/>
      <c r="AL156" s="2647"/>
      <c r="AM156" s="2647"/>
      <c r="AN156" s="2647"/>
      <c r="AO156" s="2647"/>
      <c r="AP156" s="2647"/>
      <c r="AQ156" s="2647"/>
      <c r="AR156" s="2648"/>
      <c r="AS156" s="2649"/>
      <c r="AT156" s="2650"/>
      <c r="AU156" s="2650"/>
      <c r="AV156" s="2650"/>
      <c r="AW156" s="2651"/>
      <c r="AX156" s="1762"/>
      <c r="AY156" s="1762"/>
      <c r="AZ156" s="1762"/>
      <c r="BA156" s="1762"/>
      <c r="BB156" s="1762"/>
      <c r="BC156" s="1762"/>
      <c r="BD156" s="1762"/>
      <c r="BE156" s="1768"/>
    </row>
    <row r="157" spans="1:57" ht="15.75" customHeight="1" thickBot="1">
      <c r="A157" s="1762"/>
      <c r="B157" s="1762"/>
      <c r="C157" s="2621" t="s">
        <v>2070</v>
      </c>
      <c r="D157" s="2622"/>
      <c r="E157" s="2622"/>
      <c r="F157" s="2622"/>
      <c r="G157" s="2622"/>
      <c r="H157" s="2622"/>
      <c r="I157" s="2622"/>
      <c r="J157" s="2622"/>
      <c r="K157" s="2622"/>
      <c r="L157" s="2622"/>
      <c r="M157" s="2623"/>
      <c r="N157" s="2628">
        <f>SUM('Sources and Uses Budget'!B85:B86)</f>
        <v>1502562</v>
      </c>
      <c r="O157" s="2628"/>
      <c r="P157" s="2628"/>
      <c r="Q157" s="2628"/>
      <c r="R157" s="2628"/>
      <c r="S157" s="2628"/>
      <c r="T157" s="2629"/>
      <c r="U157" s="2616"/>
      <c r="V157" s="2617"/>
      <c r="W157" s="2617"/>
      <c r="X157" s="2617"/>
      <c r="Y157" s="2617"/>
      <c r="Z157" s="2617"/>
      <c r="AA157" s="2617"/>
      <c r="AB157" s="2617"/>
      <c r="AC157" s="2617"/>
      <c r="AD157" s="2617"/>
      <c r="AE157" s="2618"/>
      <c r="AF157" s="1762"/>
      <c r="AG157" s="1762"/>
      <c r="AH157" s="2630" t="s">
        <v>2466</v>
      </c>
      <c r="AI157" s="2631"/>
      <c r="AJ157" s="2631"/>
      <c r="AK157" s="2631"/>
      <c r="AL157" s="2631"/>
      <c r="AM157" s="2631"/>
      <c r="AN157" s="2631"/>
      <c r="AO157" s="2631"/>
      <c r="AP157" s="2631"/>
      <c r="AQ157" s="2631"/>
      <c r="AR157" s="2631"/>
      <c r="AS157" s="2632">
        <f>SUM(AS153:AW155)</f>
        <v>9000000</v>
      </c>
      <c r="AT157" s="2632"/>
      <c r="AU157" s="2632"/>
      <c r="AV157" s="2632"/>
      <c r="AW157" s="2632"/>
      <c r="AX157" s="1762"/>
      <c r="AY157" s="1762"/>
      <c r="AZ157" s="1762"/>
      <c r="BA157" s="1762"/>
      <c r="BB157" s="1762"/>
      <c r="BC157" s="1762"/>
      <c r="BD157" s="1762"/>
      <c r="BE157" s="1768"/>
    </row>
    <row r="158" spans="1:57" ht="15.75" customHeight="1" thickBot="1">
      <c r="A158" s="1762"/>
      <c r="B158" s="1762"/>
      <c r="C158" s="2621" t="s">
        <v>2072</v>
      </c>
      <c r="D158" s="2622"/>
      <c r="E158" s="2622"/>
      <c r="F158" s="2622"/>
      <c r="G158" s="2622"/>
      <c r="H158" s="2622"/>
      <c r="I158" s="2622"/>
      <c r="J158" s="2622"/>
      <c r="K158" s="2622"/>
      <c r="L158" s="2622"/>
      <c r="M158" s="2623"/>
      <c r="N158" s="2628">
        <f>'Sources and Uses Budget'!B8</f>
        <v>248804</v>
      </c>
      <c r="O158" s="2628"/>
      <c r="P158" s="2628"/>
      <c r="Q158" s="2628"/>
      <c r="R158" s="2628"/>
      <c r="S158" s="2628"/>
      <c r="T158" s="2629"/>
      <c r="U158" s="2616"/>
      <c r="V158" s="2617"/>
      <c r="W158" s="2617"/>
      <c r="X158" s="2617"/>
      <c r="Y158" s="2617"/>
      <c r="Z158" s="2617"/>
      <c r="AA158" s="2617"/>
      <c r="AB158" s="2617"/>
      <c r="AC158" s="2617"/>
      <c r="AD158" s="2617"/>
      <c r="AE158" s="2618"/>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621" t="s">
        <v>2073</v>
      </c>
      <c r="D159" s="2622"/>
      <c r="E159" s="2622"/>
      <c r="F159" s="2622"/>
      <c r="G159" s="2622"/>
      <c r="H159" s="2622"/>
      <c r="I159" s="2622"/>
      <c r="J159" s="2622"/>
      <c r="K159" s="2622"/>
      <c r="L159" s="2622"/>
      <c r="M159" s="2623"/>
      <c r="N159" s="2614">
        <v>0</v>
      </c>
      <c r="O159" s="2614"/>
      <c r="P159" s="2614"/>
      <c r="Q159" s="2614"/>
      <c r="R159" s="2614"/>
      <c r="S159" s="2614"/>
      <c r="T159" s="2615"/>
      <c r="U159" s="2616"/>
      <c r="V159" s="2617"/>
      <c r="W159" s="2617"/>
      <c r="X159" s="2617"/>
      <c r="Y159" s="2617"/>
      <c r="Z159" s="2617"/>
      <c r="AA159" s="2617"/>
      <c r="AB159" s="2617"/>
      <c r="AC159" s="2617"/>
      <c r="AD159" s="2617"/>
      <c r="AE159" s="2618"/>
      <c r="AF159" s="1762"/>
      <c r="AG159" s="1762"/>
      <c r="AH159" s="2624" t="s">
        <v>2467</v>
      </c>
      <c r="AI159" s="2625"/>
      <c r="AJ159" s="2625"/>
      <c r="AK159" s="2625"/>
      <c r="AL159" s="2625"/>
      <c r="AM159" s="2625"/>
      <c r="AN159" s="2625"/>
      <c r="AO159" s="2625"/>
      <c r="AP159" s="2625"/>
      <c r="AQ159" s="2625"/>
      <c r="AR159" s="2625"/>
      <c r="AS159" s="2626" t="s">
        <v>2468</v>
      </c>
      <c r="AT159" s="2626"/>
      <c r="AU159" s="2626"/>
      <c r="AV159" s="2626"/>
      <c r="AW159" s="2626"/>
      <c r="AX159" s="2626"/>
      <c r="AY159" s="2626" t="s">
        <v>2469</v>
      </c>
      <c r="AZ159" s="2626"/>
      <c r="BA159" s="2626"/>
      <c r="BB159" s="2626"/>
      <c r="BC159" s="2626"/>
      <c r="BD159" s="2627"/>
      <c r="BE159" s="1768"/>
    </row>
    <row r="160" spans="1:57" ht="15.75" customHeight="1">
      <c r="A160" s="1762"/>
      <c r="B160" s="1762"/>
      <c r="C160" s="2621" t="s">
        <v>2066</v>
      </c>
      <c r="D160" s="2622"/>
      <c r="E160" s="2622"/>
      <c r="F160" s="2622"/>
      <c r="G160" s="2622"/>
      <c r="H160" s="2622"/>
      <c r="I160" s="2622"/>
      <c r="J160" s="2622"/>
      <c r="K160" s="2622"/>
      <c r="L160" s="2622"/>
      <c r="M160" s="2623"/>
      <c r="N160" s="2614">
        <v>0</v>
      </c>
      <c r="O160" s="2614"/>
      <c r="P160" s="2614"/>
      <c r="Q160" s="2614"/>
      <c r="R160" s="2614"/>
      <c r="S160" s="2614"/>
      <c r="T160" s="2615"/>
      <c r="U160" s="2616"/>
      <c r="V160" s="2617"/>
      <c r="W160" s="2617"/>
      <c r="X160" s="2617"/>
      <c r="Y160" s="2617"/>
      <c r="Z160" s="2617"/>
      <c r="AA160" s="2617"/>
      <c r="AB160" s="2617"/>
      <c r="AC160" s="2617"/>
      <c r="AD160" s="2617"/>
      <c r="AE160" s="2618"/>
      <c r="AF160" s="1762"/>
      <c r="AG160" s="1762"/>
      <c r="AH160" s="2587" t="s">
        <v>2470</v>
      </c>
      <c r="AI160" s="2588"/>
      <c r="AJ160" s="2588"/>
      <c r="AK160" s="2588"/>
      <c r="AL160" s="2588"/>
      <c r="AM160" s="2588"/>
      <c r="AN160" s="2588"/>
      <c r="AO160" s="2588"/>
      <c r="AP160" s="2588"/>
      <c r="AQ160" s="2588"/>
      <c r="AR160" s="2588"/>
      <c r="AS160" s="2589">
        <v>1000000</v>
      </c>
      <c r="AT160" s="2589"/>
      <c r="AU160" s="2589"/>
      <c r="AV160" s="2589"/>
      <c r="AW160" s="2589"/>
      <c r="AX160" s="2589"/>
      <c r="AY160" s="2589">
        <v>500000</v>
      </c>
      <c r="AZ160" s="2589"/>
      <c r="BA160" s="2589"/>
      <c r="BB160" s="2589"/>
      <c r="BC160" s="2589"/>
      <c r="BD160" s="2590"/>
      <c r="BE160" s="1768"/>
    </row>
    <row r="161" spans="1:57" ht="15.75" customHeight="1">
      <c r="A161" s="1762"/>
      <c r="B161" s="1762"/>
      <c r="C161" s="2619" t="s">
        <v>308</v>
      </c>
      <c r="D161" s="2620"/>
      <c r="E161" s="2612" t="s">
        <v>2058</v>
      </c>
      <c r="F161" s="2612"/>
      <c r="G161" s="2612"/>
      <c r="H161" s="2612"/>
      <c r="I161" s="2612"/>
      <c r="J161" s="2612"/>
      <c r="K161" s="2612"/>
      <c r="L161" s="2612"/>
      <c r="M161" s="2613"/>
      <c r="N161" s="2614">
        <v>0</v>
      </c>
      <c r="O161" s="2614"/>
      <c r="P161" s="2614"/>
      <c r="Q161" s="2614"/>
      <c r="R161" s="2614"/>
      <c r="S161" s="2614"/>
      <c r="T161" s="2615"/>
      <c r="U161" s="2616"/>
      <c r="V161" s="2617"/>
      <c r="W161" s="2617"/>
      <c r="X161" s="2617"/>
      <c r="Y161" s="2617"/>
      <c r="Z161" s="2617"/>
      <c r="AA161" s="2617"/>
      <c r="AB161" s="2617"/>
      <c r="AC161" s="2617"/>
      <c r="AD161" s="2617"/>
      <c r="AE161" s="2618"/>
      <c r="AF161" s="1762"/>
      <c r="AG161" s="1762"/>
      <c r="AH161" s="2587" t="s">
        <v>2471</v>
      </c>
      <c r="AI161" s="2588"/>
      <c r="AJ161" s="2588"/>
      <c r="AK161" s="2588"/>
      <c r="AL161" s="2588"/>
      <c r="AM161" s="2588"/>
      <c r="AN161" s="2588"/>
      <c r="AO161" s="2588"/>
      <c r="AP161" s="2588"/>
      <c r="AQ161" s="2588"/>
      <c r="AR161" s="2588"/>
      <c r="AS161" s="2589">
        <v>2000000</v>
      </c>
      <c r="AT161" s="2589"/>
      <c r="AU161" s="2589"/>
      <c r="AV161" s="2589"/>
      <c r="AW161" s="2589"/>
      <c r="AX161" s="2589"/>
      <c r="AY161" s="2589">
        <v>250000</v>
      </c>
      <c r="AZ161" s="2589"/>
      <c r="BA161" s="2589"/>
      <c r="BB161" s="2589"/>
      <c r="BC161" s="2589"/>
      <c r="BD161" s="2590"/>
      <c r="BE161" s="1768"/>
    </row>
    <row r="162" spans="1:57" ht="15.75" customHeight="1">
      <c r="A162" s="1762"/>
      <c r="B162" s="1762"/>
      <c r="C162" s="2610" t="s">
        <v>308</v>
      </c>
      <c r="D162" s="2611"/>
      <c r="E162" s="2612" t="s">
        <v>2058</v>
      </c>
      <c r="F162" s="2612"/>
      <c r="G162" s="2612"/>
      <c r="H162" s="2612"/>
      <c r="I162" s="2612"/>
      <c r="J162" s="2612"/>
      <c r="K162" s="2612"/>
      <c r="L162" s="2612"/>
      <c r="M162" s="2613"/>
      <c r="N162" s="2614">
        <v>0</v>
      </c>
      <c r="O162" s="2614"/>
      <c r="P162" s="2614"/>
      <c r="Q162" s="2614"/>
      <c r="R162" s="2614"/>
      <c r="S162" s="2614"/>
      <c r="T162" s="2615"/>
      <c r="U162" s="2616"/>
      <c r="V162" s="2617"/>
      <c r="W162" s="2617"/>
      <c r="X162" s="2617"/>
      <c r="Y162" s="2617"/>
      <c r="Z162" s="2617"/>
      <c r="AA162" s="2617"/>
      <c r="AB162" s="2617"/>
      <c r="AC162" s="2617"/>
      <c r="AD162" s="2617"/>
      <c r="AE162" s="2618"/>
      <c r="AF162" s="1762"/>
      <c r="AG162" s="1762"/>
      <c r="AH162" s="2587" t="s">
        <v>2472</v>
      </c>
      <c r="AI162" s="2588"/>
      <c r="AJ162" s="2588"/>
      <c r="AK162" s="2588"/>
      <c r="AL162" s="2588"/>
      <c r="AM162" s="2588"/>
      <c r="AN162" s="2588"/>
      <c r="AO162" s="2588"/>
      <c r="AP162" s="2588"/>
      <c r="AQ162" s="2588"/>
      <c r="AR162" s="2588"/>
      <c r="AS162" s="2589">
        <v>25000000</v>
      </c>
      <c r="AT162" s="2589"/>
      <c r="AU162" s="2589"/>
      <c r="AV162" s="2589"/>
      <c r="AW162" s="2589"/>
      <c r="AX162" s="2589"/>
      <c r="AY162" s="2589">
        <v>1500000</v>
      </c>
      <c r="AZ162" s="2589"/>
      <c r="BA162" s="2589"/>
      <c r="BB162" s="2589"/>
      <c r="BC162" s="2589"/>
      <c r="BD162" s="2590"/>
      <c r="BE162" s="1768"/>
    </row>
    <row r="163" spans="1:57" ht="15.75" customHeight="1" thickBot="1">
      <c r="A163" s="1762"/>
      <c r="B163" s="1762"/>
      <c r="C163" s="2601" t="s">
        <v>308</v>
      </c>
      <c r="D163" s="2602"/>
      <c r="E163" s="2603" t="s">
        <v>2058</v>
      </c>
      <c r="F163" s="2603"/>
      <c r="G163" s="2603"/>
      <c r="H163" s="2603"/>
      <c r="I163" s="2603"/>
      <c r="J163" s="2603"/>
      <c r="K163" s="2603"/>
      <c r="L163" s="2603"/>
      <c r="M163" s="2604"/>
      <c r="N163" s="2605">
        <v>0</v>
      </c>
      <c r="O163" s="2605"/>
      <c r="P163" s="2605"/>
      <c r="Q163" s="2605"/>
      <c r="R163" s="2605"/>
      <c r="S163" s="2605"/>
      <c r="T163" s="2606"/>
      <c r="U163" s="2607"/>
      <c r="V163" s="2608"/>
      <c r="W163" s="2608"/>
      <c r="X163" s="2608"/>
      <c r="Y163" s="2608"/>
      <c r="Z163" s="2608"/>
      <c r="AA163" s="2608"/>
      <c r="AB163" s="2608"/>
      <c r="AC163" s="2608"/>
      <c r="AD163" s="2608"/>
      <c r="AE163" s="2609"/>
      <c r="AF163" s="1762"/>
      <c r="AG163" s="1762"/>
      <c r="AH163" s="2587" t="s">
        <v>2473</v>
      </c>
      <c r="AI163" s="2588"/>
      <c r="AJ163" s="2588"/>
      <c r="AK163" s="2588"/>
      <c r="AL163" s="2588"/>
      <c r="AM163" s="2588"/>
      <c r="AN163" s="2588"/>
      <c r="AO163" s="2588"/>
      <c r="AP163" s="2588"/>
      <c r="AQ163" s="2588"/>
      <c r="AR163" s="2588"/>
      <c r="AS163" s="2589">
        <v>1500000</v>
      </c>
      <c r="AT163" s="2589"/>
      <c r="AU163" s="2589"/>
      <c r="AV163" s="2589"/>
      <c r="AW163" s="2589"/>
      <c r="AX163" s="2589"/>
      <c r="AY163" s="2589">
        <v>250000</v>
      </c>
      <c r="AZ163" s="2589"/>
      <c r="BA163" s="2589"/>
      <c r="BB163" s="2589"/>
      <c r="BC163" s="2589"/>
      <c r="BD163" s="2590"/>
      <c r="BE163" s="1768"/>
    </row>
    <row r="164" spans="1:57" ht="15.75" customHeight="1">
      <c r="A164" s="1762"/>
      <c r="B164" s="1762"/>
      <c r="C164" s="2595" t="s">
        <v>2074</v>
      </c>
      <c r="D164" s="2596"/>
      <c r="E164" s="2596"/>
      <c r="F164" s="2596"/>
      <c r="G164" s="2596"/>
      <c r="H164" s="2596"/>
      <c r="I164" s="2596"/>
      <c r="J164" s="2596"/>
      <c r="K164" s="2596"/>
      <c r="L164" s="2596"/>
      <c r="M164" s="2597"/>
      <c r="N164" s="2598">
        <f>SUM(N156:T163)</f>
        <v>1751366</v>
      </c>
      <c r="O164" s="2599"/>
      <c r="P164" s="2599"/>
      <c r="Q164" s="2599"/>
      <c r="R164" s="2599"/>
      <c r="S164" s="2599"/>
      <c r="T164" s="2600"/>
      <c r="U164" s="1762"/>
      <c r="V164" s="1762"/>
      <c r="W164" s="1762"/>
      <c r="X164" s="1762"/>
      <c r="Y164" s="1762"/>
      <c r="Z164" s="1762"/>
      <c r="AA164" s="1762"/>
      <c r="AB164" s="1762"/>
      <c r="AC164" s="1762"/>
      <c r="AD164" s="1762"/>
      <c r="AE164" s="1762"/>
      <c r="AF164" s="1762"/>
      <c r="AG164" s="1762"/>
      <c r="AH164" s="2587" t="s">
        <v>2474</v>
      </c>
      <c r="AI164" s="2588"/>
      <c r="AJ164" s="2588"/>
      <c r="AK164" s="2588"/>
      <c r="AL164" s="2588"/>
      <c r="AM164" s="2588"/>
      <c r="AN164" s="2588"/>
      <c r="AO164" s="2588"/>
      <c r="AP164" s="2588"/>
      <c r="AQ164" s="2588"/>
      <c r="AR164" s="2588"/>
      <c r="AS164" s="2589">
        <v>500000</v>
      </c>
      <c r="AT164" s="2589"/>
      <c r="AU164" s="2589"/>
      <c r="AV164" s="2589"/>
      <c r="AW164" s="2589"/>
      <c r="AX164" s="2589"/>
      <c r="AY164" s="2589">
        <v>0</v>
      </c>
      <c r="AZ164" s="2589"/>
      <c r="BA164" s="2589"/>
      <c r="BB164" s="2589"/>
      <c r="BC164" s="2589"/>
      <c r="BD164" s="2590"/>
      <c r="BE164" s="1768"/>
    </row>
    <row r="165" spans="1:57" ht="15.75" customHeight="1" thickBot="1">
      <c r="A165" s="1762"/>
      <c r="B165" s="1762"/>
      <c r="C165" s="2583" t="s">
        <v>2075</v>
      </c>
      <c r="D165" s="2584"/>
      <c r="E165" s="2584"/>
      <c r="F165" s="2584"/>
      <c r="G165" s="2584"/>
      <c r="H165" s="2584"/>
      <c r="I165" s="2584"/>
      <c r="J165" s="2584"/>
      <c r="K165" s="2584"/>
      <c r="L165" s="2584"/>
      <c r="M165" s="2584"/>
      <c r="N165" s="2585">
        <f>(N154-N164)/J29</f>
        <v>791244.07989248319</v>
      </c>
      <c r="O165" s="2585"/>
      <c r="P165" s="2585"/>
      <c r="Q165" s="2585"/>
      <c r="R165" s="2585"/>
      <c r="S165" s="2585"/>
      <c r="T165" s="2586"/>
      <c r="U165" s="1769"/>
      <c r="V165" s="1762"/>
      <c r="W165" s="1762"/>
      <c r="X165" s="1762"/>
      <c r="Y165" s="1762"/>
      <c r="Z165" s="1762"/>
      <c r="AA165" s="1762"/>
      <c r="AB165" s="1762"/>
      <c r="AC165" s="1762"/>
      <c r="AD165" s="1762"/>
      <c r="AE165" s="1762"/>
      <c r="AF165" s="1762"/>
      <c r="AG165" s="1762"/>
      <c r="AH165" s="2587" t="s">
        <v>2475</v>
      </c>
      <c r="AI165" s="2588"/>
      <c r="AJ165" s="2588"/>
      <c r="AK165" s="2588"/>
      <c r="AL165" s="2588"/>
      <c r="AM165" s="2588"/>
      <c r="AN165" s="2588"/>
      <c r="AO165" s="2588"/>
      <c r="AP165" s="2588"/>
      <c r="AQ165" s="2588"/>
      <c r="AR165" s="2588"/>
      <c r="AS165" s="2589">
        <v>0</v>
      </c>
      <c r="AT165" s="2589"/>
      <c r="AU165" s="2589"/>
      <c r="AV165" s="2589"/>
      <c r="AW165" s="2589"/>
      <c r="AX165" s="2589"/>
      <c r="AY165" s="2589">
        <v>0</v>
      </c>
      <c r="AZ165" s="2589"/>
      <c r="BA165" s="2589"/>
      <c r="BB165" s="2589"/>
      <c r="BC165" s="2589"/>
      <c r="BD165" s="2590"/>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591" t="s">
        <v>2071</v>
      </c>
      <c r="AI166" s="2592"/>
      <c r="AJ166" s="2592"/>
      <c r="AK166" s="2592"/>
      <c r="AL166" s="2592"/>
      <c r="AM166" s="2592"/>
      <c r="AN166" s="2592"/>
      <c r="AO166" s="2592"/>
      <c r="AP166" s="2592"/>
      <c r="AQ166" s="2592"/>
      <c r="AR166" s="2592"/>
      <c r="AS166" s="2593">
        <f>SUM(AS160:AX165)</f>
        <v>30000000</v>
      </c>
      <c r="AT166" s="2593"/>
      <c r="AU166" s="2593"/>
      <c r="AV166" s="2593"/>
      <c r="AW166" s="2593"/>
      <c r="AX166" s="2593"/>
      <c r="AY166" s="2593">
        <f>SUM(AY160:BD165)</f>
        <v>2500000</v>
      </c>
      <c r="AZ166" s="2593"/>
      <c r="BA166" s="2593"/>
      <c r="BB166" s="2593"/>
      <c r="BC166" s="2593"/>
      <c r="BD166" s="2594"/>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570" t="s">
        <v>2076</v>
      </c>
      <c r="C168" s="2571"/>
      <c r="D168" s="2571"/>
      <c r="E168" s="2571"/>
      <c r="F168" s="2571"/>
      <c r="G168" s="2571"/>
      <c r="H168" s="2571"/>
      <c r="I168" s="2571"/>
      <c r="J168" s="2571"/>
      <c r="K168" s="2571"/>
      <c r="L168" s="2571"/>
      <c r="M168" s="2571"/>
      <c r="N168" s="2571"/>
      <c r="O168" s="2571"/>
      <c r="P168" s="2571"/>
      <c r="Q168" s="2571"/>
      <c r="R168" s="2571"/>
      <c r="S168" s="2571"/>
      <c r="T168" s="2571"/>
      <c r="U168" s="2571"/>
      <c r="V168" s="2571"/>
      <c r="W168" s="2571"/>
      <c r="X168" s="2571"/>
      <c r="Y168" s="2571"/>
      <c r="Z168" s="2571"/>
      <c r="AA168" s="2571"/>
      <c r="AB168" s="2571"/>
      <c r="AC168" s="2571"/>
      <c r="AD168" s="2571"/>
      <c r="AE168" s="2571"/>
      <c r="AF168" s="2571"/>
      <c r="AG168" s="2571"/>
      <c r="AH168" s="2571"/>
      <c r="AI168" s="2571"/>
      <c r="AJ168" s="2571"/>
      <c r="AK168" s="2571"/>
      <c r="AL168" s="2571"/>
      <c r="AM168" s="2571"/>
      <c r="AN168" s="2571"/>
      <c r="AO168" s="2571"/>
      <c r="AP168" s="2571"/>
      <c r="AQ168" s="2571"/>
      <c r="AR168" s="2571"/>
      <c r="AS168" s="2571"/>
      <c r="AT168" s="2571"/>
      <c r="AU168" s="2571"/>
      <c r="AV168" s="2571"/>
      <c r="AW168" s="2571"/>
      <c r="AX168" s="2571"/>
      <c r="AY168" s="2571"/>
      <c r="AZ168" s="2571"/>
      <c r="BA168" s="2571"/>
      <c r="BB168" s="2571"/>
      <c r="BC168" s="2571"/>
      <c r="BD168" s="2572"/>
      <c r="BE168" s="1768"/>
    </row>
    <row r="169" spans="1:57" ht="15.75" customHeight="1">
      <c r="A169" s="1762"/>
      <c r="B169" s="2573"/>
      <c r="C169" s="2574"/>
      <c r="D169" s="2574"/>
      <c r="E169" s="2574"/>
      <c r="F169" s="2574"/>
      <c r="G169" s="2574"/>
      <c r="H169" s="2574"/>
      <c r="I169" s="2574"/>
      <c r="J169" s="2574"/>
      <c r="K169" s="2574"/>
      <c r="L169" s="2574"/>
      <c r="M169" s="2574"/>
      <c r="N169" s="2574"/>
      <c r="O169" s="2574"/>
      <c r="P169" s="2574"/>
      <c r="Q169" s="2574"/>
      <c r="R169" s="2574"/>
      <c r="S169" s="2574"/>
      <c r="T169" s="2574"/>
      <c r="U169" s="2574"/>
      <c r="V169" s="2574"/>
      <c r="W169" s="2574"/>
      <c r="X169" s="2574"/>
      <c r="Y169" s="2574"/>
      <c r="Z169" s="2574"/>
      <c r="AA169" s="2574"/>
      <c r="AB169" s="2574"/>
      <c r="AC169" s="2574"/>
      <c r="AD169" s="2574"/>
      <c r="AE169" s="2574"/>
      <c r="AF169" s="2574"/>
      <c r="AG169" s="2574"/>
      <c r="AH169" s="2574"/>
      <c r="AI169" s="2574"/>
      <c r="AJ169" s="2574"/>
      <c r="AK169" s="2574"/>
      <c r="AL169" s="2574"/>
      <c r="AM169" s="2574"/>
      <c r="AN169" s="2574"/>
      <c r="AO169" s="2574"/>
      <c r="AP169" s="2574"/>
      <c r="AQ169" s="2574"/>
      <c r="AR169" s="2574"/>
      <c r="AS169" s="2574"/>
      <c r="AT169" s="2574"/>
      <c r="AU169" s="2574"/>
      <c r="AV169" s="2574"/>
      <c r="AW169" s="2574"/>
      <c r="AX169" s="2574"/>
      <c r="AY169" s="2574"/>
      <c r="AZ169" s="2574"/>
      <c r="BA169" s="2574"/>
      <c r="BB169" s="2574"/>
      <c r="BC169" s="2574"/>
      <c r="BD169" s="2575"/>
      <c r="BE169" s="1768"/>
    </row>
    <row r="170" spans="1:57" ht="15.75" customHeight="1">
      <c r="A170" s="1762"/>
      <c r="B170" s="2576" t="s">
        <v>2077</v>
      </c>
      <c r="C170" s="2577"/>
      <c r="D170" s="2577"/>
      <c r="E170" s="2577"/>
      <c r="F170" s="2577"/>
      <c r="G170" s="2577"/>
      <c r="H170" s="2577"/>
      <c r="I170" s="2577"/>
      <c r="J170" s="2577"/>
      <c r="K170" s="2577"/>
      <c r="L170" s="2577"/>
      <c r="M170" s="2577"/>
      <c r="N170" s="2577"/>
      <c r="O170" s="2577"/>
      <c r="P170" s="2577"/>
      <c r="Q170" s="2577"/>
      <c r="R170" s="2577"/>
      <c r="S170" s="2577"/>
      <c r="T170" s="2577"/>
      <c r="U170" s="2577"/>
      <c r="V170" s="2577"/>
      <c r="W170" s="2577"/>
      <c r="X170" s="2577"/>
      <c r="Y170" s="2577"/>
      <c r="Z170" s="2577"/>
      <c r="AA170" s="2577"/>
      <c r="AB170" s="2577"/>
      <c r="AC170" s="2577"/>
      <c r="AD170" s="2577"/>
      <c r="AE170" s="2577"/>
      <c r="AF170" s="2577"/>
      <c r="AG170" s="2577"/>
      <c r="AH170" s="2577"/>
      <c r="AI170" s="2577"/>
      <c r="AJ170" s="2577"/>
      <c r="AK170" s="2577"/>
      <c r="AL170" s="2577"/>
      <c r="AM170" s="2577"/>
      <c r="AN170" s="2577"/>
      <c r="AO170" s="2577"/>
      <c r="AP170" s="2577"/>
      <c r="AQ170" s="2577"/>
      <c r="AR170" s="2577"/>
      <c r="AS170" s="2577"/>
      <c r="AT170" s="2577"/>
      <c r="AU170" s="2577"/>
      <c r="AV170" s="2577"/>
      <c r="AW170" s="2577"/>
      <c r="AX170" s="2577"/>
      <c r="AY170" s="2577"/>
      <c r="AZ170" s="2577"/>
      <c r="BA170" s="2577"/>
      <c r="BB170" s="2577"/>
      <c r="BC170" s="2577"/>
      <c r="BD170" s="2578"/>
      <c r="BE170" s="1768"/>
    </row>
    <row r="171" spans="1:57" ht="15.75" customHeight="1">
      <c r="A171" s="1762"/>
      <c r="B171" s="2576" t="s">
        <v>2078</v>
      </c>
      <c r="C171" s="2577"/>
      <c r="D171" s="2577"/>
      <c r="E171" s="2577"/>
      <c r="F171" s="2577"/>
      <c r="G171" s="2577"/>
      <c r="H171" s="2577"/>
      <c r="I171" s="2577"/>
      <c r="J171" s="2577"/>
      <c r="K171" s="2577"/>
      <c r="L171" s="2577"/>
      <c r="M171" s="2577"/>
      <c r="N171" s="2577"/>
      <c r="O171" s="2577"/>
      <c r="P171" s="2577"/>
      <c r="Q171" s="2577"/>
      <c r="R171" s="2577"/>
      <c r="S171" s="2577"/>
      <c r="T171" s="2577"/>
      <c r="U171" s="2577"/>
      <c r="V171" s="2577"/>
      <c r="W171" s="2577"/>
      <c r="X171" s="2577"/>
      <c r="Y171" s="2577"/>
      <c r="Z171" s="2577"/>
      <c r="AA171" s="2577"/>
      <c r="AB171" s="2577"/>
      <c r="AC171" s="2577"/>
      <c r="AD171" s="2577"/>
      <c r="AE171" s="2577"/>
      <c r="AF171" s="2577"/>
      <c r="AG171" s="2577"/>
      <c r="AH171" s="2577"/>
      <c r="AI171" s="2577"/>
      <c r="AJ171" s="2577"/>
      <c r="AK171" s="2577"/>
      <c r="AL171" s="2577"/>
      <c r="AM171" s="2577"/>
      <c r="AN171" s="2577"/>
      <c r="AO171" s="2577"/>
      <c r="AP171" s="2577"/>
      <c r="AQ171" s="2577"/>
      <c r="AR171" s="2577"/>
      <c r="AS171" s="2577"/>
      <c r="AT171" s="2577"/>
      <c r="AU171" s="2577"/>
      <c r="AV171" s="2577"/>
      <c r="AW171" s="2577"/>
      <c r="AX171" s="2577"/>
      <c r="AY171" s="2577"/>
      <c r="AZ171" s="2577"/>
      <c r="BA171" s="2577"/>
      <c r="BB171" s="2577"/>
      <c r="BC171" s="2577"/>
      <c r="BD171" s="2578"/>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579" t="s">
        <v>2079</v>
      </c>
      <c r="C173" s="2580"/>
      <c r="D173" s="2580"/>
      <c r="E173" s="2580"/>
      <c r="F173" s="2580"/>
      <c r="G173" s="2580"/>
      <c r="H173" s="2580"/>
      <c r="I173" s="2580"/>
      <c r="J173" s="2580"/>
      <c r="K173" s="2580"/>
      <c r="L173" s="2580"/>
      <c r="M173" s="2580"/>
      <c r="N173" s="2580"/>
      <c r="O173" s="2580"/>
      <c r="P173" s="2580"/>
      <c r="Q173" s="2580"/>
      <c r="R173" s="2580"/>
      <c r="S173" s="2580"/>
      <c r="T173" s="2580"/>
      <c r="U173" s="2580"/>
      <c r="V173" s="2580"/>
      <c r="W173" s="2580"/>
      <c r="X173" s="2580"/>
      <c r="Y173" s="2580"/>
      <c r="Z173" s="2580"/>
      <c r="AA173" s="2580"/>
      <c r="AB173" s="2580"/>
      <c r="AC173" s="2580"/>
      <c r="AD173" s="2580"/>
      <c r="AE173" s="2580"/>
      <c r="AF173" s="2580"/>
      <c r="AG173" s="2580"/>
      <c r="AH173" s="2580"/>
      <c r="AI173" s="2580"/>
      <c r="AJ173" s="2580"/>
      <c r="AK173" s="2580"/>
      <c r="AL173" s="2580"/>
      <c r="AM173" s="2580"/>
      <c r="AN173" s="2580"/>
      <c r="AO173" s="2580"/>
      <c r="AP173" s="2580"/>
      <c r="AQ173" s="2580"/>
      <c r="AR173" s="2580"/>
      <c r="AS173" s="2580"/>
      <c r="AT173" s="2580"/>
      <c r="AU173" s="2580"/>
      <c r="AV173" s="2580"/>
      <c r="AW173" s="2580"/>
      <c r="AX173" s="2580"/>
      <c r="AY173" s="2580"/>
      <c r="AZ173" s="2580"/>
      <c r="BA173" s="2580"/>
      <c r="BB173" s="2580"/>
      <c r="BC173" s="2580"/>
      <c r="BD173" s="2581"/>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582" t="s">
        <v>2081</v>
      </c>
      <c r="I177" s="2582"/>
      <c r="J177" s="2582"/>
      <c r="K177" s="2582"/>
      <c r="L177" s="2582"/>
      <c r="M177" s="2582"/>
      <c r="N177" s="2582"/>
      <c r="O177" s="2582"/>
      <c r="P177" s="2582"/>
      <c r="Q177" s="2582"/>
      <c r="R177" s="2582"/>
      <c r="S177" s="2582"/>
      <c r="T177" s="2582"/>
      <c r="U177" s="2582"/>
      <c r="V177" s="2582"/>
      <c r="W177" s="2582"/>
      <c r="X177" s="2582"/>
      <c r="Y177" s="2582"/>
      <c r="Z177" s="2582"/>
      <c r="AA177" s="2582"/>
      <c r="AB177" s="2582"/>
      <c r="AC177" s="2582"/>
      <c r="AD177" s="2582"/>
      <c r="AE177" s="2582"/>
      <c r="AF177" s="2582"/>
      <c r="AG177" s="2582"/>
      <c r="AH177" s="2582"/>
      <c r="AI177" s="2582"/>
      <c r="AJ177" s="2582"/>
      <c r="AK177" s="2582"/>
      <c r="AL177" s="2582"/>
      <c r="AM177" s="2582"/>
      <c r="AN177" s="2582"/>
      <c r="AO177" s="2582"/>
      <c r="AP177" s="2582"/>
      <c r="AQ177" s="2582"/>
      <c r="AR177" s="2582"/>
      <c r="AS177" s="2582"/>
      <c r="AT177" s="2582"/>
      <c r="AU177" s="2582"/>
      <c r="AV177" s="2582"/>
      <c r="AW177" s="2582"/>
      <c r="AX177" s="2582"/>
      <c r="AY177" s="2582"/>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568" t="s">
        <v>2444</v>
      </c>
      <c r="I179" s="2568"/>
      <c r="J179" s="2568"/>
      <c r="K179" s="2568"/>
      <c r="L179" s="2568"/>
      <c r="M179" s="2568"/>
      <c r="N179" s="2568"/>
      <c r="O179" s="2568"/>
      <c r="P179" s="2568"/>
      <c r="Q179" s="2568"/>
      <c r="R179" s="2568"/>
      <c r="S179" s="2568"/>
      <c r="T179" s="2568"/>
      <c r="U179" s="2568"/>
      <c r="V179" s="2568"/>
      <c r="W179" s="2568"/>
      <c r="X179" s="2568"/>
      <c r="Y179" s="2568"/>
      <c r="Z179" s="2568"/>
      <c r="AA179" s="2568"/>
      <c r="AB179" s="2568"/>
      <c r="AC179" s="2568"/>
      <c r="AD179" s="2568"/>
      <c r="AE179" s="2568"/>
      <c r="AF179" s="2568"/>
      <c r="AG179" s="2568"/>
      <c r="AH179" s="2568"/>
      <c r="AI179" s="2568"/>
      <c r="AJ179" s="2568"/>
      <c r="AK179" s="2568"/>
      <c r="AL179" s="2568"/>
      <c r="AM179" s="2568"/>
      <c r="AN179" s="2568"/>
      <c r="AO179" s="2568"/>
      <c r="AP179" s="2568"/>
      <c r="AQ179" s="2568"/>
      <c r="AR179" s="2568"/>
      <c r="AS179" s="2568"/>
      <c r="AT179" s="2568"/>
      <c r="AU179" s="2568"/>
      <c r="AV179" s="2568"/>
      <c r="AW179" s="2568"/>
      <c r="AX179" s="2568"/>
      <c r="AY179" s="2568"/>
      <c r="AZ179" s="2568"/>
      <c r="BA179" s="1762"/>
      <c r="BB179" s="1762"/>
      <c r="BC179" s="1762"/>
      <c r="BD179" s="1768"/>
      <c r="BE179" s="1768"/>
    </row>
    <row r="180" spans="1:57" ht="15.75" customHeight="1">
      <c r="A180" s="1762"/>
      <c r="B180" s="1761"/>
      <c r="C180" s="1762"/>
      <c r="D180" s="1762"/>
      <c r="E180" s="1762"/>
      <c r="F180" s="1762"/>
      <c r="G180" s="1762"/>
      <c r="H180" s="2568"/>
      <c r="I180" s="2568"/>
      <c r="J180" s="2568"/>
      <c r="K180" s="2568"/>
      <c r="L180" s="2568"/>
      <c r="M180" s="2568"/>
      <c r="N180" s="2568"/>
      <c r="O180" s="2568"/>
      <c r="P180" s="2568"/>
      <c r="Q180" s="2568"/>
      <c r="R180" s="2568"/>
      <c r="S180" s="2568"/>
      <c r="T180" s="2568"/>
      <c r="U180" s="2568"/>
      <c r="V180" s="2568"/>
      <c r="W180" s="2568"/>
      <c r="X180" s="2568"/>
      <c r="Y180" s="2568"/>
      <c r="Z180" s="2568"/>
      <c r="AA180" s="2568"/>
      <c r="AB180" s="2568"/>
      <c r="AC180" s="2568"/>
      <c r="AD180" s="2568"/>
      <c r="AE180" s="2568"/>
      <c r="AF180" s="2568"/>
      <c r="AG180" s="2568"/>
      <c r="AH180" s="2568"/>
      <c r="AI180" s="2568"/>
      <c r="AJ180" s="2568"/>
      <c r="AK180" s="2568"/>
      <c r="AL180" s="2568"/>
      <c r="AM180" s="2568"/>
      <c r="AN180" s="2568"/>
      <c r="AO180" s="2568"/>
      <c r="AP180" s="2568"/>
      <c r="AQ180" s="2568"/>
      <c r="AR180" s="2568"/>
      <c r="AS180" s="2568"/>
      <c r="AT180" s="2568"/>
      <c r="AU180" s="2568"/>
      <c r="AV180" s="2568"/>
      <c r="AW180" s="2568"/>
      <c r="AX180" s="2568"/>
      <c r="AY180" s="2568"/>
      <c r="AZ180" s="2568"/>
      <c r="BA180" s="1762"/>
      <c r="BB180" s="1762"/>
      <c r="BC180" s="1762"/>
      <c r="BD180" s="1768"/>
      <c r="BE180" s="1768"/>
    </row>
    <row r="181" spans="1:57" ht="15.75" customHeight="1">
      <c r="A181" s="1762"/>
      <c r="B181" s="1761"/>
      <c r="C181" s="1762"/>
      <c r="D181" s="1762"/>
      <c r="E181" s="1762"/>
      <c r="F181" s="1762"/>
      <c r="G181" s="1762"/>
      <c r="H181" s="2568"/>
      <c r="I181" s="2568"/>
      <c r="J181" s="2568"/>
      <c r="K181" s="2568"/>
      <c r="L181" s="2568"/>
      <c r="M181" s="2568"/>
      <c r="N181" s="2568"/>
      <c r="O181" s="2568"/>
      <c r="P181" s="2568"/>
      <c r="Q181" s="2568"/>
      <c r="R181" s="2568"/>
      <c r="S181" s="2568"/>
      <c r="T181" s="2568"/>
      <c r="U181" s="2568"/>
      <c r="V181" s="2568"/>
      <c r="W181" s="2568"/>
      <c r="X181" s="2568"/>
      <c r="Y181" s="2568"/>
      <c r="Z181" s="2568"/>
      <c r="AA181" s="2568"/>
      <c r="AB181" s="2568"/>
      <c r="AC181" s="2568"/>
      <c r="AD181" s="2568"/>
      <c r="AE181" s="2568"/>
      <c r="AF181" s="2568"/>
      <c r="AG181" s="2568"/>
      <c r="AH181" s="2568"/>
      <c r="AI181" s="2568"/>
      <c r="AJ181" s="2568"/>
      <c r="AK181" s="2568"/>
      <c r="AL181" s="2568"/>
      <c r="AM181" s="2568"/>
      <c r="AN181" s="2568"/>
      <c r="AO181" s="2568"/>
      <c r="AP181" s="2568"/>
      <c r="AQ181" s="2568"/>
      <c r="AR181" s="2568"/>
      <c r="AS181" s="2568"/>
      <c r="AT181" s="2568"/>
      <c r="AU181" s="2568"/>
      <c r="AV181" s="2568"/>
      <c r="AW181" s="2568"/>
      <c r="AX181" s="2568"/>
      <c r="AY181" s="2568"/>
      <c r="AZ181" s="2568"/>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569" t="s">
        <v>2082</v>
      </c>
      <c r="I184" s="2569"/>
      <c r="J184" s="2569"/>
      <c r="K184" s="2569"/>
      <c r="L184" s="2569"/>
      <c r="M184" s="2569"/>
      <c r="N184" s="2569"/>
      <c r="O184" s="2569"/>
      <c r="P184" s="2569"/>
      <c r="Q184" s="2569"/>
      <c r="R184" s="2569"/>
      <c r="S184" s="2569"/>
      <c r="T184" s="2569"/>
      <c r="U184" s="2569"/>
      <c r="V184" s="2569"/>
      <c r="W184" s="2569"/>
      <c r="X184" s="2569"/>
      <c r="Y184" s="2569"/>
      <c r="Z184" s="2569"/>
      <c r="AA184" s="2569"/>
      <c r="AB184" s="2569"/>
      <c r="AC184" s="2569"/>
      <c r="AD184" s="2569"/>
      <c r="AE184" s="2569"/>
      <c r="AF184" s="2569"/>
      <c r="AG184" s="2569"/>
      <c r="AH184" s="2569"/>
      <c r="AI184" s="2569"/>
      <c r="AJ184" s="2569"/>
      <c r="AK184" s="2569"/>
      <c r="AL184" s="2569"/>
      <c r="AM184" s="2569"/>
      <c r="AN184" s="2569"/>
      <c r="AO184" s="2569"/>
      <c r="AP184" s="2569"/>
      <c r="AQ184" s="2569"/>
      <c r="AR184" s="2569"/>
      <c r="AS184" s="2569"/>
      <c r="AT184" s="2569"/>
      <c r="AU184" s="2569"/>
      <c r="AV184" s="2569"/>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562" t="s">
        <v>2083</v>
      </c>
      <c r="I186" s="2562"/>
      <c r="J186" s="2562"/>
      <c r="K186" s="2562"/>
      <c r="L186" s="1774"/>
      <c r="M186" s="1774"/>
      <c r="N186" s="1774"/>
      <c r="O186" s="1774"/>
      <c r="P186" s="1774"/>
      <c r="Q186" s="1774"/>
      <c r="R186" s="1774"/>
      <c r="S186" s="2563"/>
      <c r="T186" s="2564"/>
      <c r="U186" s="2564"/>
      <c r="V186" s="2564"/>
      <c r="W186" s="2564"/>
      <c r="X186" s="2564"/>
      <c r="Y186" s="2564"/>
      <c r="Z186" s="2564"/>
      <c r="AA186" s="2564"/>
      <c r="AB186" s="2564"/>
      <c r="AC186" s="2564"/>
      <c r="AD186" s="2564"/>
      <c r="AE186" s="2564"/>
      <c r="AF186" s="2564"/>
      <c r="AG186" s="2564"/>
      <c r="AH186" s="2564"/>
      <c r="AI186" s="2564"/>
      <c r="AJ186" s="2565"/>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562" t="s">
        <v>2084</v>
      </c>
      <c r="I188" s="2562"/>
      <c r="J188" s="2562"/>
      <c r="K188" s="1795"/>
      <c r="L188" s="1774"/>
      <c r="M188" s="1774"/>
      <c r="N188" s="1774"/>
      <c r="O188" s="1774"/>
      <c r="P188" s="1774"/>
      <c r="Q188" s="1774"/>
      <c r="R188" s="1774"/>
      <c r="S188" s="2563"/>
      <c r="T188" s="2564"/>
      <c r="U188" s="2564"/>
      <c r="V188" s="2564"/>
      <c r="W188" s="2564"/>
      <c r="X188" s="2564"/>
      <c r="Y188" s="2564"/>
      <c r="Z188" s="2564"/>
      <c r="AA188" s="2564"/>
      <c r="AB188" s="2564"/>
      <c r="AC188" s="2564"/>
      <c r="AD188" s="2564"/>
      <c r="AE188" s="2564"/>
      <c r="AF188" s="2564"/>
      <c r="AG188" s="2564"/>
      <c r="AH188" s="2564"/>
      <c r="AI188" s="2564"/>
      <c r="AJ188" s="2565"/>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562" t="s">
        <v>462</v>
      </c>
      <c r="I190" s="2562"/>
      <c r="J190" s="1795"/>
      <c r="K190" s="1795"/>
      <c r="L190" s="1774"/>
      <c r="M190" s="1774"/>
      <c r="N190" s="1774"/>
      <c r="O190" s="1774"/>
      <c r="P190" s="1774"/>
      <c r="Q190" s="1774"/>
      <c r="R190" s="1774"/>
      <c r="S190" s="2563"/>
      <c r="T190" s="2564"/>
      <c r="U190" s="2564"/>
      <c r="V190" s="2564"/>
      <c r="W190" s="2564"/>
      <c r="X190" s="2564"/>
      <c r="Y190" s="2564"/>
      <c r="Z190" s="2564"/>
      <c r="AA190" s="2564"/>
      <c r="AB190" s="2564"/>
      <c r="AC190" s="2564"/>
      <c r="AD190" s="2564"/>
      <c r="AE190" s="2564"/>
      <c r="AF190" s="2564"/>
      <c r="AG190" s="2564"/>
      <c r="AH190" s="2564"/>
      <c r="AI190" s="2564"/>
      <c r="AJ190" s="2565"/>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566" t="s">
        <v>2085</v>
      </c>
      <c r="I192" s="2566"/>
      <c r="J192" s="2566"/>
      <c r="K192" s="2566"/>
      <c r="L192" s="2566"/>
      <c r="M192" s="2566"/>
      <c r="N192" s="2566"/>
      <c r="O192" s="2566"/>
      <c r="P192" s="1774"/>
      <c r="Q192" s="1774"/>
      <c r="R192" s="1774"/>
      <c r="S192" s="2563"/>
      <c r="T192" s="2564"/>
      <c r="U192" s="2564"/>
      <c r="V192" s="2564"/>
      <c r="W192" s="2564"/>
      <c r="X192" s="2564"/>
      <c r="Y192" s="2564"/>
      <c r="Z192" s="2564"/>
      <c r="AA192" s="2564"/>
      <c r="AB192" s="2564"/>
      <c r="AC192" s="2564"/>
      <c r="AD192" s="2564"/>
      <c r="AE192" s="2564"/>
      <c r="AF192" s="2564"/>
      <c r="AG192" s="2564"/>
      <c r="AH192" s="2564"/>
      <c r="AI192" s="2564"/>
      <c r="AJ192" s="2565"/>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567" t="s">
        <v>2086</v>
      </c>
      <c r="I194" s="2567"/>
      <c r="J194" s="1774"/>
      <c r="K194" s="1774"/>
      <c r="L194" s="1774"/>
      <c r="M194" s="1774"/>
      <c r="N194" s="1774"/>
      <c r="O194" s="1774"/>
      <c r="P194" s="1774"/>
      <c r="Q194" s="1774"/>
      <c r="R194" s="1774"/>
      <c r="S194" s="2563"/>
      <c r="T194" s="2564"/>
      <c r="U194" s="2564"/>
      <c r="V194" s="2564"/>
      <c r="W194" s="2564"/>
      <c r="X194" s="2564"/>
      <c r="Y194" s="2564"/>
      <c r="Z194" s="2564"/>
      <c r="AA194" s="2564"/>
      <c r="AB194" s="2564"/>
      <c r="AC194" s="2564"/>
      <c r="AD194" s="2564"/>
      <c r="AE194" s="2564"/>
      <c r="AF194" s="2564"/>
      <c r="AG194" s="2564"/>
      <c r="AH194" s="2564"/>
      <c r="AI194" s="2564"/>
      <c r="AJ194" s="2565"/>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s>
  <pageMargins left="0.7" right="0.7" top="0.75" bottom="0.75" header="0.3" footer="0.3"/>
  <pageSetup paperSize="5" scale="51"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0" zoomScaleNormal="100" zoomScaleSheetLayoutView="100" workbookViewId="0">
      <selection activeCell="AJ382" sqref="AJ382:AK382"/>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0"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39" t="s">
        <v>1549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row>
    <row r="2" spans="1:42" s="922" customFormat="1" ht="12.75" customHeight="1" thickBot="1">
      <c r="A2" s="3040"/>
      <c r="B2" s="3040"/>
      <c r="C2" s="3040"/>
      <c r="D2" s="3040"/>
      <c r="E2" s="3040"/>
      <c r="F2" s="3040"/>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028" t="s">
        <v>1554</v>
      </c>
      <c r="AF7" s="3028"/>
      <c r="AG7" s="3028"/>
      <c r="AH7" s="3028"/>
      <c r="AI7" s="3028"/>
      <c r="AJ7" s="3028"/>
      <c r="AK7" s="3028"/>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012" t="s">
        <v>624</v>
      </c>
      <c r="C12" s="3012"/>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041"/>
      <c r="AH12" s="3041"/>
      <c r="AI12" s="3041"/>
      <c r="AJ12" s="3042"/>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012" t="s">
        <v>624</v>
      </c>
      <c r="C15" s="3012"/>
      <c r="D15" s="935"/>
      <c r="E15" s="3029" t="s">
        <v>1557</v>
      </c>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c r="AH15" s="3030"/>
      <c r="AI15" s="3030"/>
      <c r="AJ15" s="3031"/>
      <c r="AK15" s="928"/>
      <c r="AL15" s="928"/>
      <c r="AM15" s="928"/>
      <c r="AN15" s="924"/>
      <c r="AO15" s="938">
        <f>IF($B24="yes",20,0)</f>
        <v>0</v>
      </c>
      <c r="AP15" s="51"/>
    </row>
    <row r="16" spans="1:42" s="925" customFormat="1" ht="12.75" customHeight="1">
      <c r="A16" s="928"/>
      <c r="B16" s="928"/>
      <c r="C16" s="928"/>
      <c r="D16" s="939"/>
      <c r="E16" s="3032"/>
      <c r="F16" s="3033"/>
      <c r="G16" s="3033"/>
      <c r="H16" s="3033"/>
      <c r="I16" s="3033"/>
      <c r="J16" s="3033"/>
      <c r="K16" s="3033"/>
      <c r="L16" s="3033"/>
      <c r="M16" s="3033"/>
      <c r="N16" s="3033"/>
      <c r="O16" s="3033"/>
      <c r="P16" s="3033"/>
      <c r="Q16" s="3033"/>
      <c r="R16" s="3033"/>
      <c r="S16" s="3033"/>
      <c r="T16" s="3033"/>
      <c r="U16" s="3033"/>
      <c r="V16" s="3033"/>
      <c r="W16" s="3033"/>
      <c r="X16" s="3033"/>
      <c r="Y16" s="3033"/>
      <c r="Z16" s="3033"/>
      <c r="AA16" s="3033"/>
      <c r="AB16" s="3033"/>
      <c r="AC16" s="3033"/>
      <c r="AD16" s="3033"/>
      <c r="AE16" s="3033"/>
      <c r="AF16" s="3033"/>
      <c r="AG16" s="3033"/>
      <c r="AH16" s="3033"/>
      <c r="AI16" s="3033"/>
      <c r="AJ16" s="3034"/>
      <c r="AK16" s="928"/>
      <c r="AL16" s="928"/>
      <c r="AM16" s="928"/>
      <c r="AN16" s="924"/>
      <c r="AO16" s="925">
        <f>IF(SUM(AO12:AO15)&gt;20,20,(SUM(AO12:AO15)))</f>
        <v>0</v>
      </c>
      <c r="AP16" s="925" t="s">
        <v>1558</v>
      </c>
    </row>
    <row r="17" spans="1:42" s="925" customFormat="1" ht="12.75" customHeight="1">
      <c r="A17" s="928"/>
      <c r="B17" s="928"/>
      <c r="C17" s="928"/>
      <c r="D17" s="939"/>
      <c r="E17" s="3032"/>
      <c r="F17" s="3033"/>
      <c r="G17" s="3033"/>
      <c r="H17" s="3033"/>
      <c r="I17" s="3033"/>
      <c r="J17" s="3033"/>
      <c r="K17" s="3033"/>
      <c r="L17" s="3033"/>
      <c r="M17" s="3033"/>
      <c r="N17" s="3033"/>
      <c r="O17" s="3033"/>
      <c r="P17" s="3033"/>
      <c r="Q17" s="3033"/>
      <c r="R17" s="3033"/>
      <c r="S17" s="3033"/>
      <c r="T17" s="3033"/>
      <c r="U17" s="3033"/>
      <c r="V17" s="3033"/>
      <c r="W17" s="3033"/>
      <c r="X17" s="3033"/>
      <c r="Y17" s="3033"/>
      <c r="Z17" s="3033"/>
      <c r="AA17" s="3033"/>
      <c r="AB17" s="3033"/>
      <c r="AC17" s="3033"/>
      <c r="AD17" s="3033"/>
      <c r="AE17" s="3033"/>
      <c r="AF17" s="3033"/>
      <c r="AG17" s="3033"/>
      <c r="AH17" s="3033"/>
      <c r="AI17" s="3033"/>
      <c r="AJ17" s="3034"/>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009"/>
      <c r="F19" s="3010"/>
      <c r="G19" s="3010"/>
      <c r="H19" s="3010"/>
      <c r="I19" s="3010"/>
      <c r="J19" s="3010"/>
      <c r="K19" s="3010"/>
      <c r="L19" s="3010"/>
      <c r="M19" s="3010"/>
      <c r="N19" s="3010"/>
      <c r="O19" s="3010"/>
      <c r="P19" s="3010"/>
      <c r="Q19" s="3010"/>
      <c r="R19" s="3010"/>
      <c r="S19" s="3010"/>
      <c r="T19" s="3010"/>
      <c r="U19" s="3010"/>
      <c r="V19" s="3010"/>
      <c r="W19" s="3010"/>
      <c r="X19" s="3010"/>
      <c r="Y19" s="3010"/>
      <c r="Z19" s="3010"/>
      <c r="AA19" s="3010"/>
      <c r="AB19" s="3010"/>
      <c r="AC19" s="3010"/>
      <c r="AD19" s="3010"/>
      <c r="AE19" s="3010"/>
      <c r="AF19" s="3010"/>
      <c r="AG19" s="3010"/>
      <c r="AH19" s="3010"/>
      <c r="AI19" s="3010"/>
      <c r="AJ19" s="3011"/>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012" t="s">
        <v>624</v>
      </c>
      <c r="C21" s="3012"/>
      <c r="D21" s="935"/>
      <c r="E21" s="3013" t="s">
        <v>1560</v>
      </c>
      <c r="F21" s="3014"/>
      <c r="G21" s="3014"/>
      <c r="H21" s="3014"/>
      <c r="I21" s="3014"/>
      <c r="J21" s="3014"/>
      <c r="K21" s="3014"/>
      <c r="L21" s="3014"/>
      <c r="M21" s="3014"/>
      <c r="N21" s="3014"/>
      <c r="O21" s="3014"/>
      <c r="P21" s="3014"/>
      <c r="Q21" s="3014"/>
      <c r="R21" s="3014"/>
      <c r="S21" s="3014"/>
      <c r="T21" s="3014"/>
      <c r="U21" s="3014"/>
      <c r="V21" s="3014"/>
      <c r="W21" s="3014"/>
      <c r="X21" s="3014"/>
      <c r="Y21" s="3014"/>
      <c r="Z21" s="3014"/>
      <c r="AA21" s="3014"/>
      <c r="AB21" s="3014"/>
      <c r="AC21" s="3014"/>
      <c r="AD21" s="3014"/>
      <c r="AE21" s="3014"/>
      <c r="AF21" s="3014"/>
      <c r="AG21" s="3014"/>
      <c r="AH21" s="3014"/>
      <c r="AI21" s="3014"/>
      <c r="AJ21" s="3015"/>
      <c r="AK21" s="928"/>
      <c r="AL21" s="928"/>
      <c r="AM21" s="928"/>
      <c r="AN21" s="924"/>
      <c r="AO21" s="925">
        <f>SUM(AO20)</f>
        <v>0</v>
      </c>
      <c r="AP21" s="925" t="s">
        <v>1558</v>
      </c>
    </row>
    <row r="22" spans="1:42" s="925" customFormat="1" ht="12.75" customHeight="1">
      <c r="A22" s="928"/>
      <c r="B22" s="928"/>
      <c r="C22" s="928"/>
      <c r="D22" s="938"/>
      <c r="E22" s="3016"/>
      <c r="F22" s="3017"/>
      <c r="G22" s="3017"/>
      <c r="H22" s="3017"/>
      <c r="I22" s="3017"/>
      <c r="J22" s="3017"/>
      <c r="K22" s="3017"/>
      <c r="L22" s="3017"/>
      <c r="M22" s="3017"/>
      <c r="N22" s="3017"/>
      <c r="O22" s="3017"/>
      <c r="P22" s="3017"/>
      <c r="Q22" s="3017"/>
      <c r="R22" s="3017"/>
      <c r="S22" s="3017"/>
      <c r="T22" s="3017"/>
      <c r="U22" s="3017"/>
      <c r="V22" s="3017"/>
      <c r="W22" s="3017"/>
      <c r="X22" s="3017"/>
      <c r="Y22" s="3017"/>
      <c r="Z22" s="3017"/>
      <c r="AA22" s="3017"/>
      <c r="AB22" s="3017"/>
      <c r="AC22" s="3017"/>
      <c r="AD22" s="3017"/>
      <c r="AE22" s="3017"/>
      <c r="AF22" s="3017"/>
      <c r="AG22" s="3017"/>
      <c r="AH22" s="3017"/>
      <c r="AI22" s="3017"/>
      <c r="AJ22" s="3018"/>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012" t="s">
        <v>624</v>
      </c>
      <c r="C24" s="3012"/>
      <c r="D24" s="935"/>
      <c r="E24" s="3019" t="s">
        <v>1561</v>
      </c>
      <c r="F24" s="3020"/>
      <c r="G24" s="3020"/>
      <c r="H24" s="3020"/>
      <c r="I24" s="3020"/>
      <c r="J24" s="3020"/>
      <c r="K24" s="3020"/>
      <c r="L24" s="3020"/>
      <c r="M24" s="3020"/>
      <c r="N24" s="3020"/>
      <c r="O24" s="3020"/>
      <c r="P24" s="3020"/>
      <c r="Q24" s="3020"/>
      <c r="R24" s="3020"/>
      <c r="S24" s="3020"/>
      <c r="T24" s="3020"/>
      <c r="U24" s="3020"/>
      <c r="V24" s="3020"/>
      <c r="W24" s="3020"/>
      <c r="X24" s="3020"/>
      <c r="Y24" s="3020"/>
      <c r="Z24" s="3020"/>
      <c r="AA24" s="3020"/>
      <c r="AB24" s="3020"/>
      <c r="AC24" s="3020"/>
      <c r="AD24" s="3020"/>
      <c r="AE24" s="3020"/>
      <c r="AF24" s="3020"/>
      <c r="AG24" s="3020"/>
      <c r="AH24" s="3020"/>
      <c r="AI24" s="3020"/>
      <c r="AJ24" s="3021"/>
      <c r="AK24" s="928"/>
      <c r="AL24" s="928"/>
      <c r="AM24" s="928"/>
      <c r="AN24" s="924"/>
      <c r="AO24" s="938">
        <f>IF($B39="yes",6,0)</f>
        <v>0</v>
      </c>
    </row>
    <row r="25" spans="1:42" s="925" customFormat="1" ht="12.75" customHeight="1">
      <c r="A25" s="928"/>
      <c r="B25" s="928"/>
      <c r="C25" s="928"/>
      <c r="D25" s="938"/>
      <c r="E25" s="3022"/>
      <c r="F25" s="3023"/>
      <c r="G25" s="3023"/>
      <c r="H25" s="3023"/>
      <c r="I25" s="3023"/>
      <c r="J25" s="3023"/>
      <c r="K25" s="3023"/>
      <c r="L25" s="3023"/>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4"/>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012" t="s">
        <v>624</v>
      </c>
      <c r="C29" s="3012"/>
      <c r="D29" s="935"/>
      <c r="E29" s="3019" t="s">
        <v>1563</v>
      </c>
      <c r="F29" s="3020"/>
      <c r="G29" s="3020"/>
      <c r="H29" s="3020"/>
      <c r="I29" s="3020"/>
      <c r="J29" s="3020"/>
      <c r="K29" s="3020"/>
      <c r="L29" s="3020"/>
      <c r="M29" s="3020"/>
      <c r="N29" s="3020"/>
      <c r="O29" s="3020"/>
      <c r="P29" s="3020"/>
      <c r="Q29" s="3020"/>
      <c r="R29" s="3020"/>
      <c r="S29" s="3020"/>
      <c r="T29" s="3020"/>
      <c r="U29" s="3020"/>
      <c r="V29" s="3020"/>
      <c r="W29" s="3020"/>
      <c r="X29" s="3020"/>
      <c r="Y29" s="3020"/>
      <c r="Z29" s="3020"/>
      <c r="AA29" s="3020"/>
      <c r="AB29" s="3020"/>
      <c r="AC29" s="3020"/>
      <c r="AD29" s="3020"/>
      <c r="AE29" s="3020"/>
      <c r="AF29" s="3020"/>
      <c r="AG29" s="3020"/>
      <c r="AH29" s="3020"/>
      <c r="AI29" s="3020"/>
      <c r="AJ29" s="3021"/>
      <c r="AK29" s="928"/>
      <c r="AL29" s="928"/>
      <c r="AM29" s="928"/>
      <c r="AN29" s="924"/>
      <c r="AO29" s="938">
        <f>IF($B49="yes",6,0)</f>
        <v>0</v>
      </c>
    </row>
    <row r="30" spans="1:42" s="925" customFormat="1" ht="12.75" customHeight="1">
      <c r="A30" s="928"/>
      <c r="B30" s="928"/>
      <c r="C30" s="928"/>
      <c r="E30" s="3025"/>
      <c r="F30" s="3026"/>
      <c r="G30" s="3026"/>
      <c r="H30" s="3026"/>
      <c r="I30" s="3026"/>
      <c r="J30" s="3026"/>
      <c r="K30" s="3026"/>
      <c r="L30" s="3026"/>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7"/>
      <c r="AK30" s="928"/>
      <c r="AL30" s="928"/>
      <c r="AM30" s="928"/>
      <c r="AN30" s="924"/>
      <c r="AO30" s="925">
        <f>IF(SUM(AO23:AO29)&gt;6,6,(SUM(AO23:AO29)))</f>
        <v>0</v>
      </c>
      <c r="AP30" s="925" t="s">
        <v>1558</v>
      </c>
    </row>
    <row r="31" spans="1:42" s="925" customFormat="1" ht="12.75" customHeight="1">
      <c r="A31" s="928"/>
      <c r="B31" s="928"/>
      <c r="C31" s="928"/>
      <c r="E31" s="3022"/>
      <c r="F31" s="3023"/>
      <c r="G31" s="3023"/>
      <c r="H31" s="3023"/>
      <c r="I31" s="3023"/>
      <c r="J31" s="3023"/>
      <c r="K31" s="3023"/>
      <c r="L31" s="3023"/>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4"/>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046" t="s">
        <v>2313</v>
      </c>
      <c r="C34" s="3046"/>
      <c r="D34" s="3046"/>
      <c r="E34" s="3046"/>
      <c r="F34" s="3046"/>
      <c r="G34" s="3046"/>
      <c r="H34" s="3046"/>
      <c r="I34" s="3046"/>
      <c r="J34" s="3046"/>
      <c r="K34" s="3046"/>
      <c r="L34" s="3046"/>
      <c r="M34" s="3046"/>
      <c r="N34" s="3046"/>
      <c r="O34" s="3046"/>
      <c r="P34" s="3046"/>
      <c r="Q34" s="3046"/>
      <c r="R34" s="3046"/>
      <c r="S34" s="3046"/>
      <c r="T34" s="3046"/>
      <c r="U34" s="3046"/>
      <c r="V34" s="3046"/>
      <c r="W34" s="3046"/>
      <c r="X34" s="3046"/>
      <c r="Y34" s="3046"/>
      <c r="Z34" s="3046"/>
      <c r="AA34" s="3046"/>
      <c r="AB34" s="3046"/>
      <c r="AC34" s="3046"/>
      <c r="AD34" s="3046"/>
      <c r="AE34" s="3046"/>
      <c r="AF34" s="3046"/>
      <c r="AG34" s="3046"/>
      <c r="AH34" s="3046"/>
      <c r="AI34" s="3046"/>
      <c r="AJ34" s="3046"/>
      <c r="AK34" s="3046"/>
      <c r="AL34" s="928"/>
      <c r="AM34" s="928"/>
      <c r="AN34" s="924"/>
    </row>
    <row r="35" spans="1:41" s="925" customFormat="1" ht="12.75" customHeight="1">
      <c r="A35" s="928"/>
      <c r="B35" s="3046"/>
      <c r="C35" s="3046"/>
      <c r="D35" s="3046"/>
      <c r="E35" s="3046"/>
      <c r="F35" s="3046"/>
      <c r="G35" s="3046"/>
      <c r="H35" s="3046"/>
      <c r="I35" s="3046"/>
      <c r="J35" s="3046"/>
      <c r="K35" s="3046"/>
      <c r="L35" s="3046"/>
      <c r="M35" s="3046"/>
      <c r="N35" s="3046"/>
      <c r="O35" s="3046"/>
      <c r="P35" s="3046"/>
      <c r="Q35" s="3046"/>
      <c r="R35" s="3046"/>
      <c r="S35" s="3046"/>
      <c r="T35" s="3046"/>
      <c r="U35" s="3046"/>
      <c r="V35" s="3046"/>
      <c r="W35" s="3046"/>
      <c r="X35" s="3046"/>
      <c r="Y35" s="3046"/>
      <c r="Z35" s="3046"/>
      <c r="AA35" s="3046"/>
      <c r="AB35" s="3046"/>
      <c r="AC35" s="3046"/>
      <c r="AD35" s="3046"/>
      <c r="AE35" s="3046"/>
      <c r="AF35" s="3046"/>
      <c r="AG35" s="3046"/>
      <c r="AH35" s="3046"/>
      <c r="AI35" s="3046"/>
      <c r="AJ35" s="3046"/>
      <c r="AK35" s="3046"/>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012" t="s">
        <v>624</v>
      </c>
      <c r="C37" s="3012"/>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012" t="s">
        <v>624</v>
      </c>
      <c r="C39" s="3012"/>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012" t="s">
        <v>624</v>
      </c>
      <c r="C41" s="3012"/>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012" t="s">
        <v>624</v>
      </c>
      <c r="C43" s="3012"/>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012" t="s">
        <v>624</v>
      </c>
      <c r="C45" s="3012"/>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012" t="s">
        <v>624</v>
      </c>
      <c r="C47" s="3012"/>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012" t="s">
        <v>624</v>
      </c>
      <c r="C49" s="3012"/>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043">
        <f>AO32</f>
        <v>0</v>
      </c>
      <c r="AL51" s="3044"/>
      <c r="AM51" s="3045"/>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028" t="s">
        <v>1575</v>
      </c>
      <c r="AF54" s="3028"/>
      <c r="AG54" s="3028"/>
      <c r="AH54" s="3028"/>
      <c r="AI54" s="3028"/>
      <c r="AJ54" s="3028"/>
      <c r="AK54" s="3028"/>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012" t="s">
        <v>624</v>
      </c>
      <c r="C57" s="3012"/>
      <c r="D57" s="935" t="s">
        <v>1576</v>
      </c>
      <c r="E57" s="3029" t="s">
        <v>2166</v>
      </c>
      <c r="F57" s="3030"/>
      <c r="G57" s="3030"/>
      <c r="H57" s="3030"/>
      <c r="I57" s="3030"/>
      <c r="J57" s="3030"/>
      <c r="K57" s="3030"/>
      <c r="L57" s="3030"/>
      <c r="M57" s="3030"/>
      <c r="N57" s="3030"/>
      <c r="O57" s="3030"/>
      <c r="P57" s="3030"/>
      <c r="Q57" s="3030"/>
      <c r="R57" s="3030"/>
      <c r="S57" s="3030"/>
      <c r="T57" s="3030"/>
      <c r="U57" s="3030"/>
      <c r="V57" s="3030"/>
      <c r="W57" s="3030"/>
      <c r="X57" s="3030"/>
      <c r="Y57" s="3030"/>
      <c r="Z57" s="3030"/>
      <c r="AA57" s="3030"/>
      <c r="AB57" s="3030"/>
      <c r="AC57" s="3030"/>
      <c r="AD57" s="3030"/>
      <c r="AE57" s="3030"/>
      <c r="AF57" s="3030"/>
      <c r="AG57" s="3030"/>
      <c r="AH57" s="3030"/>
      <c r="AI57" s="3030"/>
      <c r="AJ57" s="3031"/>
      <c r="AK57" s="931"/>
      <c r="AL57" s="928"/>
      <c r="AM57" s="928"/>
      <c r="AN57" s="924"/>
      <c r="AO57" s="938">
        <f>IF($B57="yes",10,0)</f>
        <v>0</v>
      </c>
    </row>
    <row r="58" spans="1:50" s="925" customFormat="1" ht="12.75" customHeight="1">
      <c r="A58" s="926"/>
      <c r="B58" s="928"/>
      <c r="C58" s="928"/>
      <c r="D58" s="939"/>
      <c r="E58" s="3032"/>
      <c r="F58" s="3033"/>
      <c r="G58" s="3033"/>
      <c r="H58" s="3033"/>
      <c r="I58" s="3033"/>
      <c r="J58" s="3033"/>
      <c r="K58" s="3033"/>
      <c r="L58" s="3033"/>
      <c r="M58" s="3033"/>
      <c r="N58" s="3033"/>
      <c r="O58" s="3033"/>
      <c r="P58" s="3033"/>
      <c r="Q58" s="3033"/>
      <c r="R58" s="3033"/>
      <c r="S58" s="3033"/>
      <c r="T58" s="3033"/>
      <c r="U58" s="3033"/>
      <c r="V58" s="3033"/>
      <c r="W58" s="3033"/>
      <c r="X58" s="3033"/>
      <c r="Y58" s="3033"/>
      <c r="Z58" s="3033"/>
      <c r="AA58" s="3033"/>
      <c r="AB58" s="3033"/>
      <c r="AC58" s="3033"/>
      <c r="AD58" s="3033"/>
      <c r="AE58" s="3033"/>
      <c r="AF58" s="3033"/>
      <c r="AG58" s="3033"/>
      <c r="AH58" s="3033"/>
      <c r="AI58" s="3033"/>
      <c r="AJ58" s="3034"/>
      <c r="AK58" s="931"/>
      <c r="AL58" s="928"/>
      <c r="AM58" s="928"/>
      <c r="AN58" s="924"/>
      <c r="AO58" s="938">
        <f>IF($B62="yes",10,0)</f>
        <v>10</v>
      </c>
    </row>
    <row r="59" spans="1:50" s="925" customFormat="1" ht="12.75" customHeight="1">
      <c r="A59" s="926"/>
      <c r="B59" s="928"/>
      <c r="C59" s="928"/>
      <c r="D59" s="939"/>
      <c r="E59" s="3032"/>
      <c r="F59" s="3033"/>
      <c r="G59" s="3033"/>
      <c r="H59" s="3033"/>
      <c r="I59" s="3033"/>
      <c r="J59" s="3033"/>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3"/>
      <c r="AI59" s="3033"/>
      <c r="AJ59" s="3034"/>
      <c r="AK59" s="931"/>
      <c r="AL59" s="928"/>
      <c r="AM59" s="928"/>
      <c r="AN59" s="924"/>
      <c r="AO59" s="938">
        <f>IF($B69="yes",10,0)</f>
        <v>0</v>
      </c>
    </row>
    <row r="60" spans="1:50" s="925" customFormat="1" ht="12.75" customHeight="1">
      <c r="A60" s="926"/>
      <c r="B60" s="928"/>
      <c r="C60" s="928"/>
      <c r="D60" s="939"/>
      <c r="E60" s="3035"/>
      <c r="F60" s="3036"/>
      <c r="G60" s="3036"/>
      <c r="H60" s="3036"/>
      <c r="I60" s="3036"/>
      <c r="J60" s="3036"/>
      <c r="K60" s="3036"/>
      <c r="L60" s="3036"/>
      <c r="M60" s="3036"/>
      <c r="N60" s="3036"/>
      <c r="O60" s="3036"/>
      <c r="P60" s="3036"/>
      <c r="Q60" s="3036"/>
      <c r="R60" s="3036"/>
      <c r="S60" s="3036"/>
      <c r="T60" s="3036"/>
      <c r="U60" s="3036"/>
      <c r="V60" s="3036"/>
      <c r="W60" s="3036"/>
      <c r="X60" s="3036"/>
      <c r="Y60" s="3036"/>
      <c r="Z60" s="3036"/>
      <c r="AA60" s="3036"/>
      <c r="AB60" s="3036"/>
      <c r="AC60" s="3036"/>
      <c r="AD60" s="3036"/>
      <c r="AE60" s="3036"/>
      <c r="AF60" s="3036"/>
      <c r="AG60" s="3036"/>
      <c r="AH60" s="3036"/>
      <c r="AI60" s="3036"/>
      <c r="AJ60" s="3037"/>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012" t="s">
        <v>576</v>
      </c>
      <c r="C62" s="3012"/>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038" t="s">
        <v>624</v>
      </c>
      <c r="F63" s="3012"/>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007" t="s">
        <v>624</v>
      </c>
      <c r="F64" s="3008"/>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007" t="s">
        <v>624</v>
      </c>
      <c r="F65" s="3008"/>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038" t="s">
        <v>576</v>
      </c>
      <c r="F67" s="3012"/>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012" t="s">
        <v>624</v>
      </c>
      <c r="C69" s="3012"/>
      <c r="D69" s="935" t="s">
        <v>1581</v>
      </c>
      <c r="E69" s="3019" t="s">
        <v>2167</v>
      </c>
      <c r="F69" s="3020"/>
      <c r="G69" s="3020"/>
      <c r="H69" s="3020"/>
      <c r="I69" s="3020"/>
      <c r="J69" s="3020"/>
      <c r="K69" s="3020"/>
      <c r="L69" s="3020"/>
      <c r="M69" s="3020"/>
      <c r="N69" s="3020"/>
      <c r="O69" s="3020"/>
      <c r="P69" s="3020"/>
      <c r="Q69" s="3020"/>
      <c r="R69" s="3020"/>
      <c r="S69" s="3020"/>
      <c r="T69" s="3020"/>
      <c r="U69" s="3020"/>
      <c r="V69" s="3020"/>
      <c r="W69" s="3020"/>
      <c r="X69" s="3020"/>
      <c r="Y69" s="3020"/>
      <c r="Z69" s="3020"/>
      <c r="AA69" s="3020"/>
      <c r="AB69" s="3020"/>
      <c r="AC69" s="3020"/>
      <c r="AD69" s="3020"/>
      <c r="AE69" s="3020"/>
      <c r="AF69" s="3020"/>
      <c r="AG69" s="3020"/>
      <c r="AH69" s="3020"/>
      <c r="AI69" s="3020"/>
      <c r="AJ69" s="3021"/>
      <c r="AK69" s="931"/>
      <c r="AL69" s="928"/>
      <c r="AM69" s="928"/>
      <c r="AN69" s="924"/>
    </row>
    <row r="70" spans="1:40" s="925" customFormat="1" ht="12.75" customHeight="1">
      <c r="A70" s="926"/>
      <c r="B70" s="928"/>
      <c r="C70" s="928"/>
      <c r="D70" s="938"/>
      <c r="E70" s="3022"/>
      <c r="F70" s="3023"/>
      <c r="G70" s="3023"/>
      <c r="H70" s="3023"/>
      <c r="I70" s="3023"/>
      <c r="J70" s="3023"/>
      <c r="K70" s="3023"/>
      <c r="L70" s="3023"/>
      <c r="M70" s="3023"/>
      <c r="N70" s="3023"/>
      <c r="O70" s="3023"/>
      <c r="P70" s="3023"/>
      <c r="Q70" s="3023"/>
      <c r="R70" s="3023"/>
      <c r="S70" s="3023"/>
      <c r="T70" s="3023"/>
      <c r="U70" s="3023"/>
      <c r="V70" s="3023"/>
      <c r="W70" s="3023"/>
      <c r="X70" s="3023"/>
      <c r="Y70" s="3023"/>
      <c r="Z70" s="3023"/>
      <c r="AA70" s="3023"/>
      <c r="AB70" s="3023"/>
      <c r="AC70" s="3023"/>
      <c r="AD70" s="3023"/>
      <c r="AE70" s="3023"/>
      <c r="AF70" s="3023"/>
      <c r="AG70" s="3023"/>
      <c r="AH70" s="3023"/>
      <c r="AI70" s="3023"/>
      <c r="AJ70" s="3024"/>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043">
        <f>IF(AK51&gt;0,0,AO60)</f>
        <v>10</v>
      </c>
      <c r="AL72" s="3044"/>
      <c r="AM72" s="3045"/>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028" t="s">
        <v>1554</v>
      </c>
      <c r="AF75" s="3028"/>
      <c r="AG75" s="3028"/>
      <c r="AH75" s="3028"/>
      <c r="AI75" s="3028"/>
      <c r="AJ75" s="3028"/>
      <c r="AK75" s="3028"/>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012" t="s">
        <v>576</v>
      </c>
      <c r="C78" s="3012"/>
      <c r="D78" s="935" t="s">
        <v>1576</v>
      </c>
      <c r="E78" s="3051" t="s">
        <v>1586</v>
      </c>
      <c r="F78" s="3052"/>
      <c r="G78" s="3052"/>
      <c r="H78" s="3052"/>
      <c r="I78" s="3052"/>
      <c r="J78" s="3052"/>
      <c r="K78" s="3052"/>
      <c r="L78" s="3052"/>
      <c r="M78" s="3052"/>
      <c r="N78" s="3052"/>
      <c r="O78" s="3052"/>
      <c r="P78" s="3052"/>
      <c r="Q78" s="3052"/>
      <c r="R78" s="3052"/>
      <c r="S78" s="3052"/>
      <c r="T78" s="3052"/>
      <c r="U78" s="3052"/>
      <c r="V78" s="3052"/>
      <c r="W78" s="3052"/>
      <c r="X78" s="3052"/>
      <c r="Y78" s="3052"/>
      <c r="Z78" s="3052"/>
      <c r="AA78" s="3052"/>
      <c r="AB78" s="3052"/>
      <c r="AC78" s="3052"/>
      <c r="AD78" s="3052"/>
      <c r="AE78" s="3052"/>
      <c r="AF78" s="3052"/>
      <c r="AG78" s="3052"/>
      <c r="AH78" s="3052"/>
      <c r="AI78" s="3052"/>
      <c r="AJ78" s="3053"/>
      <c r="AK78" s="931"/>
      <c r="AL78" s="928"/>
      <c r="AM78" s="928"/>
      <c r="AN78" s="924"/>
    </row>
    <row r="79" spans="1:40" s="925" customFormat="1" ht="12.75" customHeight="1">
      <c r="A79" s="926"/>
      <c r="B79" s="927"/>
      <c r="C79" s="927"/>
      <c r="D79" s="927"/>
      <c r="E79" s="3054"/>
      <c r="F79" s="3055"/>
      <c r="G79" s="3055"/>
      <c r="H79" s="3055"/>
      <c r="I79" s="3055"/>
      <c r="J79" s="3055"/>
      <c r="K79" s="3055"/>
      <c r="L79" s="3055"/>
      <c r="M79" s="3055"/>
      <c r="N79" s="3055"/>
      <c r="O79" s="3055"/>
      <c r="P79" s="3055"/>
      <c r="Q79" s="3055"/>
      <c r="R79" s="3055"/>
      <c r="S79" s="3055"/>
      <c r="T79" s="3055"/>
      <c r="U79" s="3055"/>
      <c r="V79" s="3055"/>
      <c r="W79" s="3055"/>
      <c r="X79" s="3055"/>
      <c r="Y79" s="3055"/>
      <c r="Z79" s="3055"/>
      <c r="AA79" s="3055"/>
      <c r="AB79" s="3055"/>
      <c r="AC79" s="3055"/>
      <c r="AD79" s="3055"/>
      <c r="AE79" s="3055"/>
      <c r="AF79" s="3055"/>
      <c r="AG79" s="3055"/>
      <c r="AH79" s="3055"/>
      <c r="AI79" s="3055"/>
      <c r="AJ79" s="3056"/>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057">
        <f>Application!AH753</f>
        <v>0.5</v>
      </c>
      <c r="F81" s="3058"/>
      <c r="G81" s="3058"/>
      <c r="H81" s="3058"/>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059">
        <f>0.6-ROUNDUP(E81,2)</f>
        <v>9.9999999999999978E-2</v>
      </c>
      <c r="F82" s="3060"/>
      <c r="G82" s="3060"/>
      <c r="H82" s="3060"/>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049">
        <f>IF(E82*200&gt;20,20,E82*200)</f>
        <v>19.999999999999996</v>
      </c>
      <c r="F83" s="3050"/>
      <c r="G83" s="3050"/>
      <c r="H83" s="3050"/>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19.999999999999996</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012" t="s">
        <v>624</v>
      </c>
      <c r="C86" s="3012"/>
      <c r="D86" s="935" t="s">
        <v>1578</v>
      </c>
      <c r="E86" s="3051" t="s">
        <v>2151</v>
      </c>
      <c r="F86" s="3052"/>
      <c r="G86" s="3052"/>
      <c r="H86" s="3052"/>
      <c r="I86" s="3052"/>
      <c r="J86" s="3052"/>
      <c r="K86" s="3052"/>
      <c r="L86" s="3052"/>
      <c r="M86" s="3052"/>
      <c r="N86" s="3052"/>
      <c r="O86" s="3052"/>
      <c r="P86" s="3052"/>
      <c r="Q86" s="3052"/>
      <c r="R86" s="3052"/>
      <c r="S86" s="3052"/>
      <c r="T86" s="3052"/>
      <c r="U86" s="3052"/>
      <c r="V86" s="3052"/>
      <c r="W86" s="3052"/>
      <c r="X86" s="3052"/>
      <c r="Y86" s="3052"/>
      <c r="Z86" s="3052"/>
      <c r="AA86" s="3052"/>
      <c r="AB86" s="3052"/>
      <c r="AC86" s="3052"/>
      <c r="AD86" s="3052"/>
      <c r="AE86" s="3052"/>
      <c r="AF86" s="3052"/>
      <c r="AG86" s="3052"/>
      <c r="AH86" s="3052"/>
      <c r="AI86" s="3052"/>
      <c r="AJ86" s="3053"/>
      <c r="AK86" s="931"/>
      <c r="AL86" s="928"/>
      <c r="AM86" s="928"/>
      <c r="AN86" s="924"/>
    </row>
    <row r="87" spans="1:47" s="925" customFormat="1" ht="12.75" customHeight="1">
      <c r="A87" s="926"/>
      <c r="B87" s="927"/>
      <c r="C87" s="927"/>
      <c r="D87" s="927"/>
      <c r="E87" s="3054"/>
      <c r="F87" s="3055"/>
      <c r="G87" s="3055"/>
      <c r="H87" s="3055"/>
      <c r="I87" s="3055"/>
      <c r="J87" s="3055"/>
      <c r="K87" s="3055"/>
      <c r="L87" s="3055"/>
      <c r="M87" s="3055"/>
      <c r="N87" s="3055"/>
      <c r="O87" s="3055"/>
      <c r="P87" s="3055"/>
      <c r="Q87" s="3055"/>
      <c r="R87" s="3055"/>
      <c r="S87" s="3055"/>
      <c r="T87" s="3055"/>
      <c r="U87" s="3055"/>
      <c r="V87" s="3055"/>
      <c r="W87" s="3055"/>
      <c r="X87" s="3055"/>
      <c r="Y87" s="3055"/>
      <c r="Z87" s="3055"/>
      <c r="AA87" s="3055"/>
      <c r="AB87" s="3055"/>
      <c r="AC87" s="3055"/>
      <c r="AD87" s="3055"/>
      <c r="AE87" s="3055"/>
      <c r="AF87" s="3055"/>
      <c r="AG87" s="3055"/>
      <c r="AH87" s="3055"/>
      <c r="AI87" s="3055"/>
      <c r="AJ87" s="3056"/>
      <c r="AK87" s="931"/>
      <c r="AL87" s="928"/>
      <c r="AM87" s="928"/>
      <c r="AN87" s="924"/>
    </row>
    <row r="88" spans="1:47" s="925" customFormat="1" ht="12.75" customHeight="1">
      <c r="A88" s="926"/>
      <c r="B88" s="927"/>
      <c r="C88" s="927"/>
      <c r="D88" s="927"/>
      <c r="E88" s="3054"/>
      <c r="F88" s="3055"/>
      <c r="G88" s="3055"/>
      <c r="H88" s="3055"/>
      <c r="I88" s="3055"/>
      <c r="J88" s="3055"/>
      <c r="K88" s="3055"/>
      <c r="L88" s="3055"/>
      <c r="M88" s="3055"/>
      <c r="N88" s="3055"/>
      <c r="O88" s="3055"/>
      <c r="P88" s="3055"/>
      <c r="Q88" s="3055"/>
      <c r="R88" s="3055"/>
      <c r="S88" s="3055"/>
      <c r="T88" s="3055"/>
      <c r="U88" s="3055"/>
      <c r="V88" s="3055"/>
      <c r="W88" s="3055"/>
      <c r="X88" s="3055"/>
      <c r="Y88" s="3055"/>
      <c r="Z88" s="3055"/>
      <c r="AA88" s="3055"/>
      <c r="AB88" s="3055"/>
      <c r="AC88" s="3055"/>
      <c r="AD88" s="3055"/>
      <c r="AE88" s="3055"/>
      <c r="AF88" s="3055"/>
      <c r="AG88" s="3055"/>
      <c r="AH88" s="3055"/>
      <c r="AI88" s="3055"/>
      <c r="AJ88" s="3056"/>
      <c r="AK88" s="931"/>
      <c r="AL88" s="928"/>
      <c r="AM88" s="928"/>
      <c r="AN88" s="924"/>
    </row>
    <row r="89" spans="1:47" s="925" customFormat="1" ht="12.75" customHeight="1">
      <c r="A89" s="926"/>
      <c r="B89" s="927"/>
      <c r="C89" s="927"/>
      <c r="D89" s="927"/>
      <c r="E89" s="3054"/>
      <c r="F89" s="3055"/>
      <c r="G89" s="3055"/>
      <c r="H89" s="3055"/>
      <c r="I89" s="3055"/>
      <c r="J89" s="3055"/>
      <c r="K89" s="3055"/>
      <c r="L89" s="3055"/>
      <c r="M89" s="3055"/>
      <c r="N89" s="3055"/>
      <c r="O89" s="3055"/>
      <c r="P89" s="3055"/>
      <c r="Q89" s="3055"/>
      <c r="R89" s="3055"/>
      <c r="S89" s="3055"/>
      <c r="T89" s="3055"/>
      <c r="U89" s="3055"/>
      <c r="V89" s="3055"/>
      <c r="W89" s="3055"/>
      <c r="X89" s="3055"/>
      <c r="Y89" s="3055"/>
      <c r="Z89" s="3055"/>
      <c r="AA89" s="3055"/>
      <c r="AB89" s="3055"/>
      <c r="AC89" s="3055"/>
      <c r="AD89" s="3055"/>
      <c r="AE89" s="3055"/>
      <c r="AF89" s="3055"/>
      <c r="AG89" s="3055"/>
      <c r="AH89" s="3055"/>
      <c r="AI89" s="3055"/>
      <c r="AJ89" s="3056"/>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057">
        <f>Application!AH753</f>
        <v>0.5</v>
      </c>
      <c r="F91" s="3058"/>
      <c r="G91" s="3058"/>
      <c r="H91" s="3058"/>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057">
        <f ca="1">SUMIF(Application!AH728:AL752,0.2,Application!G728:J752)/Application!G753+SUMIF(Application!AH728:AL752,0.25,Application!G728:J752)/Application!G753+SUMIF(Application!AH728:AL752,0.3,Application!G728:J752)/Application!G753</f>
        <v>0.31638418079096048</v>
      </c>
      <c r="F92" s="3058"/>
      <c r="G92" s="3058"/>
      <c r="H92" s="3058"/>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057">
        <f ca="1">SUMIF(Application!AH728:AL752,0.35,Application!G728:J752)/Application!G753+SUMIF(Application!AH728:AL752,0.4,Application!G728:J752)/Application!G753+SUMIF(Application!AH728:AL752,0.45,Application!G728:J752)/Application!G753+SUMIF(Application!AH728:AL752,0.5,Application!G728:J752)/Application!G753</f>
        <v>0.29943502824858759</v>
      </c>
      <c r="F93" s="3058"/>
      <c r="G93" s="3058"/>
      <c r="H93" s="3058"/>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068">
        <f ca="1">IF(AND(E91&lt;=0.6,E92&gt;=0.1,OR(E93&gt;=0.1,E92=1)),20,0)</f>
        <v>20</v>
      </c>
      <c r="F94" s="3069"/>
      <c r="G94" s="3069"/>
      <c r="H94" s="3069"/>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IF(B86="yes",E94,0)</f>
        <v>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043">
        <f>MAX(AP83,AP94)</f>
        <v>19.999999999999996</v>
      </c>
      <c r="AL97" s="3044"/>
      <c r="AM97" s="3045"/>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028" t="s">
        <v>1575</v>
      </c>
      <c r="AF100" s="3028"/>
      <c r="AG100" s="3028"/>
      <c r="AH100" s="3028"/>
      <c r="AI100" s="3028"/>
      <c r="AJ100" s="3028"/>
      <c r="AK100" s="3028"/>
      <c r="AL100" s="928"/>
      <c r="AM100" s="928"/>
      <c r="AN100" s="924"/>
      <c r="AO100" s="925" t="str">
        <f>Application!B728</f>
        <v>1 Bedroom</v>
      </c>
      <c r="AQ100" s="925">
        <f>Application!O728</f>
        <v>439</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1 Bedroom</v>
      </c>
      <c r="AQ101" s="925">
        <f>Application!O729</f>
        <v>611</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1 Bedroom</v>
      </c>
      <c r="AQ102" s="925">
        <f>Application!O730</f>
        <v>1639</v>
      </c>
    </row>
    <row r="103" spans="1:49" s="925" customFormat="1" ht="12.75" customHeight="1">
      <c r="A103" s="928"/>
      <c r="B103" s="3012" t="s">
        <v>576</v>
      </c>
      <c r="C103" s="3012"/>
      <c r="D103" s="935" t="s">
        <v>1576</v>
      </c>
      <c r="E103" s="3051" t="s">
        <v>2299</v>
      </c>
      <c r="F103" s="3052"/>
      <c r="G103" s="3052"/>
      <c r="H103" s="3052"/>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52"/>
      <c r="AD103" s="3052"/>
      <c r="AE103" s="3052"/>
      <c r="AF103" s="3052"/>
      <c r="AG103" s="3052"/>
      <c r="AH103" s="3052"/>
      <c r="AI103" s="3052"/>
      <c r="AJ103" s="3053"/>
      <c r="AK103" s="928"/>
      <c r="AL103" s="928"/>
      <c r="AM103" s="928"/>
      <c r="AN103" s="924"/>
      <c r="AO103" s="925" t="str">
        <f>Application!B731</f>
        <v>1 Bedroom</v>
      </c>
      <c r="AQ103" s="925">
        <f>Application!O731</f>
        <v>1981</v>
      </c>
      <c r="AU103" s="925" t="s">
        <v>2279</v>
      </c>
      <c r="AV103" s="1664" t="s">
        <v>2280</v>
      </c>
      <c r="AW103" s="925" t="s">
        <v>2281</v>
      </c>
    </row>
    <row r="104" spans="1:49" s="925" customFormat="1" ht="12.75" customHeight="1">
      <c r="A104" s="928"/>
      <c r="B104" s="927"/>
      <c r="C104" s="927"/>
      <c r="D104" s="927"/>
      <c r="E104" s="3054"/>
      <c r="F104" s="3055"/>
      <c r="G104" s="3055"/>
      <c r="H104" s="3055"/>
      <c r="I104" s="3055"/>
      <c r="J104" s="3055"/>
      <c r="K104" s="3055"/>
      <c r="L104" s="3055"/>
      <c r="M104" s="3055"/>
      <c r="N104" s="3055"/>
      <c r="O104" s="3055"/>
      <c r="P104" s="3055"/>
      <c r="Q104" s="3055"/>
      <c r="R104" s="3055"/>
      <c r="S104" s="3055"/>
      <c r="T104" s="3055"/>
      <c r="U104" s="3055"/>
      <c r="V104" s="3055"/>
      <c r="W104" s="3055"/>
      <c r="X104" s="3055"/>
      <c r="Y104" s="3055"/>
      <c r="Z104" s="3055"/>
      <c r="AA104" s="3055"/>
      <c r="AB104" s="3055"/>
      <c r="AC104" s="3055"/>
      <c r="AD104" s="3055"/>
      <c r="AE104" s="3055"/>
      <c r="AF104" s="3055"/>
      <c r="AG104" s="3055"/>
      <c r="AH104" s="3055"/>
      <c r="AI104" s="3055"/>
      <c r="AJ104" s="3056"/>
      <c r="AK104" s="928"/>
      <c r="AL104" s="928"/>
      <c r="AM104" s="928"/>
      <c r="AN104" s="924"/>
      <c r="AO104" s="925" t="str">
        <f>Application!B732</f>
        <v>1 Bedroom</v>
      </c>
      <c r="AQ104" s="925">
        <f>Application!O732</f>
        <v>2667</v>
      </c>
      <c r="AU104" s="1667" t="str">
        <f>E112</f>
        <v>Studio/SRO</v>
      </c>
      <c r="AV104" s="925">
        <f t="array" ref="AV104">SUM(IF(Application!B728:F752="SRO/Studio",Application!G728:J752))</f>
        <v>0</v>
      </c>
      <c r="AW104" s="1702">
        <f>AV104/AV110</f>
        <v>0</v>
      </c>
    </row>
    <row r="105" spans="1:49" s="925" customFormat="1" ht="12.75" customHeight="1">
      <c r="A105" s="928"/>
      <c r="B105" s="927"/>
      <c r="C105" s="927"/>
      <c r="D105" s="927"/>
      <c r="E105" s="3054"/>
      <c r="F105" s="3055"/>
      <c r="G105" s="3055"/>
      <c r="H105" s="3055"/>
      <c r="I105" s="3055"/>
      <c r="J105" s="3055"/>
      <c r="K105" s="3055"/>
      <c r="L105" s="3055"/>
      <c r="M105" s="3055"/>
      <c r="N105" s="3055"/>
      <c r="O105" s="3055"/>
      <c r="P105" s="3055"/>
      <c r="Q105" s="3055"/>
      <c r="R105" s="3055"/>
      <c r="S105" s="3055"/>
      <c r="T105" s="3055"/>
      <c r="U105" s="3055"/>
      <c r="V105" s="3055"/>
      <c r="W105" s="3055"/>
      <c r="X105" s="3055"/>
      <c r="Y105" s="3055"/>
      <c r="Z105" s="3055"/>
      <c r="AA105" s="3055"/>
      <c r="AB105" s="3055"/>
      <c r="AC105" s="3055"/>
      <c r="AD105" s="3055"/>
      <c r="AE105" s="3055"/>
      <c r="AF105" s="3055"/>
      <c r="AG105" s="3055"/>
      <c r="AH105" s="3055"/>
      <c r="AI105" s="3055"/>
      <c r="AJ105" s="3056"/>
      <c r="AK105" s="928"/>
      <c r="AL105" s="928"/>
      <c r="AM105" s="928"/>
      <c r="AN105" s="924"/>
      <c r="AO105" s="925" t="str">
        <f>Application!B733</f>
        <v>2 Bedrooms</v>
      </c>
      <c r="AQ105" s="925">
        <f>Application!O733</f>
        <v>1133</v>
      </c>
      <c r="AU105" s="1667" t="str">
        <f>J112</f>
        <v>1-bedroom</v>
      </c>
      <c r="AV105" s="925">
        <f t="array" ref="AV105">SUM(IF(Application!B728:F752="1 Bedroom",Application!G728:J752))</f>
        <v>48</v>
      </c>
      <c r="AW105" s="1702">
        <f>AV105/AV110</f>
        <v>0.2711864406779661</v>
      </c>
    </row>
    <row r="106" spans="1:49" s="925" customFormat="1" ht="12.75" customHeight="1">
      <c r="A106" s="928"/>
      <c r="B106" s="927"/>
      <c r="C106" s="927"/>
      <c r="D106" s="927"/>
      <c r="E106" s="3054"/>
      <c r="F106" s="3055"/>
      <c r="G106" s="3055"/>
      <c r="H106" s="3055"/>
      <c r="I106" s="3055"/>
      <c r="J106" s="3055"/>
      <c r="K106" s="3055"/>
      <c r="L106" s="3055"/>
      <c r="M106" s="3055"/>
      <c r="N106" s="3055"/>
      <c r="O106" s="3055"/>
      <c r="P106" s="3055"/>
      <c r="Q106" s="3055"/>
      <c r="R106" s="3055"/>
      <c r="S106" s="3055"/>
      <c r="T106" s="3055"/>
      <c r="U106" s="3055"/>
      <c r="V106" s="3055"/>
      <c r="W106" s="3055"/>
      <c r="X106" s="3055"/>
      <c r="Y106" s="3055"/>
      <c r="Z106" s="3055"/>
      <c r="AA106" s="3055"/>
      <c r="AB106" s="3055"/>
      <c r="AC106" s="3055"/>
      <c r="AD106" s="3055"/>
      <c r="AE106" s="3055"/>
      <c r="AF106" s="3055"/>
      <c r="AG106" s="3055"/>
      <c r="AH106" s="3055"/>
      <c r="AI106" s="3055"/>
      <c r="AJ106" s="3056"/>
      <c r="AK106" s="928"/>
      <c r="AL106" s="928"/>
      <c r="AM106" s="928"/>
      <c r="AN106" s="924"/>
      <c r="AO106" s="925" t="str">
        <f>Application!B734</f>
        <v>2 Bedrooms</v>
      </c>
      <c r="AQ106" s="925">
        <f>Application!O734</f>
        <v>1956</v>
      </c>
      <c r="AU106" s="1667" t="str">
        <f>O112</f>
        <v>2-bedroom</v>
      </c>
      <c r="AV106" s="925">
        <f t="array" ref="AV106">SUM(IF(Application!B728:F752="2 Bedrooms",Application!G728:J752))</f>
        <v>79</v>
      </c>
      <c r="AW106" s="1702">
        <f>AV106/AV110</f>
        <v>0.4463276836158192</v>
      </c>
    </row>
    <row r="107" spans="1:49" s="925" customFormat="1" ht="12.75" customHeight="1">
      <c r="A107" s="928"/>
      <c r="B107" s="927"/>
      <c r="C107" s="927"/>
      <c r="D107" s="927"/>
      <c r="E107" s="3054"/>
      <c r="F107" s="3055"/>
      <c r="G107" s="3055"/>
      <c r="H107" s="3055"/>
      <c r="I107" s="3055"/>
      <c r="J107" s="3055"/>
      <c r="K107" s="3055"/>
      <c r="L107" s="3055"/>
      <c r="M107" s="3055"/>
      <c r="N107" s="3055"/>
      <c r="O107" s="3055"/>
      <c r="P107" s="3055"/>
      <c r="Q107" s="3055"/>
      <c r="R107" s="3055"/>
      <c r="S107" s="3055"/>
      <c r="T107" s="3055"/>
      <c r="U107" s="3055"/>
      <c r="V107" s="3055"/>
      <c r="W107" s="3055"/>
      <c r="X107" s="3055"/>
      <c r="Y107" s="3055"/>
      <c r="Z107" s="3055"/>
      <c r="AA107" s="3055"/>
      <c r="AB107" s="3055"/>
      <c r="AC107" s="3055"/>
      <c r="AD107" s="3055"/>
      <c r="AE107" s="3055"/>
      <c r="AF107" s="3055"/>
      <c r="AG107" s="3055"/>
      <c r="AH107" s="3055"/>
      <c r="AI107" s="3055"/>
      <c r="AJ107" s="3056"/>
      <c r="AK107" s="928"/>
      <c r="AL107" s="928"/>
      <c r="AM107" s="928"/>
      <c r="AN107" s="924"/>
      <c r="AO107" s="925" t="str">
        <f>Application!B735</f>
        <v>2 Bedrooms</v>
      </c>
      <c r="AQ107" s="925">
        <f>Application!O735</f>
        <v>2367</v>
      </c>
      <c r="AU107" s="1667" t="str">
        <f>T112</f>
        <v>3-bedroom</v>
      </c>
      <c r="AV107" s="925">
        <f t="array" ref="AV107">SUM(IF(Application!B728:F752="3 Bedrooms",Application!G728:J752))</f>
        <v>50</v>
      </c>
      <c r="AW107" s="1702">
        <f>AV107/AV110</f>
        <v>0.2824858757062147</v>
      </c>
    </row>
    <row r="108" spans="1:49" s="925" customFormat="1" ht="12.75" customHeight="1">
      <c r="A108" s="928"/>
      <c r="B108" s="927"/>
      <c r="C108" s="927"/>
      <c r="D108" s="927"/>
      <c r="E108" s="3054"/>
      <c r="F108" s="3055"/>
      <c r="G108" s="3055"/>
      <c r="H108" s="3055"/>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5"/>
      <c r="AD108" s="3055"/>
      <c r="AE108" s="3055"/>
      <c r="AF108" s="3055"/>
      <c r="AG108" s="3055"/>
      <c r="AH108" s="3055"/>
      <c r="AI108" s="3055"/>
      <c r="AJ108" s="3056"/>
      <c r="AK108" s="928"/>
      <c r="AL108" s="928"/>
      <c r="AM108" s="928"/>
      <c r="AN108" s="924"/>
      <c r="AO108" s="925" t="str">
        <f>Application!B736</f>
        <v>2 Bedrooms</v>
      </c>
      <c r="AQ108" s="925">
        <f>Application!O736</f>
        <v>3190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054"/>
      <c r="F109" s="3055"/>
      <c r="G109" s="3055"/>
      <c r="H109" s="3055"/>
      <c r="I109" s="3055"/>
      <c r="J109" s="3055"/>
      <c r="K109" s="3055"/>
      <c r="L109" s="3055"/>
      <c r="M109" s="3055"/>
      <c r="N109" s="3055"/>
      <c r="O109" s="3055"/>
      <c r="P109" s="3055"/>
      <c r="Q109" s="3055"/>
      <c r="R109" s="3055"/>
      <c r="S109" s="3055"/>
      <c r="T109" s="3055"/>
      <c r="U109" s="3055"/>
      <c r="V109" s="3055"/>
      <c r="W109" s="3055"/>
      <c r="X109" s="3055"/>
      <c r="Y109" s="3055"/>
      <c r="Z109" s="3055"/>
      <c r="AA109" s="3055"/>
      <c r="AB109" s="3055"/>
      <c r="AC109" s="3055"/>
      <c r="AD109" s="3055"/>
      <c r="AE109" s="3055"/>
      <c r="AF109" s="3055"/>
      <c r="AG109" s="3055"/>
      <c r="AH109" s="3055"/>
      <c r="AI109" s="3055"/>
      <c r="AJ109" s="3056"/>
      <c r="AK109" s="928"/>
      <c r="AL109" s="928"/>
      <c r="AM109" s="928"/>
      <c r="AN109" s="924"/>
      <c r="AO109" s="925" t="str">
        <f>Application!B737</f>
        <v>3 Bedrooms</v>
      </c>
      <c r="AQ109" s="925">
        <f>Application!O737</f>
        <v>1295</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054"/>
      <c r="F110" s="3055"/>
      <c r="G110" s="3055"/>
      <c r="H110" s="3055"/>
      <c r="I110" s="3055"/>
      <c r="J110" s="3055"/>
      <c r="K110" s="3055"/>
      <c r="L110" s="3055"/>
      <c r="M110" s="3055"/>
      <c r="N110" s="3055"/>
      <c r="O110" s="3055"/>
      <c r="P110" s="3055"/>
      <c r="Q110" s="3055"/>
      <c r="R110" s="3055"/>
      <c r="S110" s="3055"/>
      <c r="T110" s="3055"/>
      <c r="U110" s="3055"/>
      <c r="V110" s="3055"/>
      <c r="W110" s="3055"/>
      <c r="X110" s="3055"/>
      <c r="Y110" s="3055"/>
      <c r="Z110" s="3055"/>
      <c r="AA110" s="3055"/>
      <c r="AB110" s="3055"/>
      <c r="AC110" s="3055"/>
      <c r="AD110" s="3055"/>
      <c r="AE110" s="3055"/>
      <c r="AF110" s="3055"/>
      <c r="AG110" s="3055"/>
      <c r="AH110" s="3055"/>
      <c r="AI110" s="3055"/>
      <c r="AJ110" s="3056"/>
      <c r="AK110" s="928"/>
      <c r="AL110" s="928"/>
      <c r="AM110" s="928"/>
      <c r="AN110" s="924"/>
      <c r="AO110" s="925" t="str">
        <f>Application!B738</f>
        <v>3 Bedrooms</v>
      </c>
      <c r="AQ110" s="925">
        <f>Application!O738</f>
        <v>2245</v>
      </c>
      <c r="AV110" s="925">
        <f>SUM(AV104:AV109)</f>
        <v>177</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t="str">
        <f>Application!B739</f>
        <v>3 Bedrooms</v>
      </c>
      <c r="AQ111" s="925">
        <f>Application!O739</f>
        <v>2720</v>
      </c>
    </row>
    <row r="112" spans="1:49" s="925" customFormat="1" ht="12.75" customHeight="1">
      <c r="A112" s="928"/>
      <c r="B112" s="927"/>
      <c r="C112" s="928"/>
      <c r="D112" s="928"/>
      <c r="E112" s="3057" t="s">
        <v>1877</v>
      </c>
      <c r="F112" s="3058"/>
      <c r="G112" s="3058"/>
      <c r="H112" s="3058"/>
      <c r="I112" s="1421"/>
      <c r="J112" s="3058" t="s">
        <v>1930</v>
      </c>
      <c r="K112" s="3058"/>
      <c r="L112" s="3058"/>
      <c r="M112" s="3058"/>
      <c r="N112" s="1421"/>
      <c r="O112" s="3058" t="s">
        <v>1931</v>
      </c>
      <c r="P112" s="3058"/>
      <c r="Q112" s="3058"/>
      <c r="R112" s="3058"/>
      <c r="S112" s="1421"/>
      <c r="T112" s="3058" t="s">
        <v>1595</v>
      </c>
      <c r="U112" s="3058"/>
      <c r="V112" s="3058"/>
      <c r="W112" s="3058"/>
      <c r="X112" s="1421"/>
      <c r="Y112" s="3058" t="s">
        <v>1932</v>
      </c>
      <c r="Z112" s="3058"/>
      <c r="AA112" s="3058"/>
      <c r="AB112" s="3058"/>
      <c r="AC112" s="1421"/>
      <c r="AD112" s="3058" t="s">
        <v>1933</v>
      </c>
      <c r="AE112" s="3058"/>
      <c r="AF112" s="3058"/>
      <c r="AG112" s="3058"/>
      <c r="AH112" s="966"/>
      <c r="AI112" s="966"/>
      <c r="AJ112" s="968"/>
      <c r="AK112" s="928"/>
      <c r="AL112" s="928"/>
      <c r="AM112" s="928"/>
      <c r="AN112" s="924"/>
      <c r="AO112" s="925" t="str">
        <f>Application!B740</f>
        <v>3 Bedrooms</v>
      </c>
      <c r="AQ112" s="925">
        <f>Application!O740</f>
        <v>3475</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070" t="s">
        <v>624</v>
      </c>
      <c r="F115" s="3047"/>
      <c r="G115" s="3047"/>
      <c r="H115" s="3047"/>
      <c r="I115" s="1423"/>
      <c r="J115" s="3047">
        <v>3028</v>
      </c>
      <c r="K115" s="3047"/>
      <c r="L115" s="3047"/>
      <c r="M115" s="3047"/>
      <c r="N115" s="1423"/>
      <c r="O115" s="3047">
        <v>3586</v>
      </c>
      <c r="P115" s="3047"/>
      <c r="Q115" s="3047"/>
      <c r="R115" s="3047"/>
      <c r="S115" s="1423"/>
      <c r="T115" s="3047">
        <v>3886</v>
      </c>
      <c r="U115" s="3047"/>
      <c r="V115" s="3047"/>
      <c r="W115" s="3047"/>
      <c r="X115" s="1423"/>
      <c r="Y115" s="3047"/>
      <c r="Z115" s="3047"/>
      <c r="AA115" s="3047"/>
      <c r="AB115" s="3047"/>
      <c r="AC115" s="1423"/>
      <c r="AD115" s="3047"/>
      <c r="AE115" s="3047"/>
      <c r="AF115" s="3047"/>
      <c r="AG115" s="3047"/>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048">
        <f>Application!DX663</f>
        <v>0</v>
      </c>
      <c r="F118" s="3006"/>
      <c r="G118" s="3006"/>
      <c r="H118" s="3006"/>
      <c r="I118" s="1423"/>
      <c r="J118" s="3006">
        <f>Application!EC663</f>
        <v>1388.875</v>
      </c>
      <c r="K118" s="3006"/>
      <c r="L118" s="3006"/>
      <c r="M118" s="3006"/>
      <c r="N118" s="1423"/>
      <c r="O118" s="3006">
        <f>Application!EH663</f>
        <v>1981.8607594936707</v>
      </c>
      <c r="P118" s="3006"/>
      <c r="Q118" s="3006"/>
      <c r="R118" s="3006"/>
      <c r="S118" s="1427"/>
      <c r="T118" s="3006">
        <f>Application!EM663</f>
        <v>2278.6</v>
      </c>
      <c r="U118" s="3006"/>
      <c r="V118" s="3006"/>
      <c r="W118" s="3006"/>
      <c r="X118" s="1427"/>
      <c r="Y118" s="3006">
        <f>Application!ER663</f>
        <v>0</v>
      </c>
      <c r="Z118" s="3006"/>
      <c r="AA118" s="3006"/>
      <c r="AB118" s="3006"/>
      <c r="AC118" s="1427"/>
      <c r="AD118" s="3006">
        <f>Application!EW663</f>
        <v>0</v>
      </c>
      <c r="AE118" s="3006"/>
      <c r="AF118" s="3006"/>
      <c r="AG118" s="3006"/>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270" t="e">
        <f>(E115-E118)/E115</f>
        <v>#VALUE!</v>
      </c>
      <c r="F121" s="3271"/>
      <c r="G121" s="3271"/>
      <c r="H121" s="3272"/>
      <c r="I121" s="966"/>
      <c r="J121" s="3270">
        <f>(J115-J118)/J115</f>
        <v>0.54132265521796563</v>
      </c>
      <c r="K121" s="3271"/>
      <c r="L121" s="3271"/>
      <c r="M121" s="3272"/>
      <c r="N121" s="966"/>
      <c r="O121" s="3270">
        <f>(O115-O118)/O115</f>
        <v>0.44733386517187096</v>
      </c>
      <c r="P121" s="3271"/>
      <c r="Q121" s="3271"/>
      <c r="R121" s="3272"/>
      <c r="S121" s="966"/>
      <c r="T121" s="3270">
        <f>(T115-T118)/T115</f>
        <v>0.41363870303654143</v>
      </c>
      <c r="U121" s="3271"/>
      <c r="V121" s="3271"/>
      <c r="W121" s="3272"/>
      <c r="X121" s="966"/>
      <c r="Y121" s="3270" t="e">
        <f>(Y115-Y118)/Y115</f>
        <v>#DIV/0!</v>
      </c>
      <c r="Z121" s="3271"/>
      <c r="AA121" s="3271"/>
      <c r="AB121" s="3272"/>
      <c r="AC121" s="966"/>
      <c r="AD121" s="3270" t="e">
        <f>(AD115-AD118)/AD115</f>
        <v>#DIV/0!</v>
      </c>
      <c r="AE121" s="3271"/>
      <c r="AF121" s="3271"/>
      <c r="AG121" s="3272"/>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003" t="e">
        <f>IF(((E121-0.1)*AW104)&gt;0,((E121-0.1)*AW104),0)</f>
        <v>#VALUE!</v>
      </c>
      <c r="F124" s="3004"/>
      <c r="G124" s="3004"/>
      <c r="H124" s="3005"/>
      <c r="I124" s="966"/>
      <c r="J124" s="3003">
        <f>IF(((J121-0.1)*AW105)&gt;0,((J121-0.1)*AW105),0)</f>
        <v>0.11968072005910933</v>
      </c>
      <c r="K124" s="3004"/>
      <c r="L124" s="3004"/>
      <c r="M124" s="3005"/>
      <c r="N124" s="966"/>
      <c r="O124" s="3003">
        <f>IF(((O121-0.1)*AW106)&gt;0,((O121-0.1)*AW106),0)</f>
        <v>0.15502471948349042</v>
      </c>
      <c r="P124" s="3004"/>
      <c r="Q124" s="3004"/>
      <c r="R124" s="3005"/>
      <c r="S124" s="966"/>
      <c r="T124" s="3003">
        <f>IF(((T121-0.1)*AW107)&gt;0,((T121-0.1)*AW107),0)</f>
        <v>8.8598503682638816E-2</v>
      </c>
      <c r="U124" s="3004"/>
      <c r="V124" s="3004"/>
      <c r="W124" s="3005"/>
      <c r="X124" s="966"/>
      <c r="Y124" s="3003" t="e">
        <f>IF(((Y121-0.1)*AW108)&gt;0,((Y121-0.1)*AW108),0)</f>
        <v>#DIV/0!</v>
      </c>
      <c r="Z124" s="3004"/>
      <c r="AA124" s="3004"/>
      <c r="AB124" s="3005"/>
      <c r="AC124" s="966"/>
      <c r="AD124" s="3003" t="e">
        <f>IF(((AD121-0.1)*AW109)&gt;0,((AD121-0.1)*AW109),0)</f>
        <v>#DIV/0!</v>
      </c>
      <c r="AE124" s="3004"/>
      <c r="AF124" s="3004"/>
      <c r="AG124" s="3005"/>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270">
        <f>ROUNDDOWN(SUMIF(E124:AG124,"&gt;0"),2)</f>
        <v>0.36</v>
      </c>
      <c r="F126" s="3271"/>
      <c r="G126" s="3271"/>
      <c r="H126" s="3272"/>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043">
        <f>IF((E126*100)&gt;10,10,E126*100)</f>
        <v>10</v>
      </c>
      <c r="F127" s="3044"/>
      <c r="G127" s="3044"/>
      <c r="H127" s="3045"/>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043">
        <f>E127</f>
        <v>10</v>
      </c>
      <c r="AL131" s="3044"/>
      <c r="AM131" s="3045"/>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028" t="s">
        <v>1575</v>
      </c>
      <c r="AF134" s="3028"/>
      <c r="AG134" s="3028"/>
      <c r="AH134" s="3028"/>
      <c r="AI134" s="3028"/>
      <c r="AJ134" s="3028"/>
      <c r="AK134" s="3028"/>
      <c r="AL134" s="980"/>
      <c r="AM134" s="981"/>
      <c r="AN134" s="982"/>
      <c r="AO134" s="925"/>
    </row>
    <row r="135" spans="1:52" s="927" customFormat="1" ht="13"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066" t="s">
        <v>1599</v>
      </c>
      <c r="AG136" s="3066"/>
      <c r="AH136" s="3066"/>
      <c r="AI136" s="3066"/>
      <c r="AJ136" s="3066"/>
      <c r="AK136" s="3066"/>
      <c r="AL136" s="3066"/>
      <c r="AM136" s="981"/>
      <c r="AN136" s="921"/>
    </row>
    <row r="137" spans="1:52" s="922" customFormat="1" ht="12.75" customHeight="1">
      <c r="A137" s="926"/>
      <c r="B137" s="983" t="s">
        <v>563</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067" t="s">
        <v>2638</v>
      </c>
      <c r="C138" s="3067"/>
      <c r="D138" s="3067"/>
      <c r="E138" s="3067"/>
      <c r="F138" s="3067"/>
      <c r="G138" s="3067"/>
      <c r="H138" s="3067"/>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67"/>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083" t="s">
        <v>1602</v>
      </c>
      <c r="C141" s="3083"/>
      <c r="D141" s="3083"/>
      <c r="E141" s="3083"/>
      <c r="F141" s="3083"/>
      <c r="G141" s="3083"/>
      <c r="H141" s="3083"/>
      <c r="I141" s="3083"/>
      <c r="J141" s="3083"/>
      <c r="K141" s="3083"/>
      <c r="L141" s="3083"/>
      <c r="M141" s="3083"/>
      <c r="N141" s="3083"/>
      <c r="O141" s="3083"/>
      <c r="P141" s="3083"/>
      <c r="Q141" s="3083"/>
      <c r="R141" s="3083"/>
      <c r="S141" s="3083"/>
      <c r="T141" s="3083"/>
      <c r="U141" s="3083"/>
      <c r="V141" s="3083"/>
      <c r="W141" s="3083"/>
      <c r="X141" s="3083"/>
      <c r="Y141" s="3083"/>
      <c r="Z141" s="3083"/>
      <c r="AA141" s="3083"/>
      <c r="AB141" s="3083"/>
      <c r="AC141" s="3083"/>
      <c r="AD141" s="3083"/>
      <c r="AE141" s="3083"/>
      <c r="AF141" s="3083"/>
      <c r="AG141" s="3083"/>
      <c r="AH141" s="3083"/>
      <c r="AI141" s="3083"/>
      <c r="AM141" s="981"/>
      <c r="AN141" s="921"/>
      <c r="AO141" s="989" t="s">
        <v>1602</v>
      </c>
      <c r="AP141" s="990">
        <v>7</v>
      </c>
    </row>
    <row r="142" spans="1:52" s="922" customFormat="1" ht="13"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084" t="s">
        <v>624</v>
      </c>
      <c r="AC143" s="3084"/>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083" t="s">
        <v>1604</v>
      </c>
      <c r="C146" s="3083"/>
      <c r="D146" s="3083"/>
      <c r="E146" s="3083"/>
      <c r="F146" s="3083"/>
      <c r="G146" s="3083"/>
      <c r="H146" s="3083"/>
      <c r="I146" s="3083"/>
      <c r="J146" s="3083"/>
      <c r="K146" s="3083"/>
      <c r="L146" s="3083"/>
      <c r="M146" s="3083"/>
      <c r="N146" s="3083"/>
      <c r="O146" s="3083"/>
      <c r="P146" s="3083"/>
      <c r="Q146" s="3083"/>
      <c r="R146" s="3083"/>
      <c r="S146" s="3083"/>
      <c r="T146" s="3083"/>
      <c r="U146" s="3083"/>
      <c r="V146" s="3083"/>
      <c r="W146" s="3083"/>
      <c r="X146" s="3083"/>
      <c r="Y146" s="3083"/>
      <c r="Z146" s="3083"/>
      <c r="AA146" s="3083"/>
      <c r="AB146" s="3083"/>
      <c r="AC146" s="3083"/>
      <c r="AD146" s="3083"/>
      <c r="AE146" s="3083"/>
      <c r="AF146" s="3083"/>
      <c r="AG146" s="3083"/>
      <c r="AH146" s="3083"/>
      <c r="AI146" s="3083"/>
      <c r="AJ146" s="3083"/>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086">
        <f>IF($AB$143="N/A",VLOOKUP($B$141,$AO$139:$AP$142,2,FALSE),VLOOKUP($B$146,$AO$144:$AP$147,2,FALSE))</f>
        <v>7</v>
      </c>
      <c r="AK149" s="3086"/>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066" t="s">
        <v>1613</v>
      </c>
      <c r="AG151" s="3066"/>
      <c r="AH151" s="3066"/>
      <c r="AI151" s="3066"/>
      <c r="AJ151" s="3066"/>
      <c r="AK151" s="3066"/>
      <c r="AL151" s="3066"/>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083" t="s">
        <v>1611</v>
      </c>
      <c r="D153" s="3083"/>
      <c r="E153" s="3083"/>
      <c r="F153" s="3083"/>
      <c r="G153" s="3083"/>
      <c r="H153" s="3083"/>
      <c r="I153" s="3083"/>
      <c r="J153" s="3083"/>
      <c r="K153" s="3083"/>
      <c r="L153" s="3083"/>
      <c r="M153" s="3083"/>
      <c r="N153" s="3083"/>
      <c r="O153" s="3083"/>
      <c r="P153" s="3083"/>
      <c r="Q153" s="3083"/>
      <c r="R153" s="3083"/>
      <c r="S153" s="3083"/>
      <c r="T153" s="3083"/>
      <c r="U153" s="3083"/>
      <c r="V153" s="3083"/>
      <c r="W153" s="3083"/>
      <c r="X153" s="3083"/>
      <c r="Y153" s="3083"/>
      <c r="Z153" s="3083"/>
      <c r="AA153" s="3083"/>
      <c r="AB153" s="3083"/>
      <c r="AC153" s="3083"/>
      <c r="AD153" s="3083"/>
      <c r="AE153" s="3083"/>
      <c r="AF153" s="3083"/>
      <c r="AG153" s="3083"/>
      <c r="AH153" s="3083"/>
      <c r="AI153" s="3083"/>
      <c r="AJ153" s="925"/>
      <c r="AK153" s="925"/>
      <c r="AL153" s="925"/>
      <c r="AM153" s="1008"/>
      <c r="AN153" s="995"/>
      <c r="AO153" s="999" t="s">
        <v>316</v>
      </c>
      <c r="AP153" s="993"/>
    </row>
    <row r="154" spans="1:42" s="938" customFormat="1" ht="13"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084" t="s">
        <v>624</v>
      </c>
      <c r="AD155" s="3084"/>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083" t="s">
        <v>1604</v>
      </c>
      <c r="D157" s="3083"/>
      <c r="E157" s="3083"/>
      <c r="F157" s="3083"/>
      <c r="G157" s="3083"/>
      <c r="H157" s="3083"/>
      <c r="I157" s="3083"/>
      <c r="J157" s="3083"/>
      <c r="K157" s="3083"/>
      <c r="L157" s="3083"/>
      <c r="M157" s="3083"/>
      <c r="N157" s="3083"/>
      <c r="O157" s="3083"/>
      <c r="P157" s="3083"/>
      <c r="Q157" s="3083"/>
      <c r="R157" s="3083"/>
      <c r="S157" s="3083"/>
      <c r="T157" s="3083"/>
      <c r="U157" s="3083"/>
      <c r="V157" s="3083"/>
      <c r="W157" s="3083"/>
      <c r="X157" s="3083"/>
      <c r="Y157" s="3083"/>
      <c r="Z157" s="3083"/>
      <c r="AA157" s="3083"/>
      <c r="AB157" s="3083"/>
      <c r="AC157" s="3083"/>
      <c r="AD157" s="3083"/>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067" t="s">
        <v>2581</v>
      </c>
      <c r="D161" s="3067"/>
      <c r="E161" s="3067"/>
      <c r="F161" s="3067"/>
      <c r="G161" s="3067"/>
      <c r="H161" s="3067"/>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67"/>
      <c r="AD161" s="3067"/>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85">
        <f>IF($AC$155="N/A",VLOOKUP($C$153,$AO$153:$AP$156,2,FALSE),VLOOKUP($C$157,$AO$160:$AP$162,2,FALSE))</f>
        <v>3</v>
      </c>
      <c r="AK163" s="3085"/>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043">
        <f>$AJ$149+$AJ$163</f>
        <v>10</v>
      </c>
      <c r="AL166" s="3044"/>
      <c r="AM166" s="3045"/>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080" t="s">
        <v>1575</v>
      </c>
      <c r="AF169" s="3080"/>
      <c r="AG169" s="3080"/>
      <c r="AH169" s="3080"/>
      <c r="AI169" s="3080"/>
      <c r="AJ169" s="3080"/>
      <c r="AK169" s="3080"/>
      <c r="AL169" s="1504"/>
      <c r="AM169" s="1021"/>
      <c r="AN169" s="995"/>
      <c r="AP169" s="997" t="s">
        <v>1150</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081" t="s">
        <v>1630</v>
      </c>
      <c r="C171" s="3081"/>
      <c r="D171" s="3081"/>
      <c r="E171" s="3081"/>
      <c r="F171" s="3081"/>
      <c r="G171" s="3081"/>
      <c r="H171" s="3081"/>
      <c r="I171" s="3081"/>
      <c r="J171" s="3081"/>
      <c r="K171" s="3081"/>
      <c r="L171" s="3081"/>
      <c r="M171" s="3081"/>
      <c r="N171" s="3081"/>
      <c r="O171" s="3081"/>
      <c r="P171" s="3081"/>
      <c r="Q171" s="3081"/>
      <c r="R171" s="3081"/>
      <c r="S171" s="3081"/>
      <c r="T171" s="3081"/>
      <c r="U171" s="3081"/>
      <c r="V171" s="3081"/>
      <c r="W171" s="3081"/>
      <c r="X171" s="3081"/>
      <c r="Y171" s="3081"/>
      <c r="Z171" s="3081"/>
      <c r="AA171" s="3081"/>
      <c r="AB171" s="3081"/>
      <c r="AC171" s="3081"/>
      <c r="AD171" s="1018"/>
      <c r="AE171" s="1018"/>
      <c r="AF171" s="3066" t="s">
        <v>1624</v>
      </c>
      <c r="AG171" s="3066"/>
      <c r="AH171" s="3066"/>
      <c r="AI171" s="3066"/>
      <c r="AJ171" s="3066"/>
      <c r="AK171" s="3066"/>
      <c r="AL171" s="3066"/>
      <c r="AN171" s="995"/>
      <c r="AP171" s="938" t="s">
        <v>1152</v>
      </c>
      <c r="AQ171" s="938">
        <v>10</v>
      </c>
    </row>
    <row r="172" spans="1:81" s="938" customFormat="1" ht="12.75" customHeight="1">
      <c r="A172" s="922"/>
      <c r="B172" s="3082" t="s">
        <v>2152</v>
      </c>
      <c r="C172" s="3082"/>
      <c r="D172" s="3082"/>
      <c r="E172" s="3082"/>
      <c r="F172" s="3082"/>
      <c r="G172" s="3082"/>
      <c r="H172" s="3082"/>
      <c r="I172" s="3082"/>
      <c r="J172" s="3082"/>
      <c r="K172" s="3082"/>
      <c r="L172" s="3082"/>
      <c r="M172" s="3082"/>
      <c r="N172" s="3082"/>
      <c r="O172" s="3082"/>
      <c r="P172" s="3082"/>
      <c r="Q172" s="3082"/>
      <c r="R172" s="3082"/>
      <c r="S172" s="3082"/>
      <c r="T172" s="3067" t="s">
        <v>624</v>
      </c>
      <c r="U172" s="3067"/>
      <c r="V172" s="3067"/>
      <c r="W172" s="3067"/>
      <c r="X172" s="3067"/>
      <c r="Y172" s="3067"/>
      <c r="Z172" s="3067"/>
      <c r="AA172" s="3067"/>
      <c r="AB172" s="3067"/>
      <c r="AC172" s="3067"/>
      <c r="AD172" s="1001"/>
      <c r="AE172" s="1001"/>
      <c r="AF172" s="1001"/>
      <c r="AG172" s="1001"/>
      <c r="AH172" s="1001"/>
      <c r="AI172" s="1001"/>
      <c r="AJ172" s="1699"/>
      <c r="AK172" s="1000"/>
      <c r="AL172" s="1000"/>
      <c r="AM172" s="1000"/>
      <c r="AN172" s="995"/>
      <c r="AP172" s="938" t="s">
        <v>1151</v>
      </c>
      <c r="AQ172" s="938">
        <v>10</v>
      </c>
      <c r="AS172" s="938" t="s">
        <v>624</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90">
        <f>IF(AK72&gt;0,VLOOKUP($B$171,AP168:AQ175,2,FALSE),0)</f>
        <v>10</v>
      </c>
      <c r="AL174" s="3091"/>
      <c r="AM174" s="3092"/>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ht="13">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080" t="s">
        <v>1633</v>
      </c>
      <c r="AF177" s="3080"/>
      <c r="AG177" s="3080"/>
      <c r="AH177" s="3080"/>
      <c r="AI177" s="3080"/>
      <c r="AJ177" s="3080"/>
      <c r="AK177" s="3080"/>
    </row>
    <row r="178" spans="1:37" ht="13">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ht="13">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072" t="str">
        <f>Application!C638</f>
        <v>HCD - AHSC</v>
      </c>
      <c r="C182" s="3072"/>
      <c r="D182" s="3072"/>
      <c r="E182" s="3072"/>
      <c r="F182" s="3072"/>
      <c r="G182" s="3072"/>
      <c r="H182" s="3072"/>
      <c r="I182" s="3072"/>
      <c r="J182" s="3072"/>
      <c r="K182" s="3072"/>
      <c r="L182" s="3072"/>
      <c r="M182" s="3072"/>
      <c r="N182" s="3072"/>
      <c r="O182" s="3072"/>
      <c r="P182" s="3072"/>
      <c r="Q182" s="3072"/>
      <c r="R182" s="3072"/>
      <c r="S182" s="3072"/>
      <c r="T182" s="3072"/>
      <c r="U182" s="3072"/>
      <c r="V182" s="3072"/>
      <c r="W182" s="3072"/>
      <c r="X182" s="3072"/>
      <c r="Y182" s="3072"/>
      <c r="Z182" s="3072"/>
      <c r="AA182" s="3072"/>
      <c r="AB182" s="3072"/>
      <c r="AC182" s="1392"/>
      <c r="AD182" s="3075">
        <f>Application!AO638</f>
        <v>14860000</v>
      </c>
      <c r="AE182" s="3075"/>
      <c r="AF182" s="3075"/>
      <c r="AG182" s="3075"/>
      <c r="AH182" s="3075"/>
      <c r="AI182" s="3075"/>
      <c r="AJ182" s="3075"/>
      <c r="AK182" s="1019"/>
    </row>
    <row r="183" spans="1:37">
      <c r="A183" s="1011"/>
      <c r="B183" s="3072" t="str">
        <f>Application!C639</f>
        <v>San Mateo County Loan</v>
      </c>
      <c r="C183" s="3072"/>
      <c r="D183" s="3072"/>
      <c r="E183" s="3072"/>
      <c r="F183" s="3072"/>
      <c r="G183" s="3072"/>
      <c r="H183" s="3072"/>
      <c r="I183" s="3072"/>
      <c r="J183" s="3072"/>
      <c r="K183" s="3072"/>
      <c r="L183" s="3072"/>
      <c r="M183" s="3072"/>
      <c r="N183" s="3072"/>
      <c r="O183" s="3072"/>
      <c r="P183" s="3072"/>
      <c r="Q183" s="3072"/>
      <c r="R183" s="3072"/>
      <c r="S183" s="3072"/>
      <c r="T183" s="3072"/>
      <c r="U183" s="3072"/>
      <c r="V183" s="3072"/>
      <c r="W183" s="3072"/>
      <c r="X183" s="3072"/>
      <c r="Y183" s="3072"/>
      <c r="Z183" s="3072"/>
      <c r="AA183" s="3072"/>
      <c r="AB183" s="3072"/>
      <c r="AC183" s="1392"/>
      <c r="AD183" s="3075">
        <f>Application!AO639</f>
        <v>11761191</v>
      </c>
      <c r="AE183" s="3075"/>
      <c r="AF183" s="3075"/>
      <c r="AG183" s="3075"/>
      <c r="AH183" s="3075"/>
      <c r="AI183" s="3075"/>
      <c r="AJ183" s="3075"/>
      <c r="AK183" s="1019"/>
    </row>
    <row r="184" spans="1:37">
      <c r="A184" s="1011"/>
      <c r="B184" s="3072" t="str">
        <f>Application!C640</f>
        <v>San Mateo County Loan - HHC</v>
      </c>
      <c r="C184" s="3072"/>
      <c r="D184" s="3072"/>
      <c r="E184" s="3072"/>
      <c r="F184" s="3072"/>
      <c r="G184" s="3072"/>
      <c r="H184" s="3072"/>
      <c r="I184" s="3072"/>
      <c r="J184" s="3072"/>
      <c r="K184" s="3072"/>
      <c r="L184" s="3072"/>
      <c r="M184" s="3072"/>
      <c r="N184" s="3072"/>
      <c r="O184" s="3072"/>
      <c r="P184" s="3072"/>
      <c r="Q184" s="3072"/>
      <c r="R184" s="3072"/>
      <c r="S184" s="3072"/>
      <c r="T184" s="3072"/>
      <c r="U184" s="3072"/>
      <c r="V184" s="3072"/>
      <c r="W184" s="3072"/>
      <c r="X184" s="3072"/>
      <c r="Y184" s="3072"/>
      <c r="Z184" s="3072"/>
      <c r="AA184" s="3072"/>
      <c r="AB184" s="3072"/>
      <c r="AC184" s="1392"/>
      <c r="AD184" s="3075">
        <f>Application!AO640</f>
        <v>2052608</v>
      </c>
      <c r="AE184" s="3075"/>
      <c r="AF184" s="3075"/>
      <c r="AG184" s="3075"/>
      <c r="AH184" s="3075"/>
      <c r="AI184" s="3075"/>
      <c r="AJ184" s="3075"/>
      <c r="AK184" s="1019"/>
    </row>
    <row r="185" spans="1:37">
      <c r="A185" s="1011"/>
      <c r="B185" s="3072"/>
      <c r="C185" s="3072"/>
      <c r="D185" s="3072"/>
      <c r="E185" s="3072"/>
      <c r="F185" s="3072"/>
      <c r="G185" s="3072"/>
      <c r="H185" s="3072"/>
      <c r="I185" s="3072"/>
      <c r="J185" s="3072"/>
      <c r="K185" s="3072"/>
      <c r="L185" s="3072"/>
      <c r="M185" s="3072"/>
      <c r="N185" s="3072"/>
      <c r="O185" s="3072"/>
      <c r="P185" s="3072"/>
      <c r="Q185" s="3072"/>
      <c r="R185" s="3072"/>
      <c r="S185" s="3072"/>
      <c r="T185" s="3072"/>
      <c r="U185" s="3072"/>
      <c r="V185" s="3072"/>
      <c r="W185" s="3072"/>
      <c r="X185" s="3072"/>
      <c r="Y185" s="3072"/>
      <c r="Z185" s="3072"/>
      <c r="AA185" s="3072"/>
      <c r="AB185" s="3072"/>
      <c r="AC185" s="1392"/>
      <c r="AD185" s="3075"/>
      <c r="AE185" s="3075"/>
      <c r="AF185" s="3075"/>
      <c r="AG185" s="3075"/>
      <c r="AH185" s="3075"/>
      <c r="AI185" s="3075"/>
      <c r="AJ185" s="3075"/>
      <c r="AK185" s="1019"/>
    </row>
    <row r="186" spans="1:37">
      <c r="A186" s="1011"/>
      <c r="B186" s="3072"/>
      <c r="C186" s="3072"/>
      <c r="D186" s="3072"/>
      <c r="E186" s="3072"/>
      <c r="F186" s="3072"/>
      <c r="G186" s="3072"/>
      <c r="H186" s="3072"/>
      <c r="I186" s="3072"/>
      <c r="J186" s="3072"/>
      <c r="K186" s="3072"/>
      <c r="L186" s="3072"/>
      <c r="M186" s="3072"/>
      <c r="N186" s="3072"/>
      <c r="O186" s="3072"/>
      <c r="P186" s="3072"/>
      <c r="Q186" s="3072"/>
      <c r="R186" s="3072"/>
      <c r="S186" s="3072"/>
      <c r="T186" s="3072"/>
      <c r="U186" s="3072"/>
      <c r="V186" s="3072"/>
      <c r="W186" s="3072"/>
      <c r="X186" s="3072"/>
      <c r="Y186" s="3072"/>
      <c r="Z186" s="3072"/>
      <c r="AA186" s="3072"/>
      <c r="AB186" s="3072"/>
      <c r="AC186" s="1392"/>
      <c r="AD186" s="3075"/>
      <c r="AE186" s="3075"/>
      <c r="AF186" s="3075"/>
      <c r="AG186" s="3075"/>
      <c r="AH186" s="3075"/>
      <c r="AI186" s="3075"/>
      <c r="AJ186" s="3075"/>
      <c r="AK186" s="1019"/>
    </row>
    <row r="187" spans="1:37">
      <c r="A187" s="1011"/>
      <c r="B187" s="3072"/>
      <c r="C187" s="3072"/>
      <c r="D187" s="3072"/>
      <c r="E187" s="3072"/>
      <c r="F187" s="3072"/>
      <c r="G187" s="3072"/>
      <c r="H187" s="3072"/>
      <c r="I187" s="3072"/>
      <c r="J187" s="3072"/>
      <c r="K187" s="3072"/>
      <c r="L187" s="3072"/>
      <c r="M187" s="3072"/>
      <c r="N187" s="3072"/>
      <c r="O187" s="3072"/>
      <c r="P187" s="3072"/>
      <c r="Q187" s="3072"/>
      <c r="R187" s="3072"/>
      <c r="S187" s="3072"/>
      <c r="T187" s="3072"/>
      <c r="U187" s="3072"/>
      <c r="V187" s="3072"/>
      <c r="W187" s="3072"/>
      <c r="X187" s="3072"/>
      <c r="Y187" s="3072"/>
      <c r="Z187" s="3072"/>
      <c r="AA187" s="3072"/>
      <c r="AB187" s="3072"/>
      <c r="AC187" s="1392"/>
      <c r="AD187" s="3075"/>
      <c r="AE187" s="3075"/>
      <c r="AF187" s="3075"/>
      <c r="AG187" s="3075"/>
      <c r="AH187" s="3075"/>
      <c r="AI187" s="3075"/>
      <c r="AJ187" s="3075"/>
      <c r="AK187" s="1019"/>
    </row>
    <row r="188" spans="1:37">
      <c r="A188" s="1011"/>
      <c r="B188" s="3072"/>
      <c r="C188" s="3072"/>
      <c r="D188" s="3072"/>
      <c r="E188" s="3072"/>
      <c r="F188" s="3072"/>
      <c r="G188" s="3072"/>
      <c r="H188" s="3072"/>
      <c r="I188" s="3072"/>
      <c r="J188" s="3072"/>
      <c r="K188" s="3072"/>
      <c r="L188" s="3072"/>
      <c r="M188" s="3072"/>
      <c r="N188" s="3072"/>
      <c r="O188" s="3072"/>
      <c r="P188" s="3072"/>
      <c r="Q188" s="3072"/>
      <c r="R188" s="3072"/>
      <c r="S188" s="3072"/>
      <c r="T188" s="3072"/>
      <c r="U188" s="3072"/>
      <c r="V188" s="3072"/>
      <c r="W188" s="3072"/>
      <c r="X188" s="3072"/>
      <c r="Y188" s="3072"/>
      <c r="Z188" s="3072"/>
      <c r="AA188" s="3072"/>
      <c r="AB188" s="3072"/>
      <c r="AC188" s="1392"/>
      <c r="AD188" s="3075"/>
      <c r="AE188" s="3075"/>
      <c r="AF188" s="3075"/>
      <c r="AG188" s="3075"/>
      <c r="AH188" s="3075"/>
      <c r="AI188" s="3075"/>
      <c r="AJ188" s="3075"/>
      <c r="AK188" s="1019"/>
    </row>
    <row r="189" spans="1:37">
      <c r="A189" s="1011"/>
      <c r="B189" s="3072"/>
      <c r="C189" s="3072"/>
      <c r="D189" s="3072"/>
      <c r="E189" s="3072"/>
      <c r="F189" s="3072"/>
      <c r="G189" s="3072"/>
      <c r="H189" s="3072"/>
      <c r="I189" s="3072"/>
      <c r="J189" s="3072"/>
      <c r="K189" s="3072"/>
      <c r="L189" s="3072"/>
      <c r="M189" s="3072"/>
      <c r="N189" s="3072"/>
      <c r="O189" s="3072"/>
      <c r="P189" s="3072"/>
      <c r="Q189" s="3072"/>
      <c r="R189" s="3072"/>
      <c r="S189" s="3072"/>
      <c r="T189" s="3072"/>
      <c r="U189" s="3072"/>
      <c r="V189" s="3072"/>
      <c r="W189" s="3072"/>
      <c r="X189" s="3072"/>
      <c r="Y189" s="3072"/>
      <c r="Z189" s="3072"/>
      <c r="AA189" s="3072"/>
      <c r="AB189" s="3072"/>
      <c r="AC189" s="1392"/>
      <c r="AD189" s="3075"/>
      <c r="AE189" s="3075"/>
      <c r="AF189" s="3075"/>
      <c r="AG189" s="3075"/>
      <c r="AH189" s="3075"/>
      <c r="AI189" s="3075"/>
      <c r="AJ189" s="3075"/>
      <c r="AK189" s="1019"/>
    </row>
    <row r="190" spans="1:37">
      <c r="A190" s="1011"/>
      <c r="B190" s="3072"/>
      <c r="C190" s="3072"/>
      <c r="D190" s="3072"/>
      <c r="E190" s="3072"/>
      <c r="F190" s="3072"/>
      <c r="G190" s="3072"/>
      <c r="H190" s="3072"/>
      <c r="I190" s="3072"/>
      <c r="J190" s="3072"/>
      <c r="K190" s="3072"/>
      <c r="L190" s="3072"/>
      <c r="M190" s="3072"/>
      <c r="N190" s="3072"/>
      <c r="O190" s="3072"/>
      <c r="P190" s="3072"/>
      <c r="Q190" s="3072"/>
      <c r="R190" s="3072"/>
      <c r="S190" s="3072"/>
      <c r="T190" s="3072"/>
      <c r="U190" s="3072"/>
      <c r="V190" s="3072"/>
      <c r="W190" s="3072"/>
      <c r="X190" s="3072"/>
      <c r="Y190" s="3072"/>
      <c r="Z190" s="3072"/>
      <c r="AA190" s="3072"/>
      <c r="AB190" s="3072"/>
      <c r="AC190" s="1392"/>
      <c r="AD190" s="3075"/>
      <c r="AE190" s="3075"/>
      <c r="AF190" s="3075"/>
      <c r="AG190" s="3075"/>
      <c r="AH190" s="3075"/>
      <c r="AI190" s="3075"/>
      <c r="AJ190" s="3075"/>
      <c r="AK190" s="1019"/>
    </row>
    <row r="191" spans="1:37">
      <c r="A191" s="1011"/>
      <c r="B191" s="3072"/>
      <c r="C191" s="3072"/>
      <c r="D191" s="3072"/>
      <c r="E191" s="3072"/>
      <c r="F191" s="3072"/>
      <c r="G191" s="3072"/>
      <c r="H191" s="3072"/>
      <c r="I191" s="3072"/>
      <c r="J191" s="3072"/>
      <c r="K191" s="3072"/>
      <c r="L191" s="3072"/>
      <c r="M191" s="3072"/>
      <c r="N191" s="3072"/>
      <c r="O191" s="3072"/>
      <c r="P191" s="3072"/>
      <c r="Q191" s="3072"/>
      <c r="R191" s="3072"/>
      <c r="S191" s="3072"/>
      <c r="T191" s="3072"/>
      <c r="U191" s="3072"/>
      <c r="V191" s="3072"/>
      <c r="W191" s="3072"/>
      <c r="X191" s="3072"/>
      <c r="Y191" s="3072"/>
      <c r="Z191" s="3072"/>
      <c r="AA191" s="3072"/>
      <c r="AB191" s="3072"/>
      <c r="AC191" s="1392"/>
      <c r="AD191" s="3075"/>
      <c r="AE191" s="3075"/>
      <c r="AF191" s="3075"/>
      <c r="AG191" s="3075"/>
      <c r="AH191" s="3075"/>
      <c r="AI191" s="3075"/>
      <c r="AJ191" s="3075"/>
      <c r="AK191" s="1019"/>
    </row>
    <row r="192" spans="1:37">
      <c r="A192" s="1011"/>
      <c r="B192" s="3240" t="s">
        <v>1921</v>
      </c>
      <c r="C192" s="3240"/>
      <c r="D192" s="3240"/>
      <c r="E192" s="3240"/>
      <c r="F192" s="3240"/>
      <c r="G192" s="3240"/>
      <c r="H192" s="3240"/>
      <c r="I192" s="3240"/>
      <c r="J192" s="3240"/>
      <c r="K192" s="3240"/>
      <c r="L192" s="3240"/>
      <c r="M192" s="3240"/>
      <c r="N192" s="3240"/>
      <c r="O192" s="3240"/>
      <c r="P192" s="3240"/>
      <c r="Q192" s="3240"/>
      <c r="R192" s="3240"/>
      <c r="S192" s="3240"/>
      <c r="T192" s="3240"/>
      <c r="U192" s="3240"/>
      <c r="V192" s="3240"/>
      <c r="W192" s="3240"/>
      <c r="X192" s="3240"/>
      <c r="Y192" s="3240"/>
      <c r="Z192" s="3240"/>
      <c r="AA192" s="3240"/>
      <c r="AB192" s="3240"/>
      <c r="AC192" s="922"/>
      <c r="AD192" s="3097">
        <f>AB243</f>
        <v>7713993.4674304212</v>
      </c>
      <c r="AE192" s="3097"/>
      <c r="AF192" s="3097"/>
      <c r="AG192" s="3097"/>
      <c r="AH192" s="3097"/>
      <c r="AI192" s="3097"/>
      <c r="AJ192" s="3097"/>
      <c r="AK192" s="1019"/>
    </row>
    <row r="193" spans="1:37">
      <c r="A193" s="1011"/>
      <c r="B193" s="3238" t="s">
        <v>1884</v>
      </c>
      <c r="C193" s="3238"/>
      <c r="D193" s="3238"/>
      <c r="E193" s="3238"/>
      <c r="F193" s="3238"/>
      <c r="G193" s="3238"/>
      <c r="H193" s="3238"/>
      <c r="I193" s="3238"/>
      <c r="J193" s="3238"/>
      <c r="K193" s="3238"/>
      <c r="L193" s="3238"/>
      <c r="M193" s="3238"/>
      <c r="N193" s="3238"/>
      <c r="O193" s="3238"/>
      <c r="P193" s="3238"/>
      <c r="Q193" s="3238"/>
      <c r="R193" s="3238"/>
      <c r="S193" s="3238"/>
      <c r="T193" s="3238"/>
      <c r="U193" s="3238"/>
      <c r="V193" s="3238"/>
      <c r="W193" s="3238"/>
      <c r="X193" s="3238"/>
      <c r="Y193" s="3238"/>
      <c r="Z193" s="3238"/>
      <c r="AA193" s="3238"/>
      <c r="AB193" s="3238"/>
      <c r="AC193" s="1392"/>
      <c r="AD193" s="3098">
        <f>'Sources and Uses Budget'!B15</f>
        <v>0</v>
      </c>
      <c r="AE193" s="3098"/>
      <c r="AF193" s="3098"/>
      <c r="AG193" s="3098"/>
      <c r="AH193" s="3098"/>
      <c r="AI193" s="3098"/>
      <c r="AJ193" s="3098"/>
      <c r="AK193" s="1019"/>
    </row>
    <row r="194" spans="1:37" ht="13">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966</v>
      </c>
      <c r="AC194" s="922"/>
      <c r="AD194" s="3102">
        <f>SUM(AD182:AJ192)-AD193</f>
        <v>36387792.46743042</v>
      </c>
      <c r="AE194" s="3102"/>
      <c r="AF194" s="3102"/>
      <c r="AG194" s="3102"/>
      <c r="AH194" s="3102"/>
      <c r="AI194" s="3102"/>
      <c r="AJ194" s="3102"/>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ht="13">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ht="13">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078" t="s">
        <v>1901</v>
      </c>
      <c r="J205" s="3078"/>
      <c r="K205" s="3078"/>
      <c r="L205" s="986"/>
      <c r="M205" s="986"/>
      <c r="N205" s="986"/>
      <c r="O205" s="986"/>
      <c r="P205" s="986"/>
      <c r="Q205" s="986"/>
      <c r="R205" s="986"/>
      <c r="S205" s="986"/>
      <c r="T205" s="3274" t="s">
        <v>1895</v>
      </c>
      <c r="U205" s="3274"/>
      <c r="V205" s="3274"/>
      <c r="W205" s="3274"/>
      <c r="X205" s="3274"/>
      <c r="Y205" s="3274"/>
      <c r="Z205" s="1396"/>
      <c r="AA205" s="1397"/>
      <c r="AB205" s="3071" t="s">
        <v>1896</v>
      </c>
      <c r="AC205" s="3071"/>
      <c r="AD205" s="3071"/>
      <c r="AE205" s="3071"/>
      <c r="AF205" s="3071"/>
      <c r="AG205" s="3071"/>
      <c r="AH205" s="1366"/>
      <c r="AI205" s="1366"/>
      <c r="AJ205" s="1366"/>
      <c r="AK205" s="1019"/>
    </row>
    <row r="206" spans="1:37">
      <c r="A206" s="1011"/>
      <c r="B206" s="3076" t="s">
        <v>1874</v>
      </c>
      <c r="C206" s="3076"/>
      <c r="D206" s="3076"/>
      <c r="E206" s="3076"/>
      <c r="F206" s="3076"/>
      <c r="G206" s="3076"/>
      <c r="I206" s="3077" t="s">
        <v>1902</v>
      </c>
      <c r="J206" s="3077"/>
      <c r="K206" s="3077"/>
      <c r="L206" s="1698"/>
      <c r="N206" s="3064" t="s">
        <v>1897</v>
      </c>
      <c r="O206" s="3064"/>
      <c r="P206" s="3064"/>
      <c r="Q206" s="3064"/>
      <c r="R206" s="3064"/>
      <c r="T206" s="3064" t="s">
        <v>1898</v>
      </c>
      <c r="U206" s="3064"/>
      <c r="V206" s="3064"/>
      <c r="W206" s="3064"/>
      <c r="X206" s="3064"/>
      <c r="Y206" s="3064"/>
      <c r="Z206" s="1398"/>
      <c r="AA206" s="1397"/>
      <c r="AB206" s="3241" t="s">
        <v>1899</v>
      </c>
      <c r="AC206" s="3241"/>
      <c r="AD206" s="3241"/>
      <c r="AE206" s="3241"/>
      <c r="AF206" s="3241"/>
      <c r="AG206" s="3241"/>
      <c r="AH206" s="1366"/>
      <c r="AI206" s="1366"/>
      <c r="AJ206" s="1366"/>
      <c r="AK206" s="1019"/>
    </row>
    <row r="207" spans="1:37">
      <c r="A207" s="1011"/>
      <c r="B207" s="3079" t="s">
        <v>2617</v>
      </c>
      <c r="C207" s="3079"/>
      <c r="D207" s="3079"/>
      <c r="E207" s="3079"/>
      <c r="F207" s="3079"/>
      <c r="G207" s="3079"/>
      <c r="H207" s="1400"/>
      <c r="I207" s="3062">
        <v>20</v>
      </c>
      <c r="J207" s="3062"/>
      <c r="K207" s="3062"/>
      <c r="L207" s="1698"/>
      <c r="N207" s="3065">
        <v>1370</v>
      </c>
      <c r="O207" s="3065"/>
      <c r="P207" s="3065"/>
      <c r="Q207" s="3065"/>
      <c r="R207" s="3065"/>
      <c r="T207" s="3239">
        <v>2631</v>
      </c>
      <c r="U207" s="3239"/>
      <c r="V207" s="3239"/>
      <c r="W207" s="3239"/>
      <c r="X207" s="3239"/>
      <c r="Y207" s="3239"/>
      <c r="Z207" s="1399"/>
      <c r="AA207" s="1399"/>
      <c r="AB207" s="3061">
        <f t="shared" ref="AB207:AB216" si="0">MAX(($T207-$N207)*$I207*12,0)</f>
        <v>302640</v>
      </c>
      <c r="AC207" s="3061"/>
      <c r="AD207" s="3061"/>
      <c r="AE207" s="3061"/>
      <c r="AF207" s="3061"/>
      <c r="AG207" s="3061"/>
      <c r="AH207" s="1366"/>
      <c r="AI207" s="1366"/>
      <c r="AJ207" s="1366"/>
      <c r="AK207" s="1019"/>
    </row>
    <row r="208" spans="1:37">
      <c r="A208" s="1011"/>
      <c r="B208" s="3079" t="s">
        <v>2618</v>
      </c>
      <c r="C208" s="3079"/>
      <c r="D208" s="3079"/>
      <c r="E208" s="3079"/>
      <c r="F208" s="3079"/>
      <c r="G208" s="3079"/>
      <c r="I208" s="3062">
        <v>14</v>
      </c>
      <c r="J208" s="3062"/>
      <c r="K208" s="3062"/>
      <c r="L208" s="1698"/>
      <c r="N208" s="3065">
        <v>1645</v>
      </c>
      <c r="O208" s="3065"/>
      <c r="P208" s="3065"/>
      <c r="Q208" s="3065"/>
      <c r="R208" s="3065"/>
      <c r="T208" s="3239">
        <v>3198</v>
      </c>
      <c r="U208" s="3239"/>
      <c r="V208" s="3239"/>
      <c r="W208" s="3239"/>
      <c r="X208" s="3239"/>
      <c r="Y208" s="3239"/>
      <c r="Z208" s="1399"/>
      <c r="AA208" s="1399"/>
      <c r="AB208" s="3061">
        <f t="shared" si="0"/>
        <v>260904</v>
      </c>
      <c r="AC208" s="3061"/>
      <c r="AD208" s="3061"/>
      <c r="AE208" s="3061"/>
      <c r="AF208" s="3061"/>
      <c r="AG208" s="3061"/>
      <c r="AH208" s="1366"/>
      <c r="AI208" s="1366"/>
      <c r="AJ208" s="1366"/>
      <c r="AK208" s="1019"/>
    </row>
    <row r="209" spans="1:37">
      <c r="A209" s="1011"/>
      <c r="B209" s="3079" t="s">
        <v>2619</v>
      </c>
      <c r="C209" s="3079"/>
      <c r="D209" s="3079"/>
      <c r="E209" s="3079"/>
      <c r="F209" s="3079"/>
      <c r="G209" s="3079"/>
      <c r="I209" s="3062">
        <v>10</v>
      </c>
      <c r="J209" s="3062"/>
      <c r="K209" s="3062"/>
      <c r="L209" s="1698"/>
      <c r="N209" s="3065">
        <v>1900</v>
      </c>
      <c r="O209" s="3065"/>
      <c r="P209" s="3065"/>
      <c r="Q209" s="3065"/>
      <c r="R209" s="3065"/>
      <c r="T209" s="3239">
        <v>4111</v>
      </c>
      <c r="U209" s="3239"/>
      <c r="V209" s="3239"/>
      <c r="W209" s="3239"/>
      <c r="X209" s="3239"/>
      <c r="Y209" s="3239"/>
      <c r="Z209" s="1399"/>
      <c r="AA209" s="1399"/>
      <c r="AB209" s="3061">
        <f t="shared" si="0"/>
        <v>265320</v>
      </c>
      <c r="AC209" s="3061"/>
      <c r="AD209" s="3061"/>
      <c r="AE209" s="3061"/>
      <c r="AF209" s="3061"/>
      <c r="AG209" s="3061"/>
      <c r="AH209" s="1366"/>
      <c r="AI209" s="1366"/>
      <c r="AJ209" s="1366"/>
      <c r="AK209" s="1019"/>
    </row>
    <row r="210" spans="1:37">
      <c r="A210" s="1011"/>
      <c r="B210" s="3079" t="s">
        <v>1379</v>
      </c>
      <c r="C210" s="3079"/>
      <c r="D210" s="3079"/>
      <c r="E210" s="3079"/>
      <c r="F210" s="3079"/>
      <c r="G210" s="3079"/>
      <c r="I210" s="3062"/>
      <c r="J210" s="3062"/>
      <c r="K210" s="3062"/>
      <c r="L210" s="1698"/>
      <c r="N210" s="3065"/>
      <c r="O210" s="3065"/>
      <c r="P210" s="3065"/>
      <c r="Q210" s="3065"/>
      <c r="R210" s="3065"/>
      <c r="T210" s="3239"/>
      <c r="U210" s="3239"/>
      <c r="V210" s="3239"/>
      <c r="W210" s="3239"/>
      <c r="X210" s="3239"/>
      <c r="Y210" s="3239"/>
      <c r="Z210" s="1399"/>
      <c r="AA210" s="1399"/>
      <c r="AB210" s="3061">
        <f t="shared" si="0"/>
        <v>0</v>
      </c>
      <c r="AC210" s="3061"/>
      <c r="AD210" s="3061"/>
      <c r="AE210" s="3061"/>
      <c r="AF210" s="3061"/>
      <c r="AG210" s="3061"/>
      <c r="AH210" s="1366"/>
      <c r="AI210" s="1366"/>
      <c r="AJ210" s="1366"/>
      <c r="AK210" s="1019"/>
    </row>
    <row r="211" spans="1:37">
      <c r="A211" s="1011"/>
      <c r="B211" s="3079" t="s">
        <v>1379</v>
      </c>
      <c r="C211" s="3079"/>
      <c r="D211" s="3079"/>
      <c r="E211" s="3079"/>
      <c r="F211" s="3079"/>
      <c r="G211" s="3079"/>
      <c r="I211" s="3062"/>
      <c r="J211" s="3062"/>
      <c r="K211" s="3062"/>
      <c r="L211" s="1710"/>
      <c r="N211" s="3065"/>
      <c r="O211" s="3065"/>
      <c r="P211" s="3065"/>
      <c r="Q211" s="3065"/>
      <c r="R211" s="3065"/>
      <c r="T211" s="3239"/>
      <c r="U211" s="3239"/>
      <c r="V211" s="3239"/>
      <c r="W211" s="3239"/>
      <c r="X211" s="3239"/>
      <c r="Y211" s="3239"/>
      <c r="Z211" s="1399"/>
      <c r="AA211" s="1399"/>
      <c r="AB211" s="3061">
        <f t="shared" si="0"/>
        <v>0</v>
      </c>
      <c r="AC211" s="3061"/>
      <c r="AD211" s="3061"/>
      <c r="AE211" s="3061"/>
      <c r="AF211" s="3061"/>
      <c r="AG211" s="3061"/>
      <c r="AH211" s="1366"/>
      <c r="AI211" s="1366"/>
      <c r="AJ211" s="1366"/>
      <c r="AK211" s="1019"/>
    </row>
    <row r="212" spans="1:37">
      <c r="A212" s="1011"/>
      <c r="B212" s="3079" t="s">
        <v>1379</v>
      </c>
      <c r="C212" s="3079"/>
      <c r="D212" s="3079"/>
      <c r="E212" s="3079"/>
      <c r="F212" s="3079"/>
      <c r="G212" s="3079"/>
      <c r="I212" s="3062"/>
      <c r="J212" s="3062"/>
      <c r="K212" s="3062"/>
      <c r="L212" s="1710"/>
      <c r="N212" s="3065"/>
      <c r="O212" s="3065"/>
      <c r="P212" s="3065"/>
      <c r="Q212" s="3065"/>
      <c r="R212" s="3065"/>
      <c r="T212" s="3239"/>
      <c r="U212" s="3239"/>
      <c r="V212" s="3239"/>
      <c r="W212" s="3239"/>
      <c r="X212" s="3239"/>
      <c r="Y212" s="3239"/>
      <c r="Z212" s="1399"/>
      <c r="AA212" s="1399"/>
      <c r="AB212" s="3061">
        <f t="shared" si="0"/>
        <v>0</v>
      </c>
      <c r="AC212" s="3061"/>
      <c r="AD212" s="3061"/>
      <c r="AE212" s="3061"/>
      <c r="AF212" s="3061"/>
      <c r="AG212" s="3061"/>
      <c r="AH212" s="1366"/>
      <c r="AI212" s="1366"/>
      <c r="AJ212" s="1366"/>
      <c r="AK212" s="1019"/>
    </row>
    <row r="213" spans="1:37">
      <c r="A213" s="1011"/>
      <c r="B213" s="3079" t="s">
        <v>1379</v>
      </c>
      <c r="C213" s="3079"/>
      <c r="D213" s="3079"/>
      <c r="E213" s="3079"/>
      <c r="F213" s="3079"/>
      <c r="G213" s="3079"/>
      <c r="I213" s="3062"/>
      <c r="J213" s="3062"/>
      <c r="K213" s="3062"/>
      <c r="L213" s="1710"/>
      <c r="N213" s="3065"/>
      <c r="O213" s="3065"/>
      <c r="P213" s="3065"/>
      <c r="Q213" s="3065"/>
      <c r="R213" s="3065"/>
      <c r="T213" s="3239"/>
      <c r="U213" s="3239"/>
      <c r="V213" s="3239"/>
      <c r="W213" s="3239"/>
      <c r="X213" s="3239"/>
      <c r="Y213" s="3239"/>
      <c r="Z213" s="1399"/>
      <c r="AA213" s="1399"/>
      <c r="AB213" s="3061">
        <f t="shared" si="0"/>
        <v>0</v>
      </c>
      <c r="AC213" s="3061"/>
      <c r="AD213" s="3061"/>
      <c r="AE213" s="3061"/>
      <c r="AF213" s="3061"/>
      <c r="AG213" s="3061"/>
      <c r="AH213" s="1366"/>
      <c r="AI213" s="1366"/>
      <c r="AJ213" s="1366"/>
      <c r="AK213" s="1019"/>
    </row>
    <row r="214" spans="1:37">
      <c r="A214" s="1011"/>
      <c r="B214" s="3079" t="s">
        <v>1379</v>
      </c>
      <c r="C214" s="3079"/>
      <c r="D214" s="3079"/>
      <c r="E214" s="3079"/>
      <c r="F214" s="3079"/>
      <c r="G214" s="3079"/>
      <c r="I214" s="3062"/>
      <c r="J214" s="3062"/>
      <c r="K214" s="3062"/>
      <c r="L214" s="1710"/>
      <c r="N214" s="3065"/>
      <c r="O214" s="3065"/>
      <c r="P214" s="3065"/>
      <c r="Q214" s="3065"/>
      <c r="R214" s="3065"/>
      <c r="T214" s="3239"/>
      <c r="U214" s="3239"/>
      <c r="V214" s="3239"/>
      <c r="W214" s="3239"/>
      <c r="X214" s="3239"/>
      <c r="Y214" s="3239"/>
      <c r="Z214" s="1399"/>
      <c r="AA214" s="1399"/>
      <c r="AB214" s="3061">
        <f t="shared" si="0"/>
        <v>0</v>
      </c>
      <c r="AC214" s="3061"/>
      <c r="AD214" s="3061"/>
      <c r="AE214" s="3061"/>
      <c r="AF214" s="3061"/>
      <c r="AG214" s="3061"/>
      <c r="AH214" s="1366"/>
      <c r="AI214" s="1366"/>
      <c r="AJ214" s="1366"/>
      <c r="AK214" s="1019"/>
    </row>
    <row r="215" spans="1:37">
      <c r="A215" s="1011"/>
      <c r="B215" s="3079" t="s">
        <v>1379</v>
      </c>
      <c r="C215" s="3079"/>
      <c r="D215" s="3079"/>
      <c r="E215" s="3079"/>
      <c r="F215" s="3079"/>
      <c r="G215" s="3079"/>
      <c r="I215" s="3062"/>
      <c r="J215" s="3062"/>
      <c r="K215" s="3062"/>
      <c r="L215" s="1710"/>
      <c r="N215" s="3065"/>
      <c r="O215" s="3065"/>
      <c r="P215" s="3065"/>
      <c r="Q215" s="3065"/>
      <c r="R215" s="3065"/>
      <c r="T215" s="3239"/>
      <c r="U215" s="3239"/>
      <c r="V215" s="3239"/>
      <c r="W215" s="3239"/>
      <c r="X215" s="3239"/>
      <c r="Y215" s="3239"/>
      <c r="Z215" s="1399"/>
      <c r="AA215" s="1399"/>
      <c r="AB215" s="3061">
        <f t="shared" si="0"/>
        <v>0</v>
      </c>
      <c r="AC215" s="3061"/>
      <c r="AD215" s="3061"/>
      <c r="AE215" s="3061"/>
      <c r="AF215" s="3061"/>
      <c r="AG215" s="3061"/>
      <c r="AH215" s="1366"/>
      <c r="AI215" s="1366"/>
      <c r="AJ215" s="1366"/>
      <c r="AK215" s="1019"/>
    </row>
    <row r="216" spans="1:37">
      <c r="A216" s="1011"/>
      <c r="B216" s="3079" t="s">
        <v>1379</v>
      </c>
      <c r="C216" s="3079"/>
      <c r="D216" s="3079"/>
      <c r="E216" s="3079"/>
      <c r="F216" s="3079"/>
      <c r="G216" s="3079"/>
      <c r="I216" s="3063"/>
      <c r="J216" s="3063"/>
      <c r="K216" s="3063"/>
      <c r="L216" s="1710"/>
      <c r="N216" s="3065"/>
      <c r="O216" s="3065"/>
      <c r="P216" s="3065"/>
      <c r="Q216" s="3065"/>
      <c r="R216" s="3065"/>
      <c r="T216" s="3239"/>
      <c r="U216" s="3239"/>
      <c r="V216" s="3239"/>
      <c r="W216" s="3239"/>
      <c r="X216" s="3239"/>
      <c r="Y216" s="3239"/>
      <c r="Z216" s="1399"/>
      <c r="AA216" s="1399"/>
      <c r="AB216" s="3249">
        <f t="shared" si="0"/>
        <v>0</v>
      </c>
      <c r="AC216" s="3249"/>
      <c r="AD216" s="3249"/>
      <c r="AE216" s="3249"/>
      <c r="AF216" s="3249"/>
      <c r="AG216" s="3249"/>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61">
        <f>SUM(AB207:AB216)</f>
        <v>828864</v>
      </c>
      <c r="AC217" s="3061"/>
      <c r="AD217" s="3061"/>
      <c r="AE217" s="3061"/>
      <c r="AF217" s="3061"/>
      <c r="AG217" s="3061"/>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ht="13">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242"/>
      <c r="AC223" s="3242"/>
      <c r="AD223" s="3242"/>
      <c r="AE223" s="3242"/>
      <c r="AF223" s="3242"/>
      <c r="AG223" s="3242"/>
      <c r="AH223" s="1019"/>
      <c r="AI223" s="1019"/>
      <c r="AJ223" s="1019"/>
      <c r="AK223" s="1019"/>
    </row>
    <row r="224" spans="1:37" ht="13">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242"/>
      <c r="AC226" s="3242"/>
      <c r="AD226" s="3242"/>
      <c r="AE226" s="3242"/>
      <c r="AF226" s="3242"/>
      <c r="AG226" s="3242"/>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273"/>
      <c r="AC227" s="3273"/>
      <c r="AD227" s="3273"/>
      <c r="AE227" s="3273"/>
      <c r="AF227" s="3273"/>
      <c r="AG227" s="3273"/>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250">
        <f>IFERROR(AB226/AB227,0)</f>
        <v>0</v>
      </c>
      <c r="AC228" s="3250"/>
      <c r="AD228" s="3250"/>
      <c r="AE228" s="3250"/>
      <c r="AF228" s="3250"/>
      <c r="AG228" s="3250"/>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237">
        <f>MAX(AB223,AB228)</f>
        <v>0</v>
      </c>
      <c r="AC230" s="3237"/>
      <c r="AD230" s="3237"/>
      <c r="AE230" s="3237"/>
      <c r="AF230" s="3237"/>
      <c r="AG230" s="3237"/>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73">
        <f>AB217+AB230</f>
        <v>828864</v>
      </c>
      <c r="AC233" s="3073"/>
      <c r="AD233" s="3073"/>
      <c r="AE233" s="3073"/>
      <c r="AF233" s="3073"/>
      <c r="AG233" s="3073"/>
      <c r="AH233" s="1019"/>
      <c r="AI233" s="1019"/>
      <c r="AJ233" s="1019"/>
      <c r="AK233" s="1019"/>
    </row>
    <row r="234" spans="1:37">
      <c r="A234" s="1011"/>
      <c r="B234" s="993" t="s">
        <v>899</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06">
        <v>0.05</v>
      </c>
      <c r="AC234" s="3106"/>
      <c r="AD234" s="3106"/>
      <c r="AE234" s="3106"/>
      <c r="AF234" s="3106"/>
      <c r="AG234" s="3106"/>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07">
        <f>AB233-(AB233*AB234)</f>
        <v>787420.8</v>
      </c>
      <c r="AC235" s="3107"/>
      <c r="AD235" s="3107"/>
      <c r="AE235" s="3107"/>
      <c r="AF235" s="3107"/>
      <c r="AG235" s="3107"/>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73">
        <f>AB235/AB241</f>
        <v>684713.73913043493</v>
      </c>
      <c r="AC237" s="3073"/>
      <c r="AD237" s="3073"/>
      <c r="AE237" s="3073"/>
      <c r="AF237" s="3073"/>
      <c r="AG237" s="3073"/>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074">
        <v>15</v>
      </c>
      <c r="AC239" s="3074"/>
      <c r="AD239" s="3074"/>
      <c r="AE239" s="3074"/>
      <c r="AF239" s="3074"/>
      <c r="AG239" s="3074"/>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08">
        <v>0.04</v>
      </c>
      <c r="AC240" s="3108"/>
      <c r="AD240" s="3108"/>
      <c r="AE240" s="3108"/>
      <c r="AF240" s="3108"/>
      <c r="AG240" s="3108"/>
      <c r="AH240" s="1019"/>
      <c r="AI240" s="1019"/>
      <c r="AJ240" s="1019"/>
      <c r="AK240" s="1019"/>
    </row>
    <row r="241" spans="1:39">
      <c r="A241" s="1011"/>
      <c r="B241" s="993" t="s">
        <v>911</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09">
        <v>1.1499999999999999</v>
      </c>
      <c r="AC241" s="3109"/>
      <c r="AD241" s="3109"/>
      <c r="AE241" s="3109"/>
      <c r="AF241" s="3109"/>
      <c r="AG241" s="3109"/>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ht="13">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099">
        <f>PV(AB240/12,AB239*12,-AB237/12, ,0)</f>
        <v>7713993.4674304212</v>
      </c>
      <c r="AC243" s="3100"/>
      <c r="AD243" s="3100"/>
      <c r="AE243" s="3100"/>
      <c r="AF243" s="3100"/>
      <c r="AG243" s="3101"/>
      <c r="AH243" s="1019"/>
      <c r="AI243" s="1019"/>
      <c r="AJ243" s="1019"/>
      <c r="AK243" s="1019"/>
    </row>
    <row r="244" spans="1:39" ht="13">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ht="13">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ht="13">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03">
        <f>IFERROR(('Sources and Uses Budget'!D105/'Sources and Uses Budget'!B105),0)</f>
        <v>3.7036255073010442E-2</v>
      </c>
      <c r="AC249" s="3104"/>
      <c r="AD249" s="3104"/>
      <c r="AE249" s="3104"/>
      <c r="AF249" s="3104"/>
      <c r="AG249" s="3105"/>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ht="13">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93">
        <f>AD194*(1-AB249)</f>
        <v>35040124.904062897</v>
      </c>
      <c r="AH251" s="3093"/>
      <c r="AI251" s="3093"/>
      <c r="AJ251" s="3093"/>
      <c r="AK251" s="3093"/>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93">
        <f>'Sources and Uses Budget'!C105</f>
        <v>138073647.81819686</v>
      </c>
      <c r="AH252" s="3093"/>
      <c r="AI252" s="3093"/>
      <c r="AJ252" s="3093"/>
      <c r="AK252" s="3093"/>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094">
        <f>ROUNDDOWN(IF(AND(C274="Yes",AK72=10),((AG251*2)/AG252),AG251/AG252),2)</f>
        <v>0.25</v>
      </c>
      <c r="AH253" s="3094"/>
      <c r="AI253" s="3094"/>
      <c r="AJ253" s="3094"/>
      <c r="AK253" s="3094"/>
    </row>
    <row r="254" spans="1:39" ht="13">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ht="13">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095">
        <f>IF(AG253=0,0,IF((AG253*100)&gt;8,8,(AG253*100)))</f>
        <v>8</v>
      </c>
      <c r="AL256" s="3095"/>
      <c r="AM256" s="3096"/>
    </row>
    <row r="257" spans="1:81" ht="13"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ht="13">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5" customHeight="1">
      <c r="A261" s="1055"/>
      <c r="B261" s="1060"/>
      <c r="C261" s="3087" t="s">
        <v>576</v>
      </c>
      <c r="D261" s="3087"/>
      <c r="E261" s="935"/>
      <c r="F261" s="3258" t="s">
        <v>2327</v>
      </c>
      <c r="G261" s="3259"/>
      <c r="H261" s="3259"/>
      <c r="I261" s="3259"/>
      <c r="J261" s="3259"/>
      <c r="K261" s="3259"/>
      <c r="L261" s="3259"/>
      <c r="M261" s="3259"/>
      <c r="N261" s="3259"/>
      <c r="O261" s="3259"/>
      <c r="P261" s="3259"/>
      <c r="Q261" s="3259"/>
      <c r="R261" s="3259"/>
      <c r="S261" s="3259"/>
      <c r="T261" s="3259"/>
      <c r="U261" s="3259"/>
      <c r="V261" s="3259"/>
      <c r="W261" s="3259"/>
      <c r="X261" s="3259"/>
      <c r="Y261" s="3259"/>
      <c r="Z261" s="3259"/>
      <c r="AA261" s="3259"/>
      <c r="AB261" s="3259"/>
      <c r="AC261" s="3259"/>
      <c r="AD261" s="3260"/>
      <c r="AE261" s="938"/>
      <c r="AF261" s="1061"/>
      <c r="AG261" s="3088" t="s">
        <v>1624</v>
      </c>
      <c r="AH261" s="3088"/>
      <c r="AI261" s="3088"/>
      <c r="AJ261" s="3088"/>
      <c r="AK261" s="1021"/>
      <c r="AL261" s="1021"/>
      <c r="AM261" s="1021"/>
      <c r="AN261" s="1056"/>
      <c r="AO261" s="938"/>
      <c r="AS261" s="21"/>
      <c r="AT261" s="21"/>
    </row>
    <row r="262" spans="1:81" ht="13.75" customHeight="1">
      <c r="A262" s="1055"/>
      <c r="B262" s="1060"/>
      <c r="C262" s="1062"/>
      <c r="D262" s="938"/>
      <c r="E262" s="935"/>
      <c r="F262" s="3261"/>
      <c r="G262" s="3262"/>
      <c r="H262" s="3262"/>
      <c r="I262" s="3262"/>
      <c r="J262" s="3262"/>
      <c r="K262" s="3262"/>
      <c r="L262" s="3262"/>
      <c r="M262" s="3262"/>
      <c r="N262" s="3262"/>
      <c r="O262" s="3262"/>
      <c r="P262" s="3262"/>
      <c r="Q262" s="3262"/>
      <c r="R262" s="3262"/>
      <c r="S262" s="3262"/>
      <c r="T262" s="3262"/>
      <c r="U262" s="3262"/>
      <c r="V262" s="3262"/>
      <c r="W262" s="3262"/>
      <c r="X262" s="3262"/>
      <c r="Y262" s="3262"/>
      <c r="Z262" s="3262"/>
      <c r="AA262" s="3262"/>
      <c r="AB262" s="3262"/>
      <c r="AC262" s="3262"/>
      <c r="AD262" s="3263"/>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3261"/>
      <c r="G263" s="3262"/>
      <c r="H263" s="3262"/>
      <c r="I263" s="3262"/>
      <c r="J263" s="3262"/>
      <c r="K263" s="3262"/>
      <c r="L263" s="3262"/>
      <c r="M263" s="3262"/>
      <c r="N263" s="3262"/>
      <c r="O263" s="3262"/>
      <c r="P263" s="3262"/>
      <c r="Q263" s="3262"/>
      <c r="R263" s="3262"/>
      <c r="S263" s="3262"/>
      <c r="T263" s="3262"/>
      <c r="U263" s="3262"/>
      <c r="V263" s="3262"/>
      <c r="W263" s="3262"/>
      <c r="X263" s="3262"/>
      <c r="Y263" s="3262"/>
      <c r="Z263" s="3262"/>
      <c r="AA263" s="3262"/>
      <c r="AB263" s="3262"/>
      <c r="AC263" s="3262"/>
      <c r="AD263" s="3263"/>
      <c r="AE263" s="938"/>
      <c r="AF263" s="1061"/>
      <c r="AG263" s="1061"/>
      <c r="AH263" s="1061"/>
      <c r="AI263" s="1061"/>
      <c r="AJ263" s="938"/>
      <c r="AK263" s="1021"/>
      <c r="AL263" s="1021"/>
      <c r="AM263" s="1021"/>
      <c r="AN263" s="1056"/>
      <c r="AO263" s="938"/>
      <c r="AP263" s="1063"/>
      <c r="AS263" s="21"/>
      <c r="AT263" s="21"/>
    </row>
    <row r="264" spans="1:81" ht="13.75" customHeight="1">
      <c r="A264" s="1055"/>
      <c r="B264" s="1060"/>
      <c r="C264" s="3089"/>
      <c r="D264" s="3089"/>
      <c r="E264" s="935"/>
      <c r="F264" s="3264"/>
      <c r="G264" s="3265"/>
      <c r="H264" s="3265"/>
      <c r="I264" s="3265"/>
      <c r="J264" s="3265"/>
      <c r="K264" s="3265"/>
      <c r="L264" s="3265"/>
      <c r="M264" s="3265"/>
      <c r="N264" s="3265"/>
      <c r="O264" s="3265"/>
      <c r="P264" s="3265"/>
      <c r="Q264" s="3265"/>
      <c r="R264" s="3265"/>
      <c r="S264" s="3265"/>
      <c r="T264" s="3265"/>
      <c r="U264" s="3265"/>
      <c r="V264" s="3265"/>
      <c r="W264" s="3265"/>
      <c r="X264" s="3265"/>
      <c r="Y264" s="3265"/>
      <c r="Z264" s="3265"/>
      <c r="AA264" s="3265"/>
      <c r="AB264" s="3265"/>
      <c r="AC264" s="3265"/>
      <c r="AD264" s="3266"/>
      <c r="AE264" s="938"/>
      <c r="AF264" s="1061"/>
      <c r="AG264" s="3088"/>
      <c r="AH264" s="3088"/>
      <c r="AI264" s="3088"/>
      <c r="AJ264" s="3088"/>
      <c r="AK264" s="1021"/>
      <c r="AL264" s="1021"/>
      <c r="AM264" s="1021"/>
      <c r="AN264" s="1056"/>
      <c r="AS264" s="21"/>
      <c r="AT264" s="21"/>
    </row>
    <row r="265" spans="1:81" ht="13.75"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ht="13">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095">
        <f>IF($C$261="yes",10,0)</f>
        <v>10</v>
      </c>
      <c r="AL267" s="3095"/>
      <c r="AM267" s="3096"/>
      <c r="AN267" s="110"/>
      <c r="AR267" s="21"/>
    </row>
    <row r="268" spans="1:81" ht="13" thickBot="1"/>
    <row r="269" spans="1:81" ht="13"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ht="13">
      <c r="A270" s="983" t="s">
        <v>1641</v>
      </c>
      <c r="B270" s="983" t="s">
        <v>2294</v>
      </c>
      <c r="AH270" s="1029" t="s">
        <v>1554</v>
      </c>
    </row>
    <row r="271" spans="1:81" ht="15" customHeight="1">
      <c r="B271" s="927" t="s">
        <v>2293</v>
      </c>
    </row>
    <row r="272" spans="1:81" ht="15" customHeight="1">
      <c r="B272" s="927" t="s">
        <v>2295</v>
      </c>
    </row>
    <row r="273" spans="1:53" ht="1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16" t="s">
        <v>1643</v>
      </c>
      <c r="B274" s="3116"/>
      <c r="C274" s="3087" t="s">
        <v>624</v>
      </c>
      <c r="D274" s="3087"/>
      <c r="E274" s="935"/>
      <c r="F274" s="3117" t="s">
        <v>1644</v>
      </c>
      <c r="G274" s="3118"/>
      <c r="H274" s="3118"/>
      <c r="I274" s="3118"/>
      <c r="J274" s="3118"/>
      <c r="K274" s="3118"/>
      <c r="L274" s="3118"/>
      <c r="M274" s="3118"/>
      <c r="N274" s="3118"/>
      <c r="O274" s="3118"/>
      <c r="P274" s="3118"/>
      <c r="Q274" s="3118"/>
      <c r="R274" s="3118"/>
      <c r="S274" s="3118"/>
      <c r="T274" s="3118"/>
      <c r="U274" s="3118"/>
      <c r="V274" s="3118"/>
      <c r="W274" s="3118"/>
      <c r="X274" s="3118"/>
      <c r="Y274" s="3118"/>
      <c r="Z274" s="3118"/>
      <c r="AA274" s="3118"/>
      <c r="AB274" s="3118"/>
      <c r="AC274" s="3118"/>
      <c r="AD274" s="3119"/>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ht="13">
      <c r="A275" s="1069"/>
      <c r="B275" s="1060"/>
      <c r="F275" s="3110"/>
      <c r="G275" s="3111"/>
      <c r="H275" s="3111"/>
      <c r="I275" s="3111"/>
      <c r="J275" s="3111"/>
      <c r="K275" s="3111"/>
      <c r="L275" s="3111"/>
      <c r="M275" s="3111"/>
      <c r="N275" s="3111"/>
      <c r="O275" s="3111"/>
      <c r="P275" s="3111"/>
      <c r="Q275" s="3111"/>
      <c r="R275" s="3111"/>
      <c r="S275" s="3111"/>
      <c r="T275" s="3111"/>
      <c r="U275" s="3111"/>
      <c r="V275" s="3111"/>
      <c r="W275" s="3111"/>
      <c r="X275" s="3111"/>
      <c r="Y275" s="3111"/>
      <c r="Z275" s="3111"/>
      <c r="AA275" s="3111"/>
      <c r="AB275" s="3111"/>
      <c r="AC275" s="3111"/>
      <c r="AD275" s="3112"/>
      <c r="AE275" s="1073"/>
      <c r="AF275" s="939"/>
      <c r="AH275" s="939"/>
      <c r="AI275" s="939"/>
      <c r="AJ275" s="938"/>
      <c r="AK275" s="1021"/>
      <c r="AL275" s="1021"/>
      <c r="AM275" s="1021"/>
      <c r="AN275" s="110"/>
      <c r="AO275" s="51"/>
      <c r="AP275" s="938">
        <f>IF($C$274="yes",20,0)</f>
        <v>0</v>
      </c>
      <c r="AR275" s="21"/>
      <c r="AS275" s="1070"/>
      <c r="AT275" s="1070"/>
      <c r="AU275" s="1070"/>
      <c r="AV275" s="1072"/>
      <c r="AW275" s="1072"/>
      <c r="AX275" s="112"/>
      <c r="AY275" s="112"/>
      <c r="AZ275" s="112"/>
      <c r="BA275" s="112"/>
    </row>
    <row r="276" spans="1:53" ht="15" customHeight="1">
      <c r="A276" s="1069"/>
      <c r="B276" s="1060"/>
      <c r="F276" s="3110"/>
      <c r="G276" s="3111"/>
      <c r="H276" s="3111"/>
      <c r="I276" s="3111"/>
      <c r="J276" s="3111"/>
      <c r="K276" s="3111"/>
      <c r="L276" s="3111"/>
      <c r="M276" s="3111"/>
      <c r="N276" s="3111"/>
      <c r="O276" s="3111"/>
      <c r="P276" s="3111"/>
      <c r="Q276" s="3111"/>
      <c r="R276" s="3111"/>
      <c r="S276" s="3111"/>
      <c r="T276" s="3111"/>
      <c r="U276" s="3111"/>
      <c r="V276" s="3111"/>
      <c r="W276" s="3111"/>
      <c r="X276" s="3111"/>
      <c r="Y276" s="3111"/>
      <c r="Z276" s="3111"/>
      <c r="AA276" s="3111"/>
      <c r="AB276" s="3111"/>
      <c r="AC276" s="3111"/>
      <c r="AD276" s="3112"/>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10" t="s">
        <v>1646</v>
      </c>
      <c r="G277" s="3111"/>
      <c r="H277" s="3111"/>
      <c r="I277" s="3111"/>
      <c r="J277" s="3111"/>
      <c r="K277" s="3111"/>
      <c r="L277" s="3111"/>
      <c r="M277" s="3111"/>
      <c r="N277" s="3111"/>
      <c r="O277" s="3111"/>
      <c r="P277" s="3111"/>
      <c r="Q277" s="3111"/>
      <c r="R277" s="3111"/>
      <c r="S277" s="3111"/>
      <c r="T277" s="3111"/>
      <c r="U277" s="3111"/>
      <c r="V277" s="3111"/>
      <c r="W277" s="3111"/>
      <c r="X277" s="3111"/>
      <c r="Y277" s="3111"/>
      <c r="Z277" s="3111"/>
      <c r="AA277" s="3111"/>
      <c r="AB277" s="3111"/>
      <c r="AC277" s="3111"/>
      <c r="AD277" s="3112"/>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ht="13">
      <c r="A278" s="1069"/>
      <c r="B278" s="1060"/>
      <c r="F278" s="3110"/>
      <c r="G278" s="3111"/>
      <c r="H278" s="3111"/>
      <c r="I278" s="3111"/>
      <c r="J278" s="3111"/>
      <c r="K278" s="3111"/>
      <c r="L278" s="3111"/>
      <c r="M278" s="3111"/>
      <c r="N278" s="3111"/>
      <c r="O278" s="3111"/>
      <c r="P278" s="3111"/>
      <c r="Q278" s="3111"/>
      <c r="R278" s="3111"/>
      <c r="S278" s="3111"/>
      <c r="T278" s="3111"/>
      <c r="U278" s="3111"/>
      <c r="V278" s="3111"/>
      <c r="W278" s="3111"/>
      <c r="X278" s="3111"/>
      <c r="Y278" s="3111"/>
      <c r="Z278" s="3111"/>
      <c r="AA278" s="3111"/>
      <c r="AB278" s="3111"/>
      <c r="AC278" s="3111"/>
      <c r="AD278" s="3112"/>
      <c r="AE278" s="1073"/>
      <c r="AF278" s="939"/>
      <c r="AH278" s="939"/>
      <c r="AI278" s="939"/>
      <c r="AJ278" s="938"/>
      <c r="AK278" s="1021"/>
      <c r="AL278" s="1021"/>
      <c r="AM278" s="1021"/>
      <c r="AN278" s="110"/>
      <c r="AO278" s="51"/>
      <c r="AP278" s="938">
        <f>IF($C$315="yes",9,0)</f>
        <v>9</v>
      </c>
      <c r="AR278" s="21"/>
      <c r="AS278" s="1070"/>
      <c r="AT278" s="1070"/>
      <c r="AU278" s="1070"/>
      <c r="AV278" s="1072"/>
      <c r="AW278" s="1072"/>
      <c r="AX278" s="112"/>
      <c r="AY278" s="112"/>
      <c r="AZ278" s="112"/>
      <c r="BA278" s="112"/>
    </row>
    <row r="279" spans="1:53" ht="12.75" customHeight="1">
      <c r="A279" s="1055"/>
      <c r="B279" s="939"/>
      <c r="C279" s="938"/>
      <c r="D279" s="939"/>
      <c r="E279" s="938"/>
      <c r="F279" s="3110" t="s">
        <v>1647</v>
      </c>
      <c r="G279" s="3111"/>
      <c r="H279" s="3111"/>
      <c r="I279" s="3111"/>
      <c r="J279" s="3111"/>
      <c r="K279" s="3111"/>
      <c r="L279" s="3111"/>
      <c r="M279" s="3111"/>
      <c r="N279" s="3111"/>
      <c r="O279" s="3111"/>
      <c r="P279" s="3111"/>
      <c r="Q279" s="3111"/>
      <c r="R279" s="3111"/>
      <c r="S279" s="3111"/>
      <c r="T279" s="3111"/>
      <c r="U279" s="3111"/>
      <c r="V279" s="3111"/>
      <c r="W279" s="3111"/>
      <c r="X279" s="3111"/>
      <c r="Y279" s="3111"/>
      <c r="Z279" s="3111"/>
      <c r="AA279" s="3111"/>
      <c r="AB279" s="3111"/>
      <c r="AC279" s="3111"/>
      <c r="AD279" s="3112"/>
      <c r="AE279" s="1073"/>
      <c r="AF279" s="939"/>
      <c r="AG279" s="939"/>
      <c r="AH279" s="939"/>
      <c r="AI279" s="939"/>
      <c r="AJ279" s="938"/>
      <c r="AK279" s="1021"/>
      <c r="AL279" s="1021"/>
      <c r="AM279" s="1021"/>
      <c r="AN279" s="110"/>
      <c r="AO279" s="51"/>
      <c r="AP279" s="1074">
        <f>MAX(AP275,AP276,AP277,AP278)</f>
        <v>9</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10"/>
      <c r="G280" s="3111"/>
      <c r="H280" s="3111"/>
      <c r="I280" s="3111"/>
      <c r="J280" s="3111"/>
      <c r="K280" s="3111"/>
      <c r="L280" s="3111"/>
      <c r="M280" s="3111"/>
      <c r="N280" s="3111"/>
      <c r="O280" s="3111"/>
      <c r="P280" s="3111"/>
      <c r="Q280" s="3111"/>
      <c r="R280" s="3111"/>
      <c r="S280" s="3111"/>
      <c r="T280" s="3111"/>
      <c r="U280" s="3111"/>
      <c r="V280" s="3111"/>
      <c r="W280" s="3111"/>
      <c r="X280" s="3111"/>
      <c r="Y280" s="3111"/>
      <c r="Z280" s="3111"/>
      <c r="AA280" s="3111"/>
      <c r="AB280" s="3111"/>
      <c r="AC280" s="3111"/>
      <c r="AD280" s="3112"/>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10" t="s">
        <v>1648</v>
      </c>
      <c r="G281" s="3111"/>
      <c r="H281" s="3111"/>
      <c r="I281" s="3111"/>
      <c r="J281" s="3111"/>
      <c r="K281" s="3111"/>
      <c r="L281" s="3111"/>
      <c r="M281" s="3111"/>
      <c r="N281" s="3111"/>
      <c r="O281" s="3111"/>
      <c r="P281" s="3111"/>
      <c r="Q281" s="3111"/>
      <c r="R281" s="3111"/>
      <c r="S281" s="3111"/>
      <c r="T281" s="3111"/>
      <c r="U281" s="3111"/>
      <c r="V281" s="3111"/>
      <c r="W281" s="3111"/>
      <c r="X281" s="3111"/>
      <c r="Y281" s="3111"/>
      <c r="Z281" s="3111"/>
      <c r="AA281" s="3111"/>
      <c r="AB281" s="3111"/>
      <c r="AC281" s="3111"/>
      <c r="AD281" s="3112"/>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13"/>
      <c r="G282" s="3114"/>
      <c r="H282" s="3114"/>
      <c r="I282" s="3114"/>
      <c r="J282" s="3114"/>
      <c r="K282" s="3114"/>
      <c r="L282" s="3114"/>
      <c r="M282" s="3114"/>
      <c r="N282" s="3114"/>
      <c r="O282" s="3114"/>
      <c r="P282" s="3114"/>
      <c r="Q282" s="3114"/>
      <c r="R282" s="3114"/>
      <c r="S282" s="3114"/>
      <c r="T282" s="3114"/>
      <c r="U282" s="3114"/>
      <c r="V282" s="3114"/>
      <c r="W282" s="3114"/>
      <c r="X282" s="3114"/>
      <c r="Y282" s="3114"/>
      <c r="Z282" s="3114"/>
      <c r="AA282" s="3114"/>
      <c r="AB282" s="3114"/>
      <c r="AC282" s="3114"/>
      <c r="AD282" s="3115"/>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16" t="s">
        <v>1649</v>
      </c>
      <c r="B284" s="3116"/>
      <c r="C284" s="3087" t="s">
        <v>624</v>
      </c>
      <c r="D284" s="3087"/>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10" t="s">
        <v>1652</v>
      </c>
      <c r="G285" s="3111"/>
      <c r="H285" s="3111"/>
      <c r="I285" s="3111"/>
      <c r="J285" s="3111"/>
      <c r="K285" s="3111"/>
      <c r="L285" s="3111"/>
      <c r="M285" s="3111"/>
      <c r="N285" s="3111"/>
      <c r="O285" s="3111"/>
      <c r="P285" s="3111"/>
      <c r="Q285" s="3111"/>
      <c r="R285" s="3111"/>
      <c r="S285" s="3111"/>
      <c r="T285" s="3111"/>
      <c r="U285" s="3111"/>
      <c r="V285" s="3111"/>
      <c r="W285" s="3111"/>
      <c r="X285" s="3111"/>
      <c r="Y285" s="3111"/>
      <c r="Z285" s="3111"/>
      <c r="AA285" s="3111"/>
      <c r="AB285" s="3111"/>
      <c r="AC285" s="3111"/>
      <c r="AD285" s="3112"/>
      <c r="AE285" s="939"/>
      <c r="AF285" s="939"/>
      <c r="AG285" s="939"/>
      <c r="AH285" s="939"/>
      <c r="AI285" s="939"/>
      <c r="AJ285" s="938"/>
      <c r="AK285" s="1021"/>
      <c r="AL285" s="1021"/>
      <c r="AM285" s="1021"/>
      <c r="AR285" s="1081"/>
    </row>
    <row r="286" spans="1:53" ht="15" customHeight="1">
      <c r="A286" s="1055"/>
      <c r="B286" s="939"/>
      <c r="C286" s="938"/>
      <c r="D286" s="939"/>
      <c r="E286" s="938"/>
      <c r="F286" s="3110"/>
      <c r="G286" s="3111"/>
      <c r="H286" s="3111"/>
      <c r="I286" s="3111"/>
      <c r="J286" s="3111"/>
      <c r="K286" s="3111"/>
      <c r="L286" s="3111"/>
      <c r="M286" s="3111"/>
      <c r="N286" s="3111"/>
      <c r="O286" s="3111"/>
      <c r="P286" s="3111"/>
      <c r="Q286" s="3111"/>
      <c r="R286" s="3111"/>
      <c r="S286" s="3111"/>
      <c r="T286" s="3111"/>
      <c r="U286" s="3111"/>
      <c r="V286" s="3111"/>
      <c r="W286" s="3111"/>
      <c r="X286" s="3111"/>
      <c r="Y286" s="3111"/>
      <c r="Z286" s="3111"/>
      <c r="AA286" s="3111"/>
      <c r="AB286" s="3111"/>
      <c r="AC286" s="3111"/>
      <c r="AD286" s="3112"/>
      <c r="AE286" s="939"/>
      <c r="AF286" s="939"/>
      <c r="AG286" s="939"/>
      <c r="AH286" s="939"/>
      <c r="AI286" s="939"/>
      <c r="AJ286" s="938"/>
      <c r="AK286" s="1021"/>
      <c r="AL286" s="1021"/>
      <c r="AM286" s="1021"/>
      <c r="AR286" s="1081"/>
    </row>
    <row r="287" spans="1:53">
      <c r="A287" s="1055"/>
      <c r="B287" s="939"/>
      <c r="C287" s="938"/>
      <c r="D287" s="939"/>
      <c r="E287" s="938"/>
      <c r="F287" s="3110" t="s">
        <v>1647</v>
      </c>
      <c r="G287" s="3111"/>
      <c r="H287" s="3111"/>
      <c r="I287" s="3111"/>
      <c r="J287" s="3111"/>
      <c r="K287" s="3111"/>
      <c r="L287" s="3111"/>
      <c r="M287" s="3111"/>
      <c r="N287" s="3111"/>
      <c r="O287" s="3111"/>
      <c r="P287" s="3111"/>
      <c r="Q287" s="3111"/>
      <c r="R287" s="3111"/>
      <c r="S287" s="3111"/>
      <c r="T287" s="3111"/>
      <c r="U287" s="3111"/>
      <c r="V287" s="3111"/>
      <c r="W287" s="3111"/>
      <c r="X287" s="3111"/>
      <c r="Y287" s="3111"/>
      <c r="Z287" s="3111"/>
      <c r="AA287" s="3111"/>
      <c r="AB287" s="3111"/>
      <c r="AC287" s="3111"/>
      <c r="AD287" s="3112"/>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10"/>
      <c r="G288" s="3111"/>
      <c r="H288" s="3111"/>
      <c r="I288" s="3111"/>
      <c r="J288" s="3111"/>
      <c r="K288" s="3111"/>
      <c r="L288" s="3111"/>
      <c r="M288" s="3111"/>
      <c r="N288" s="3111"/>
      <c r="O288" s="3111"/>
      <c r="P288" s="3111"/>
      <c r="Q288" s="3111"/>
      <c r="R288" s="3111"/>
      <c r="S288" s="3111"/>
      <c r="T288" s="3111"/>
      <c r="U288" s="3111"/>
      <c r="V288" s="3111"/>
      <c r="W288" s="3111"/>
      <c r="X288" s="3111"/>
      <c r="Y288" s="3111"/>
      <c r="Z288" s="3111"/>
      <c r="AA288" s="3111"/>
      <c r="AB288" s="3111"/>
      <c r="AC288" s="3111"/>
      <c r="AD288" s="3112"/>
      <c r="AE288" s="939"/>
      <c r="AF288" s="939"/>
      <c r="AG288" s="939"/>
      <c r="AH288" s="939"/>
      <c r="AI288" s="939"/>
      <c r="AJ288" s="938"/>
      <c r="AK288" s="1021"/>
      <c r="AL288" s="1021"/>
      <c r="AM288" s="1021"/>
      <c r="AP288" s="1074"/>
      <c r="AQ288" s="963"/>
      <c r="AR288" s="1081"/>
    </row>
    <row r="289" spans="1:60">
      <c r="A289" s="1055"/>
      <c r="B289" s="939"/>
      <c r="C289" s="938"/>
      <c r="D289" s="939"/>
      <c r="E289" s="938"/>
      <c r="F289" s="3110" t="s">
        <v>1653</v>
      </c>
      <c r="G289" s="3111"/>
      <c r="H289" s="3111"/>
      <c r="I289" s="3111"/>
      <c r="J289" s="3111"/>
      <c r="K289" s="3111"/>
      <c r="L289" s="3111"/>
      <c r="M289" s="3111"/>
      <c r="N289" s="3111"/>
      <c r="O289" s="3111"/>
      <c r="P289" s="3111"/>
      <c r="Q289" s="3111"/>
      <c r="R289" s="3111"/>
      <c r="S289" s="3111"/>
      <c r="T289" s="3111"/>
      <c r="U289" s="3111"/>
      <c r="V289" s="3111"/>
      <c r="W289" s="3111"/>
      <c r="X289" s="3111"/>
      <c r="Y289" s="3111"/>
      <c r="Z289" s="3111"/>
      <c r="AA289" s="3111"/>
      <c r="AB289" s="3111"/>
      <c r="AC289" s="3111"/>
      <c r="AD289" s="3112"/>
      <c r="AE289" s="939"/>
      <c r="AF289" s="939"/>
      <c r="AG289" s="939"/>
      <c r="AH289" s="939"/>
      <c r="AI289" s="939"/>
      <c r="AJ289" s="938"/>
      <c r="AK289" s="1021"/>
      <c r="AL289" s="1021"/>
      <c r="AM289" s="1021"/>
      <c r="AP289" s="1074"/>
      <c r="AQ289" s="963"/>
      <c r="AR289" s="1081"/>
    </row>
    <row r="290" spans="1:60">
      <c r="A290" s="1055"/>
      <c r="B290" s="939"/>
      <c r="C290" s="938"/>
      <c r="D290" s="939"/>
      <c r="E290" s="938"/>
      <c r="F290" s="3113"/>
      <c r="G290" s="3114"/>
      <c r="H290" s="3114"/>
      <c r="I290" s="3114"/>
      <c r="J290" s="3114"/>
      <c r="K290" s="3114"/>
      <c r="L290" s="3114"/>
      <c r="M290" s="3114"/>
      <c r="N290" s="3114"/>
      <c r="O290" s="3114"/>
      <c r="P290" s="3114"/>
      <c r="Q290" s="3114"/>
      <c r="R290" s="3114"/>
      <c r="S290" s="3114"/>
      <c r="T290" s="3114"/>
      <c r="U290" s="3114"/>
      <c r="V290" s="3114"/>
      <c r="W290" s="3114"/>
      <c r="X290" s="3114"/>
      <c r="Y290" s="3114"/>
      <c r="Z290" s="3114"/>
      <c r="AA290" s="3114"/>
      <c r="AB290" s="3114"/>
      <c r="AC290" s="3114"/>
      <c r="AD290" s="3115"/>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ht="13">
      <c r="A292" s="3116" t="s">
        <v>1654</v>
      </c>
      <c r="B292" s="3116"/>
      <c r="C292" s="3087" t="s">
        <v>624</v>
      </c>
      <c r="D292" s="3087"/>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ht="13">
      <c r="A293" s="1695"/>
      <c r="B293" s="1695"/>
      <c r="C293" s="1691"/>
      <c r="D293" s="1691"/>
      <c r="E293" s="935"/>
      <c r="F293" s="3110" t="s">
        <v>1655</v>
      </c>
      <c r="G293" s="3111"/>
      <c r="H293" s="3111"/>
      <c r="I293" s="3111"/>
      <c r="J293" s="3111"/>
      <c r="K293" s="3111"/>
      <c r="L293" s="3111"/>
      <c r="M293" s="3111"/>
      <c r="N293" s="3111"/>
      <c r="O293" s="3111"/>
      <c r="P293" s="3111"/>
      <c r="Q293" s="3111"/>
      <c r="R293" s="3111"/>
      <c r="S293" s="3111"/>
      <c r="T293" s="3111"/>
      <c r="U293" s="3111"/>
      <c r="V293" s="3111"/>
      <c r="W293" s="3111"/>
      <c r="X293" s="3111"/>
      <c r="Y293" s="3111"/>
      <c r="Z293" s="3111"/>
      <c r="AA293" s="3111"/>
      <c r="AB293" s="3111"/>
      <c r="AC293" s="3111"/>
      <c r="AD293" s="3112"/>
      <c r="AE293" s="939"/>
      <c r="AF293" s="939"/>
      <c r="AG293" s="1007"/>
      <c r="AH293" s="939"/>
      <c r="AI293" s="939"/>
      <c r="AJ293" s="938"/>
      <c r="AK293" s="1021"/>
      <c r="AL293" s="1021"/>
      <c r="AM293" s="1021"/>
      <c r="AN293" s="110"/>
      <c r="AO293" s="51"/>
      <c r="AP293" s="945" t="s">
        <v>1379</v>
      </c>
      <c r="AR293" s="21"/>
    </row>
    <row r="294" spans="1:60" s="21" customFormat="1">
      <c r="F294" s="3110"/>
      <c r="G294" s="3111"/>
      <c r="H294" s="3111"/>
      <c r="I294" s="3111"/>
      <c r="J294" s="3111"/>
      <c r="K294" s="3111"/>
      <c r="L294" s="3111"/>
      <c r="M294" s="3111"/>
      <c r="N294" s="3111"/>
      <c r="O294" s="3111"/>
      <c r="P294" s="3111"/>
      <c r="Q294" s="3111"/>
      <c r="R294" s="3111"/>
      <c r="S294" s="3111"/>
      <c r="T294" s="3111"/>
      <c r="U294" s="3111"/>
      <c r="V294" s="3111"/>
      <c r="W294" s="3111"/>
      <c r="X294" s="3111"/>
      <c r="Y294" s="3111"/>
      <c r="Z294" s="3111"/>
      <c r="AA294" s="3111"/>
      <c r="AB294" s="3111"/>
      <c r="AC294" s="3111"/>
      <c r="AD294" s="3112"/>
      <c r="AE294" s="939"/>
      <c r="AF294" s="939"/>
      <c r="AH294" s="939"/>
      <c r="AI294" s="939"/>
      <c r="AJ294" s="1084"/>
      <c r="AK294" s="1055"/>
      <c r="AL294" s="1055"/>
      <c r="AM294" s="1055"/>
      <c r="AN294" s="1085"/>
      <c r="AP294" s="1086" t="s">
        <v>2156</v>
      </c>
      <c r="BD294" s="1087"/>
      <c r="BE294" s="1087"/>
      <c r="BF294" s="1087"/>
      <c r="BG294" s="1087"/>
      <c r="BH294" s="1087"/>
    </row>
    <row r="295" spans="1:60" ht="13">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ht="13">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20" t="s">
        <v>1379</v>
      </c>
      <c r="G298" s="3121"/>
      <c r="H298" s="3121"/>
      <c r="I298" s="3121"/>
      <c r="J298" s="3121"/>
      <c r="K298" s="3121"/>
      <c r="L298" s="3121"/>
      <c r="M298" s="3121"/>
      <c r="N298" s="3121"/>
      <c r="O298" s="3121"/>
      <c r="P298" s="3121"/>
      <c r="Q298" s="3121"/>
      <c r="R298" s="3121"/>
      <c r="S298" s="3121"/>
      <c r="T298" s="3121"/>
      <c r="U298" s="3121"/>
      <c r="V298" s="3121"/>
      <c r="W298" s="3121"/>
      <c r="X298" s="3121"/>
      <c r="Y298" s="3121"/>
      <c r="Z298" s="3121"/>
      <c r="AA298" s="3121"/>
      <c r="AB298" s="3121"/>
      <c r="AC298" s="3121"/>
      <c r="AD298" s="3122"/>
      <c r="AE298" s="1073"/>
      <c r="AF298" s="1073"/>
      <c r="AG298" s="1073"/>
      <c r="AH298" s="1073"/>
      <c r="AI298" s="1073"/>
      <c r="AJ298" s="1073"/>
      <c r="AK298" s="1073"/>
      <c r="AL298" s="1021"/>
      <c r="AM298" s="1021"/>
      <c r="AN298" s="110"/>
      <c r="AO298" s="51"/>
      <c r="AP298" s="126"/>
      <c r="AR298" s="21"/>
    </row>
    <row r="299" spans="1:60" ht="13">
      <c r="A299" s="1055"/>
      <c r="B299" s="939"/>
      <c r="C299" s="1691"/>
      <c r="D299" s="1691"/>
      <c r="E299" s="935"/>
      <c r="F299" s="3120"/>
      <c r="G299" s="3121"/>
      <c r="H299" s="3121"/>
      <c r="I299" s="3121"/>
      <c r="J299" s="3121"/>
      <c r="K299" s="3121"/>
      <c r="L299" s="3121"/>
      <c r="M299" s="3121"/>
      <c r="N299" s="3121"/>
      <c r="O299" s="3121"/>
      <c r="P299" s="3121"/>
      <c r="Q299" s="3121"/>
      <c r="R299" s="3121"/>
      <c r="S299" s="3121"/>
      <c r="T299" s="3121"/>
      <c r="U299" s="3121"/>
      <c r="V299" s="3121"/>
      <c r="W299" s="3121"/>
      <c r="X299" s="3121"/>
      <c r="Y299" s="3121"/>
      <c r="Z299" s="3121"/>
      <c r="AA299" s="3121"/>
      <c r="AB299" s="3121"/>
      <c r="AC299" s="3121"/>
      <c r="AD299" s="3122"/>
      <c r="AE299" s="939"/>
      <c r="AF299" s="939"/>
      <c r="AG299" s="981"/>
      <c r="AH299" s="939"/>
      <c r="AI299" s="939"/>
      <c r="AJ299" s="1021"/>
      <c r="AK299" s="1021"/>
      <c r="AL299" s="1021"/>
      <c r="AM299" s="1021"/>
      <c r="AN299" s="110"/>
      <c r="AO299" s="51"/>
      <c r="AP299" s="126"/>
      <c r="AR299" s="21"/>
    </row>
    <row r="300" spans="1:60" ht="13">
      <c r="A300" s="1055"/>
      <c r="B300" s="939"/>
      <c r="C300" s="1691"/>
      <c r="D300" s="1691"/>
      <c r="E300" s="935"/>
      <c r="F300" s="3120"/>
      <c r="G300" s="3121"/>
      <c r="H300" s="3121"/>
      <c r="I300" s="3121"/>
      <c r="J300" s="3121"/>
      <c r="K300" s="3121"/>
      <c r="L300" s="3121"/>
      <c r="M300" s="3121"/>
      <c r="N300" s="3121"/>
      <c r="O300" s="3121"/>
      <c r="P300" s="3121"/>
      <c r="Q300" s="3121"/>
      <c r="R300" s="3121"/>
      <c r="S300" s="3121"/>
      <c r="T300" s="3121"/>
      <c r="U300" s="3121"/>
      <c r="V300" s="3121"/>
      <c r="W300" s="3121"/>
      <c r="X300" s="3121"/>
      <c r="Y300" s="3121"/>
      <c r="Z300" s="3121"/>
      <c r="AA300" s="3121"/>
      <c r="AB300" s="3121"/>
      <c r="AC300" s="3121"/>
      <c r="AD300" s="3122"/>
      <c r="AE300" s="939"/>
      <c r="AF300" s="939"/>
      <c r="AG300" s="981"/>
      <c r="AH300" s="939"/>
      <c r="AI300" s="939"/>
      <c r="AJ300" s="1021"/>
      <c r="AK300" s="1021"/>
      <c r="AL300" s="1021"/>
      <c r="AM300" s="1021"/>
      <c r="AN300" s="110"/>
      <c r="AO300" s="51"/>
      <c r="AP300" s="126"/>
      <c r="AR300" s="21"/>
    </row>
    <row r="301" spans="1:60" ht="13">
      <c r="A301" s="1055"/>
      <c r="B301" s="939"/>
      <c r="C301" s="1691"/>
      <c r="D301" s="1691"/>
      <c r="E301" s="935"/>
      <c r="F301" s="3120"/>
      <c r="G301" s="3121"/>
      <c r="H301" s="3121"/>
      <c r="I301" s="3121"/>
      <c r="J301" s="3121"/>
      <c r="K301" s="3121"/>
      <c r="L301" s="3121"/>
      <c r="M301" s="3121"/>
      <c r="N301" s="3121"/>
      <c r="O301" s="3121"/>
      <c r="P301" s="3121"/>
      <c r="Q301" s="3121"/>
      <c r="R301" s="3121"/>
      <c r="S301" s="3121"/>
      <c r="T301" s="3121"/>
      <c r="U301" s="3121"/>
      <c r="V301" s="3121"/>
      <c r="W301" s="3121"/>
      <c r="X301" s="3121"/>
      <c r="Y301" s="3121"/>
      <c r="Z301" s="3121"/>
      <c r="AA301" s="3121"/>
      <c r="AB301" s="3121"/>
      <c r="AC301" s="3121"/>
      <c r="AD301" s="3122"/>
      <c r="AE301" s="939"/>
      <c r="AF301" s="939"/>
      <c r="AG301" s="981"/>
      <c r="AH301" s="939"/>
      <c r="AI301" s="939"/>
      <c r="AJ301" s="1021"/>
      <c r="AK301" s="1021"/>
      <c r="AL301" s="1021"/>
      <c r="AM301" s="1021"/>
      <c r="AN301" s="110"/>
      <c r="AO301" s="51"/>
      <c r="AP301" s="126"/>
      <c r="AR301" s="21"/>
    </row>
    <row r="302" spans="1:60" ht="13">
      <c r="A302" s="1055"/>
      <c r="B302" s="939"/>
      <c r="C302" s="1691"/>
      <c r="D302" s="1691"/>
      <c r="E302" s="935"/>
      <c r="F302" s="3123"/>
      <c r="G302" s="3124"/>
      <c r="H302" s="3124"/>
      <c r="I302" s="3124"/>
      <c r="J302" s="3124"/>
      <c r="K302" s="3124"/>
      <c r="L302" s="3124"/>
      <c r="M302" s="3124"/>
      <c r="N302" s="3124"/>
      <c r="O302" s="3124"/>
      <c r="P302" s="3124"/>
      <c r="Q302" s="3124"/>
      <c r="R302" s="3124"/>
      <c r="S302" s="3124"/>
      <c r="T302" s="3124"/>
      <c r="U302" s="3124"/>
      <c r="V302" s="3124"/>
      <c r="W302" s="3124"/>
      <c r="X302" s="3124"/>
      <c r="Y302" s="3124"/>
      <c r="Z302" s="3124"/>
      <c r="AA302" s="3124"/>
      <c r="AB302" s="3124"/>
      <c r="AC302" s="3124"/>
      <c r="AD302" s="3125"/>
      <c r="AE302" s="939"/>
      <c r="AF302" s="939"/>
      <c r="AG302" s="981"/>
      <c r="AH302" s="939"/>
      <c r="AI302" s="939"/>
      <c r="AJ302" s="1020"/>
      <c r="AK302" s="1021"/>
      <c r="AL302" s="1021"/>
      <c r="AM302" s="1021"/>
      <c r="AN302" s="110"/>
      <c r="AO302" s="51"/>
      <c r="AP302" s="126"/>
      <c r="AR302" s="21"/>
    </row>
    <row r="303" spans="1:60" s="56" customFormat="1" ht="13">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ht="13">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ht="13">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1379</v>
      </c>
      <c r="AR305" s="21"/>
    </row>
    <row r="306" spans="1:60" ht="12.75" customHeight="1">
      <c r="A306" s="1055"/>
      <c r="B306" s="939"/>
      <c r="C306" s="1691"/>
      <c r="D306" s="1691"/>
      <c r="E306" s="935"/>
      <c r="F306" s="1093"/>
      <c r="G306" s="964" t="s">
        <v>723</v>
      </c>
      <c r="H306" s="964"/>
      <c r="I306" s="3126" t="s">
        <v>1379</v>
      </c>
      <c r="J306" s="3126"/>
      <c r="K306" s="3126"/>
      <c r="L306" s="3126"/>
      <c r="M306" s="3126"/>
      <c r="N306" s="3126"/>
      <c r="O306" s="3126"/>
      <c r="P306" s="3126"/>
      <c r="Q306" s="3126"/>
      <c r="R306" s="3126"/>
      <c r="S306" s="3126"/>
      <c r="T306" s="3126"/>
      <c r="U306" s="3126"/>
      <c r="V306" s="3126"/>
      <c r="W306" s="3126"/>
      <c r="X306" s="3126"/>
      <c r="Y306" s="3126"/>
      <c r="Z306" s="3126"/>
      <c r="AA306" s="3126"/>
      <c r="AB306" s="3126"/>
      <c r="AC306" s="3126"/>
      <c r="AD306" s="3127"/>
      <c r="AE306" s="939"/>
      <c r="AF306" s="939"/>
      <c r="AG306" s="981"/>
      <c r="AH306" s="939"/>
      <c r="AI306" s="939"/>
      <c r="AJ306" s="938"/>
      <c r="AK306" s="1021"/>
      <c r="AL306" s="1021"/>
      <c r="AM306" s="1021"/>
      <c r="AN306" s="110"/>
      <c r="AO306" s="51"/>
      <c r="AP306" s="945" t="s">
        <v>1939</v>
      </c>
      <c r="AR306" s="21"/>
    </row>
    <row r="307" spans="1:60" ht="13">
      <c r="A307" s="1055"/>
      <c r="B307" s="939"/>
      <c r="C307" s="1691"/>
      <c r="D307" s="1691"/>
      <c r="E307" s="935"/>
      <c r="F307" s="1093"/>
      <c r="G307" s="964"/>
      <c r="H307" s="964"/>
      <c r="I307" s="3126"/>
      <c r="J307" s="3126"/>
      <c r="K307" s="3126"/>
      <c r="L307" s="3126"/>
      <c r="M307" s="3126"/>
      <c r="N307" s="3126"/>
      <c r="O307" s="3126"/>
      <c r="P307" s="3126"/>
      <c r="Q307" s="3126"/>
      <c r="R307" s="3126"/>
      <c r="S307" s="3126"/>
      <c r="T307" s="3126"/>
      <c r="U307" s="3126"/>
      <c r="V307" s="3126"/>
      <c r="W307" s="3126"/>
      <c r="X307" s="3126"/>
      <c r="Y307" s="3126"/>
      <c r="Z307" s="3126"/>
      <c r="AA307" s="3126"/>
      <c r="AB307" s="3126"/>
      <c r="AC307" s="3126"/>
      <c r="AD307" s="3127"/>
      <c r="AE307" s="939"/>
      <c r="AF307" s="939"/>
      <c r="AG307" s="981"/>
      <c r="AH307" s="939"/>
      <c r="AI307" s="939"/>
      <c r="AJ307" s="938"/>
      <c r="AK307" s="1021"/>
      <c r="AL307" s="1021"/>
      <c r="AM307" s="1021"/>
      <c r="AN307" s="110"/>
      <c r="AO307" s="51"/>
      <c r="AP307" s="945" t="s">
        <v>2159</v>
      </c>
      <c r="AR307" s="21"/>
    </row>
    <row r="308" spans="1:60" ht="13">
      <c r="A308" s="1055"/>
      <c r="B308" s="939"/>
      <c r="C308" s="1088"/>
      <c r="D308" s="1088"/>
      <c r="E308" s="935"/>
      <c r="F308" s="1093"/>
      <c r="G308" s="964"/>
      <c r="H308" s="964"/>
      <c r="I308" s="3126"/>
      <c r="J308" s="3126"/>
      <c r="K308" s="3126"/>
      <c r="L308" s="3126"/>
      <c r="M308" s="3126"/>
      <c r="N308" s="3126"/>
      <c r="O308" s="3126"/>
      <c r="P308" s="3126"/>
      <c r="Q308" s="3126"/>
      <c r="R308" s="3126"/>
      <c r="S308" s="3126"/>
      <c r="T308" s="3126"/>
      <c r="U308" s="3126"/>
      <c r="V308" s="3126"/>
      <c r="W308" s="3126"/>
      <c r="X308" s="3126"/>
      <c r="Y308" s="3126"/>
      <c r="Z308" s="3126"/>
      <c r="AA308" s="3126"/>
      <c r="AB308" s="3126"/>
      <c r="AC308" s="3126"/>
      <c r="AD308" s="3127"/>
      <c r="AE308" s="939"/>
      <c r="AF308" s="939"/>
      <c r="AG308" s="981"/>
      <c r="AH308" s="939"/>
      <c r="AI308" s="939"/>
      <c r="AJ308" s="938"/>
      <c r="AK308" s="1021"/>
      <c r="AL308" s="1021"/>
      <c r="AM308" s="1021"/>
      <c r="AN308" s="110"/>
      <c r="AO308" s="51"/>
      <c r="AP308" s="945" t="s">
        <v>2161</v>
      </c>
      <c r="AR308" s="21"/>
    </row>
    <row r="309" spans="1:60" ht="13">
      <c r="A309" s="1055"/>
      <c r="B309" s="939"/>
      <c r="C309" s="1088"/>
      <c r="D309" s="1088"/>
      <c r="E309" s="935"/>
      <c r="F309" s="1091"/>
      <c r="G309" s="939"/>
      <c r="H309" s="939"/>
      <c r="I309" s="3128"/>
      <c r="J309" s="3128"/>
      <c r="K309" s="3128"/>
      <c r="L309" s="3128"/>
      <c r="M309" s="3128"/>
      <c r="N309" s="3128"/>
      <c r="O309" s="3128"/>
      <c r="P309" s="3128"/>
      <c r="Q309" s="3128"/>
      <c r="R309" s="3128"/>
      <c r="S309" s="3128"/>
      <c r="T309" s="3128"/>
      <c r="U309" s="3128"/>
      <c r="V309" s="3128"/>
      <c r="W309" s="3128"/>
      <c r="X309" s="3128"/>
      <c r="Y309" s="3128"/>
      <c r="Z309" s="3128"/>
      <c r="AA309" s="3128"/>
      <c r="AB309" s="3128"/>
      <c r="AC309" s="3128"/>
      <c r="AD309" s="3129"/>
      <c r="AE309" s="939"/>
      <c r="AF309" s="939"/>
      <c r="AG309" s="981"/>
      <c r="AH309" s="939"/>
      <c r="AI309" s="939"/>
      <c r="AJ309" s="938"/>
      <c r="AK309" s="1021"/>
      <c r="AL309" s="1021"/>
      <c r="AM309" s="1021"/>
      <c r="AN309" s="110"/>
      <c r="AO309" s="51"/>
      <c r="AP309" s="945" t="s">
        <v>2160</v>
      </c>
      <c r="AR309" s="21"/>
    </row>
    <row r="310" spans="1:60" ht="13">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ht="13">
      <c r="A311" s="1055"/>
      <c r="B311" s="939"/>
      <c r="C311" s="1088"/>
      <c r="D311" s="1088"/>
      <c r="E311" s="935"/>
      <c r="F311" s="1091"/>
      <c r="G311" s="939" t="s">
        <v>540</v>
      </c>
      <c r="H311" s="939"/>
      <c r="I311" s="3126" t="s">
        <v>1379</v>
      </c>
      <c r="J311" s="3126"/>
      <c r="K311" s="3126"/>
      <c r="L311" s="3126"/>
      <c r="M311" s="3126"/>
      <c r="N311" s="3126"/>
      <c r="O311" s="3126"/>
      <c r="P311" s="3126"/>
      <c r="Q311" s="3126"/>
      <c r="R311" s="3126"/>
      <c r="S311" s="3126"/>
      <c r="T311" s="3126"/>
      <c r="U311" s="3126"/>
      <c r="V311" s="3126"/>
      <c r="W311" s="3126"/>
      <c r="X311" s="3126"/>
      <c r="Y311" s="3126"/>
      <c r="Z311" s="3126"/>
      <c r="AA311" s="3126"/>
      <c r="AB311" s="3126"/>
      <c r="AC311" s="3126"/>
      <c r="AD311" s="3127"/>
      <c r="AE311" s="939"/>
      <c r="AF311" s="939"/>
      <c r="AG311" s="981"/>
      <c r="AH311" s="939"/>
      <c r="AI311" s="939"/>
      <c r="AJ311" s="938"/>
      <c r="AK311" s="1021"/>
      <c r="AL311" s="1021"/>
      <c r="AM311" s="1021"/>
      <c r="AN311" s="110"/>
      <c r="AO311" s="51"/>
      <c r="AR311" s="21"/>
    </row>
    <row r="312" spans="1:60" ht="13">
      <c r="A312" s="1055"/>
      <c r="B312" s="939"/>
      <c r="C312" s="1088"/>
      <c r="D312" s="1088"/>
      <c r="E312" s="935"/>
      <c r="F312" s="1091"/>
      <c r="G312" s="939"/>
      <c r="H312" s="939"/>
      <c r="I312" s="3126"/>
      <c r="J312" s="3126"/>
      <c r="K312" s="3126"/>
      <c r="L312" s="3126"/>
      <c r="M312" s="3126"/>
      <c r="N312" s="3126"/>
      <c r="O312" s="3126"/>
      <c r="P312" s="3126"/>
      <c r="Q312" s="3126"/>
      <c r="R312" s="3126"/>
      <c r="S312" s="3126"/>
      <c r="T312" s="3126"/>
      <c r="U312" s="3126"/>
      <c r="V312" s="3126"/>
      <c r="W312" s="3126"/>
      <c r="X312" s="3126"/>
      <c r="Y312" s="3126"/>
      <c r="Z312" s="3126"/>
      <c r="AA312" s="3126"/>
      <c r="AB312" s="3126"/>
      <c r="AC312" s="3126"/>
      <c r="AD312" s="3127"/>
      <c r="AE312" s="939"/>
      <c r="AF312" s="939"/>
      <c r="AG312" s="981"/>
      <c r="AH312" s="939"/>
      <c r="AI312" s="939"/>
      <c r="AJ312" s="938"/>
      <c r="AK312" s="1021"/>
      <c r="AL312" s="1021"/>
      <c r="AM312" s="1021"/>
      <c r="AN312" s="110"/>
      <c r="AO312" s="51"/>
      <c r="AP312" s="945" t="s">
        <v>1379</v>
      </c>
      <c r="AR312" s="21"/>
    </row>
    <row r="313" spans="1:60" ht="13">
      <c r="A313" s="1055"/>
      <c r="B313" s="939"/>
      <c r="C313" s="1088"/>
      <c r="D313" s="1088"/>
      <c r="E313" s="935"/>
      <c r="F313" s="1094"/>
      <c r="G313" s="1095"/>
      <c r="H313" s="1095"/>
      <c r="I313" s="3128"/>
      <c r="J313" s="3128"/>
      <c r="K313" s="3128"/>
      <c r="L313" s="3128"/>
      <c r="M313" s="3128"/>
      <c r="N313" s="3128"/>
      <c r="O313" s="3128"/>
      <c r="P313" s="3128"/>
      <c r="Q313" s="3128"/>
      <c r="R313" s="3128"/>
      <c r="S313" s="3128"/>
      <c r="T313" s="3128"/>
      <c r="U313" s="3128"/>
      <c r="V313" s="3128"/>
      <c r="W313" s="3128"/>
      <c r="X313" s="3128"/>
      <c r="Y313" s="3128"/>
      <c r="Z313" s="3128"/>
      <c r="AA313" s="3128"/>
      <c r="AB313" s="3128"/>
      <c r="AC313" s="3128"/>
      <c r="AD313" s="3129"/>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16" t="s">
        <v>1658</v>
      </c>
      <c r="B315" s="3116"/>
      <c r="C315" s="3087" t="s">
        <v>576</v>
      </c>
      <c r="D315" s="3087"/>
      <c r="E315" s="935"/>
      <c r="F315" s="3019" t="s">
        <v>1659</v>
      </c>
      <c r="G315" s="3020"/>
      <c r="H315" s="3020"/>
      <c r="I315" s="3020"/>
      <c r="J315" s="3020"/>
      <c r="K315" s="3020"/>
      <c r="L315" s="3020"/>
      <c r="M315" s="3020"/>
      <c r="N315" s="3020"/>
      <c r="O315" s="3020"/>
      <c r="P315" s="3020"/>
      <c r="Q315" s="3020"/>
      <c r="R315" s="3020"/>
      <c r="S315" s="3020"/>
      <c r="T315" s="3020"/>
      <c r="U315" s="3020"/>
      <c r="V315" s="3020"/>
      <c r="W315" s="3020"/>
      <c r="X315" s="3020"/>
      <c r="Y315" s="3020"/>
      <c r="Z315" s="3020"/>
      <c r="AA315" s="3020"/>
      <c r="AB315" s="3020"/>
      <c r="AC315" s="3020"/>
      <c r="AD315" s="3021"/>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025"/>
      <c r="G316" s="3026"/>
      <c r="H316" s="3026"/>
      <c r="I316" s="3026"/>
      <c r="J316" s="3026"/>
      <c r="K316" s="3026"/>
      <c r="L316" s="3026"/>
      <c r="M316" s="3026"/>
      <c r="N316" s="3026"/>
      <c r="O316" s="3026"/>
      <c r="P316" s="3026"/>
      <c r="Q316" s="3026"/>
      <c r="R316" s="3026"/>
      <c r="S316" s="3026"/>
      <c r="T316" s="3026"/>
      <c r="U316" s="3026"/>
      <c r="V316" s="3026"/>
      <c r="W316" s="3026"/>
      <c r="X316" s="3026"/>
      <c r="Y316" s="3026"/>
      <c r="Z316" s="3026"/>
      <c r="AA316" s="3026"/>
      <c r="AB316" s="3026"/>
      <c r="AC316" s="3026"/>
      <c r="AD316" s="3027"/>
      <c r="AE316" s="939"/>
      <c r="AF316" s="939"/>
      <c r="AG316" s="939"/>
      <c r="AH316" s="939"/>
      <c r="AI316" s="939"/>
      <c r="AJ316" s="938"/>
      <c r="AK316" s="1021"/>
      <c r="AL316" s="1021"/>
      <c r="AM316" s="1021"/>
      <c r="AN316" s="110"/>
      <c r="AO316" s="51"/>
    </row>
    <row r="317" spans="1:60" ht="15" customHeight="1">
      <c r="A317" s="1055"/>
      <c r="B317" s="939"/>
      <c r="C317" s="939"/>
      <c r="D317" s="939"/>
      <c r="E317" s="939"/>
      <c r="F317" s="3025"/>
      <c r="G317" s="3026"/>
      <c r="H317" s="3026"/>
      <c r="I317" s="3026"/>
      <c r="J317" s="3026"/>
      <c r="K317" s="3026"/>
      <c r="L317" s="3026"/>
      <c r="M317" s="3026"/>
      <c r="N317" s="3026"/>
      <c r="O317" s="3026"/>
      <c r="P317" s="3026"/>
      <c r="Q317" s="3026"/>
      <c r="R317" s="3026"/>
      <c r="S317" s="3026"/>
      <c r="T317" s="3026"/>
      <c r="U317" s="3026"/>
      <c r="V317" s="3026"/>
      <c r="W317" s="3026"/>
      <c r="X317" s="3026"/>
      <c r="Y317" s="3026"/>
      <c r="Z317" s="3026"/>
      <c r="AA317" s="3026"/>
      <c r="AB317" s="3026"/>
      <c r="AC317" s="3026"/>
      <c r="AD317" s="3027"/>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ht="13">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90">
        <f>AP279</f>
        <v>9</v>
      </c>
      <c r="AL320" s="3091"/>
      <c r="AM320" s="3092"/>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080" t="s">
        <v>1575</v>
      </c>
      <c r="AF323" s="3080"/>
      <c r="AG323" s="3080"/>
      <c r="AH323" s="3080"/>
      <c r="AI323" s="3080"/>
      <c r="AJ323" s="3080"/>
      <c r="AK323" s="3080"/>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111" t="s">
        <v>2119</v>
      </c>
      <c r="C325" s="3111"/>
      <c r="D325" s="3111"/>
      <c r="E325" s="3111"/>
      <c r="F325" s="3111"/>
      <c r="G325" s="3111"/>
      <c r="H325" s="3111"/>
      <c r="I325" s="3111"/>
      <c r="J325" s="3111"/>
      <c r="K325" s="3111"/>
      <c r="L325" s="3111"/>
      <c r="M325" s="3111"/>
      <c r="N325" s="3111"/>
      <c r="O325" s="3111"/>
      <c r="P325" s="3111"/>
      <c r="Q325" s="3111"/>
      <c r="R325" s="3111"/>
      <c r="S325" s="3111"/>
      <c r="T325" s="3111"/>
      <c r="U325" s="3111"/>
      <c r="V325" s="3111"/>
      <c r="W325" s="3111"/>
      <c r="X325" s="3111"/>
      <c r="Y325" s="3111"/>
      <c r="Z325" s="3111"/>
      <c r="AA325" s="3111"/>
      <c r="AB325" s="3111"/>
      <c r="AC325" s="3111"/>
      <c r="AD325" s="3111"/>
      <c r="AE325" s="3111"/>
      <c r="AF325" s="3111"/>
      <c r="AG325" s="3111"/>
      <c r="AH325" s="3111"/>
      <c r="AI325" s="3111"/>
      <c r="AJ325" s="3111"/>
      <c r="AK325" s="1073"/>
      <c r="AL325" s="962"/>
      <c r="AM325" s="1022"/>
      <c r="AN325" s="995"/>
    </row>
    <row r="326" spans="1:42" s="938" customFormat="1" ht="12.75" customHeight="1">
      <c r="A326" s="1022"/>
      <c r="B326" s="3111"/>
      <c r="C326" s="3111"/>
      <c r="D326" s="3111"/>
      <c r="E326" s="3111"/>
      <c r="F326" s="3111"/>
      <c r="G326" s="3111"/>
      <c r="H326" s="3111"/>
      <c r="I326" s="3111"/>
      <c r="J326" s="3111"/>
      <c r="K326" s="3111"/>
      <c r="L326" s="3111"/>
      <c r="M326" s="3111"/>
      <c r="N326" s="3111"/>
      <c r="O326" s="3111"/>
      <c r="P326" s="3111"/>
      <c r="Q326" s="3111"/>
      <c r="R326" s="3111"/>
      <c r="S326" s="3111"/>
      <c r="T326" s="3111"/>
      <c r="U326" s="3111"/>
      <c r="V326" s="3111"/>
      <c r="W326" s="3111"/>
      <c r="X326" s="3111"/>
      <c r="Y326" s="3111"/>
      <c r="Z326" s="3111"/>
      <c r="AA326" s="3111"/>
      <c r="AB326" s="3111"/>
      <c r="AC326" s="3111"/>
      <c r="AD326" s="3111"/>
      <c r="AE326" s="3111"/>
      <c r="AF326" s="3111"/>
      <c r="AG326" s="3111"/>
      <c r="AH326" s="3111"/>
      <c r="AI326" s="3111"/>
      <c r="AJ326" s="3111"/>
      <c r="AK326" s="1073"/>
      <c r="AL326" s="962"/>
      <c r="AM326" s="1022"/>
      <c r="AN326" s="995"/>
    </row>
    <row r="327" spans="1:42" s="938" customFormat="1" ht="12.75" customHeight="1">
      <c r="A327" s="1022"/>
      <c r="B327" s="3111"/>
      <c r="C327" s="3111"/>
      <c r="D327" s="3111"/>
      <c r="E327" s="3111"/>
      <c r="F327" s="3111"/>
      <c r="G327" s="3111"/>
      <c r="H327" s="3111"/>
      <c r="I327" s="3111"/>
      <c r="J327" s="3111"/>
      <c r="K327" s="3111"/>
      <c r="L327" s="3111"/>
      <c r="M327" s="3111"/>
      <c r="N327" s="3111"/>
      <c r="O327" s="3111"/>
      <c r="P327" s="3111"/>
      <c r="Q327" s="3111"/>
      <c r="R327" s="3111"/>
      <c r="S327" s="3111"/>
      <c r="T327" s="3111"/>
      <c r="U327" s="3111"/>
      <c r="V327" s="3111"/>
      <c r="W327" s="3111"/>
      <c r="X327" s="3111"/>
      <c r="Y327" s="3111"/>
      <c r="Z327" s="3111"/>
      <c r="AA327" s="3111"/>
      <c r="AB327" s="3111"/>
      <c r="AC327" s="3111"/>
      <c r="AD327" s="3111"/>
      <c r="AE327" s="3111"/>
      <c r="AF327" s="3111"/>
      <c r="AG327" s="3111"/>
      <c r="AH327" s="3111"/>
      <c r="AI327" s="3111"/>
      <c r="AJ327" s="3111"/>
      <c r="AK327" s="1073"/>
      <c r="AL327" s="962"/>
      <c r="AM327" s="1022"/>
      <c r="AN327" s="995"/>
    </row>
    <row r="328" spans="1:42" s="938" customFormat="1" ht="12.75" customHeight="1">
      <c r="A328" s="1022"/>
      <c r="B328" s="3111"/>
      <c r="C328" s="3111"/>
      <c r="D328" s="3111"/>
      <c r="E328" s="3111"/>
      <c r="F328" s="3111"/>
      <c r="G328" s="3111"/>
      <c r="H328" s="3111"/>
      <c r="I328" s="3111"/>
      <c r="J328" s="3111"/>
      <c r="K328" s="3111"/>
      <c r="L328" s="3111"/>
      <c r="M328" s="3111"/>
      <c r="N328" s="3111"/>
      <c r="O328" s="3111"/>
      <c r="P328" s="3111"/>
      <c r="Q328" s="3111"/>
      <c r="R328" s="3111"/>
      <c r="S328" s="3111"/>
      <c r="T328" s="3111"/>
      <c r="U328" s="3111"/>
      <c r="V328" s="3111"/>
      <c r="W328" s="3111"/>
      <c r="X328" s="3111"/>
      <c r="Y328" s="3111"/>
      <c r="Z328" s="3111"/>
      <c r="AA328" s="3111"/>
      <c r="AB328" s="3111"/>
      <c r="AC328" s="3111"/>
      <c r="AD328" s="3111"/>
      <c r="AE328" s="3111"/>
      <c r="AF328" s="3111"/>
      <c r="AG328" s="3111"/>
      <c r="AH328" s="3111"/>
      <c r="AI328" s="3111"/>
      <c r="AJ328" s="3111"/>
      <c r="AK328" s="1073"/>
      <c r="AL328" s="962"/>
      <c r="AM328" s="1022"/>
      <c r="AN328" s="995"/>
    </row>
    <row r="329" spans="1:42" s="938" customFormat="1" ht="12.75" customHeight="1">
      <c r="A329" s="1022"/>
      <c r="B329" s="3111"/>
      <c r="C329" s="3111"/>
      <c r="D329" s="3111"/>
      <c r="E329" s="3111"/>
      <c r="F329" s="3111"/>
      <c r="G329" s="3111"/>
      <c r="H329" s="3111"/>
      <c r="I329" s="3111"/>
      <c r="J329" s="3111"/>
      <c r="K329" s="3111"/>
      <c r="L329" s="3111"/>
      <c r="M329" s="3111"/>
      <c r="N329" s="3111"/>
      <c r="O329" s="3111"/>
      <c r="P329" s="3111"/>
      <c r="Q329" s="3111"/>
      <c r="R329" s="3111"/>
      <c r="S329" s="3111"/>
      <c r="T329" s="3111"/>
      <c r="U329" s="3111"/>
      <c r="V329" s="3111"/>
      <c r="W329" s="3111"/>
      <c r="X329" s="3111"/>
      <c r="Y329" s="3111"/>
      <c r="Z329" s="3111"/>
      <c r="AA329" s="3111"/>
      <c r="AB329" s="3111"/>
      <c r="AC329" s="3111"/>
      <c r="AD329" s="3111"/>
      <c r="AE329" s="3111"/>
      <c r="AF329" s="3111"/>
      <c r="AG329" s="3111"/>
      <c r="AH329" s="3111"/>
      <c r="AI329" s="3111"/>
      <c r="AJ329" s="3111"/>
      <c r="AK329" s="1073"/>
      <c r="AL329" s="962"/>
      <c r="AM329" s="1022"/>
      <c r="AN329" s="995"/>
    </row>
    <row r="330" spans="1:42" s="938" customFormat="1" ht="12.75" customHeight="1">
      <c r="A330" s="1022"/>
      <c r="B330" s="3111"/>
      <c r="C330" s="3111"/>
      <c r="D330" s="3111"/>
      <c r="E330" s="3111"/>
      <c r="F330" s="3111"/>
      <c r="G330" s="3111"/>
      <c r="H330" s="3111"/>
      <c r="I330" s="3111"/>
      <c r="J330" s="3111"/>
      <c r="K330" s="3111"/>
      <c r="L330" s="3111"/>
      <c r="M330" s="3111"/>
      <c r="N330" s="3111"/>
      <c r="O330" s="3111"/>
      <c r="P330" s="3111"/>
      <c r="Q330" s="3111"/>
      <c r="R330" s="3111"/>
      <c r="S330" s="3111"/>
      <c r="T330" s="3111"/>
      <c r="U330" s="3111"/>
      <c r="V330" s="3111"/>
      <c r="W330" s="3111"/>
      <c r="X330" s="3111"/>
      <c r="Y330" s="3111"/>
      <c r="Z330" s="3111"/>
      <c r="AA330" s="3111"/>
      <c r="AB330" s="3111"/>
      <c r="AC330" s="3111"/>
      <c r="AD330" s="3111"/>
      <c r="AE330" s="3111"/>
      <c r="AF330" s="3111"/>
      <c r="AG330" s="3111"/>
      <c r="AH330" s="3111"/>
      <c r="AI330" s="3111"/>
      <c r="AJ330" s="3111"/>
      <c r="AK330" s="1073"/>
      <c r="AL330" s="962"/>
      <c r="AM330" s="1022"/>
      <c r="AN330" s="995"/>
    </row>
    <row r="331" spans="1:42" s="938" customFormat="1" ht="12.75" customHeight="1">
      <c r="A331" s="1022"/>
      <c r="B331" s="3111"/>
      <c r="C331" s="3111"/>
      <c r="D331" s="3111"/>
      <c r="E331" s="3111"/>
      <c r="F331" s="3111"/>
      <c r="G331" s="3111"/>
      <c r="H331" s="3111"/>
      <c r="I331" s="3111"/>
      <c r="J331" s="3111"/>
      <c r="K331" s="3111"/>
      <c r="L331" s="3111"/>
      <c r="M331" s="3111"/>
      <c r="N331" s="3111"/>
      <c r="O331" s="3111"/>
      <c r="P331" s="3111"/>
      <c r="Q331" s="3111"/>
      <c r="R331" s="3111"/>
      <c r="S331" s="3111"/>
      <c r="T331" s="3111"/>
      <c r="U331" s="3111"/>
      <c r="V331" s="3111"/>
      <c r="W331" s="3111"/>
      <c r="X331" s="3111"/>
      <c r="Y331" s="3111"/>
      <c r="Z331" s="3111"/>
      <c r="AA331" s="3111"/>
      <c r="AB331" s="3111"/>
      <c r="AC331" s="3111"/>
      <c r="AD331" s="3111"/>
      <c r="AE331" s="3111"/>
      <c r="AF331" s="3111"/>
      <c r="AG331" s="3111"/>
      <c r="AH331" s="3111"/>
      <c r="AI331" s="3111"/>
      <c r="AJ331" s="3111"/>
      <c r="AK331" s="1073"/>
      <c r="AL331" s="962"/>
      <c r="AM331" s="1022"/>
      <c r="AN331" s="995"/>
    </row>
    <row r="332" spans="1:42" ht="12.75" customHeight="1">
      <c r="A332" s="1022"/>
      <c r="B332" s="3111"/>
      <c r="C332" s="3111"/>
      <c r="D332" s="3111"/>
      <c r="E332" s="3111"/>
      <c r="F332" s="3111"/>
      <c r="G332" s="3111"/>
      <c r="H332" s="3111"/>
      <c r="I332" s="3111"/>
      <c r="J332" s="3111"/>
      <c r="K332" s="3111"/>
      <c r="L332" s="3111"/>
      <c r="M332" s="3111"/>
      <c r="N332" s="3111"/>
      <c r="O332" s="3111"/>
      <c r="P332" s="3111"/>
      <c r="Q332" s="3111"/>
      <c r="R332" s="3111"/>
      <c r="S332" s="3111"/>
      <c r="T332" s="3111"/>
      <c r="U332" s="3111"/>
      <c r="V332" s="3111"/>
      <c r="W332" s="3111"/>
      <c r="X332" s="3111"/>
      <c r="Y332" s="3111"/>
      <c r="Z332" s="3111"/>
      <c r="AA332" s="3111"/>
      <c r="AB332" s="3111"/>
      <c r="AC332" s="3111"/>
      <c r="AD332" s="3111"/>
      <c r="AE332" s="3111"/>
      <c r="AF332" s="3111"/>
      <c r="AG332" s="3111"/>
      <c r="AH332" s="3111"/>
      <c r="AI332" s="3111"/>
      <c r="AJ332" s="3111"/>
      <c r="AK332" s="1073"/>
      <c r="AL332" s="962"/>
      <c r="AM332" s="1022"/>
    </row>
    <row r="333" spans="1:42" s="938" customFormat="1" ht="12.75" customHeight="1">
      <c r="A333" s="1055"/>
      <c r="B333" s="3111"/>
      <c r="C333" s="3111"/>
      <c r="D333" s="3111"/>
      <c r="E333" s="3111"/>
      <c r="F333" s="3111"/>
      <c r="G333" s="3111"/>
      <c r="H333" s="3111"/>
      <c r="I333" s="3111"/>
      <c r="J333" s="3111"/>
      <c r="K333" s="3111"/>
      <c r="L333" s="3111"/>
      <c r="M333" s="3111"/>
      <c r="N333" s="3111"/>
      <c r="O333" s="3111"/>
      <c r="P333" s="3111"/>
      <c r="Q333" s="3111"/>
      <c r="R333" s="3111"/>
      <c r="S333" s="3111"/>
      <c r="T333" s="3111"/>
      <c r="U333" s="3111"/>
      <c r="V333" s="3111"/>
      <c r="W333" s="3111"/>
      <c r="X333" s="3111"/>
      <c r="Y333" s="3111"/>
      <c r="Z333" s="3111"/>
      <c r="AA333" s="3111"/>
      <c r="AB333" s="3111"/>
      <c r="AC333" s="3111"/>
      <c r="AD333" s="3111"/>
      <c r="AE333" s="3111"/>
      <c r="AF333" s="3111"/>
      <c r="AG333" s="3111"/>
      <c r="AH333" s="3111"/>
      <c r="AI333" s="3111"/>
      <c r="AJ333" s="3111"/>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624</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576</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723</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066" t="s">
        <v>1599</v>
      </c>
      <c r="AG339" s="3066"/>
      <c r="AH339" s="3066"/>
      <c r="AI339" s="3066"/>
      <c r="AJ339" s="3066"/>
      <c r="AK339" s="3066"/>
      <c r="AL339" s="3066"/>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540</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066" t="s">
        <v>1665</v>
      </c>
      <c r="AG346" s="3066"/>
      <c r="AH346" s="3066"/>
      <c r="AI346" s="3066"/>
      <c r="AJ346" s="3066"/>
      <c r="AK346" s="3066"/>
      <c r="AL346" s="3066"/>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624</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723</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540</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066" t="s">
        <v>1639</v>
      </c>
      <c r="AG352" s="3066"/>
      <c r="AH352" s="3066"/>
      <c r="AI352" s="3066"/>
      <c r="AJ352" s="3066"/>
      <c r="AK352" s="3066"/>
      <c r="AL352" s="3066"/>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066" t="s">
        <v>1668</v>
      </c>
      <c r="AG358" s="3066"/>
      <c r="AH358" s="3066"/>
      <c r="AI358" s="3066"/>
      <c r="AJ358" s="3066"/>
      <c r="AK358" s="3066"/>
      <c r="AL358" s="3066"/>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33" t="s">
        <v>1379</v>
      </c>
      <c r="P362" s="3133"/>
      <c r="Q362" s="3133"/>
      <c r="R362" s="3133"/>
      <c r="S362" s="3133"/>
      <c r="T362" s="3133"/>
      <c r="U362" s="3133"/>
      <c r="V362" s="3133"/>
      <c r="W362" s="3133"/>
      <c r="X362" s="3133"/>
      <c r="Y362" s="3133"/>
      <c r="Z362" s="3133"/>
      <c r="AA362" s="3133"/>
      <c r="AB362" s="3133"/>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066" t="s">
        <v>1613</v>
      </c>
      <c r="AG364" s="3066"/>
      <c r="AH364" s="3066"/>
      <c r="AI364" s="3066"/>
      <c r="AJ364" s="3066"/>
      <c r="AK364" s="3066"/>
      <c r="AL364" s="3066"/>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624</v>
      </c>
      <c r="AP366" s="1115">
        <v>0</v>
      </c>
      <c r="AT366" s="938" t="s">
        <v>624</v>
      </c>
      <c r="AU366" s="1115">
        <v>0</v>
      </c>
    </row>
    <row r="367" spans="1:53" s="938" customFormat="1" ht="12.75" customHeight="1">
      <c r="A367" s="1055"/>
      <c r="B367" s="1018"/>
      <c r="C367" s="1542"/>
      <c r="D367" s="1018" t="s">
        <v>1669</v>
      </c>
      <c r="E367" s="1546"/>
      <c r="F367" s="1546"/>
      <c r="G367" s="1546"/>
      <c r="H367" s="3130" t="s">
        <v>723</v>
      </c>
      <c r="I367" s="3130"/>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723</v>
      </c>
      <c r="AP367" s="938">
        <v>3</v>
      </c>
      <c r="AT367" s="1113" t="s">
        <v>723</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540</v>
      </c>
      <c r="AP368" s="938">
        <v>2</v>
      </c>
      <c r="AT368" s="1113" t="s">
        <v>540</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624</v>
      </c>
      <c r="AP374" s="1115">
        <v>0</v>
      </c>
    </row>
    <row r="375" spans="1:46" s="938" customFormat="1" ht="12.75" customHeight="1">
      <c r="A375" s="1055"/>
      <c r="B375" s="1018"/>
      <c r="C375" s="1542"/>
      <c r="D375" s="1018"/>
      <c r="E375" s="1018" t="s">
        <v>1669</v>
      </c>
      <c r="F375" s="1546"/>
      <c r="G375" s="1546"/>
      <c r="I375" s="3132" t="s">
        <v>624</v>
      </c>
      <c r="J375" s="3132"/>
      <c r="K375" s="3132"/>
      <c r="L375" s="3132"/>
      <c r="M375" s="3132"/>
      <c r="N375" s="3132"/>
      <c r="O375" s="3132"/>
      <c r="P375" s="3132"/>
      <c r="Q375" s="3132"/>
      <c r="R375" s="3132"/>
      <c r="S375" s="3132"/>
      <c r="T375" s="3132"/>
      <c r="U375" s="3132"/>
      <c r="V375" s="3132"/>
      <c r="W375" s="3132"/>
      <c r="X375" s="3132"/>
      <c r="Y375" s="3132"/>
      <c r="Z375" s="3132"/>
      <c r="AA375" s="3132"/>
      <c r="AB375" s="3132"/>
      <c r="AC375" s="3132"/>
      <c r="AD375" s="3132"/>
      <c r="AE375" s="3132"/>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084" t="s">
        <v>624</v>
      </c>
      <c r="C377" s="3084"/>
      <c r="D377" s="1547"/>
      <c r="E377" s="3111" t="s">
        <v>1672</v>
      </c>
      <c r="F377" s="3111"/>
      <c r="G377" s="3111"/>
      <c r="H377" s="3111"/>
      <c r="I377" s="3111"/>
      <c r="J377" s="3111"/>
      <c r="K377" s="3111"/>
      <c r="L377" s="3111"/>
      <c r="M377" s="3111"/>
      <c r="N377" s="3111"/>
      <c r="O377" s="3111"/>
      <c r="P377" s="3111"/>
      <c r="Q377" s="3111"/>
      <c r="R377" s="3111"/>
      <c r="S377" s="3111"/>
      <c r="T377" s="3111"/>
      <c r="U377" s="3111"/>
      <c r="V377" s="3111"/>
      <c r="W377" s="3111"/>
      <c r="X377" s="3111"/>
      <c r="Y377" s="3111"/>
      <c r="Z377" s="3111"/>
      <c r="AA377" s="3111"/>
      <c r="AB377" s="3111"/>
      <c r="AC377" s="3111"/>
      <c r="AD377" s="3111"/>
      <c r="AE377" s="3111"/>
      <c r="AF377" s="3111"/>
      <c r="AG377" s="3111"/>
      <c r="AH377" s="1547"/>
      <c r="AI377" s="1547"/>
      <c r="AJ377" s="1547"/>
      <c r="AK377" s="1547"/>
      <c r="AL377" s="1547"/>
      <c r="AN377" s="995"/>
    </row>
    <row r="378" spans="1:46" s="938" customFormat="1" ht="12.75" customHeight="1">
      <c r="A378" s="1055"/>
      <c r="B378" s="1018"/>
      <c r="C378" s="1542"/>
      <c r="D378" s="1547"/>
      <c r="E378" s="3111"/>
      <c r="F378" s="3111"/>
      <c r="G378" s="3111"/>
      <c r="H378" s="3111"/>
      <c r="I378" s="3111"/>
      <c r="J378" s="3111"/>
      <c r="K378" s="3111"/>
      <c r="L378" s="3111"/>
      <c r="M378" s="3111"/>
      <c r="N378" s="3111"/>
      <c r="O378" s="3111"/>
      <c r="P378" s="3111"/>
      <c r="Q378" s="3111"/>
      <c r="R378" s="3111"/>
      <c r="S378" s="3111"/>
      <c r="T378" s="3111"/>
      <c r="U378" s="3111"/>
      <c r="V378" s="3111"/>
      <c r="W378" s="3111"/>
      <c r="X378" s="3111"/>
      <c r="Y378" s="3111"/>
      <c r="Z378" s="3111"/>
      <c r="AA378" s="3111"/>
      <c r="AB378" s="3111"/>
      <c r="AC378" s="3111"/>
      <c r="AD378" s="3111"/>
      <c r="AE378" s="3111"/>
      <c r="AF378" s="3111"/>
      <c r="AG378" s="3111"/>
      <c r="AH378" s="1547"/>
      <c r="AI378" s="1547"/>
      <c r="AJ378" s="1547"/>
      <c r="AK378" s="1547"/>
      <c r="AL378" s="1547"/>
      <c r="AN378" s="995"/>
    </row>
    <row r="379" spans="1:46" s="938" customFormat="1" ht="12.75" customHeight="1">
      <c r="A379" s="1055"/>
      <c r="B379" s="1018"/>
      <c r="C379" s="1542"/>
      <c r="D379" s="1547"/>
      <c r="E379" s="3111"/>
      <c r="F379" s="3111"/>
      <c r="G379" s="3111"/>
      <c r="H379" s="3111"/>
      <c r="I379" s="3111"/>
      <c r="J379" s="3111"/>
      <c r="K379" s="3111"/>
      <c r="L379" s="3111"/>
      <c r="M379" s="3111"/>
      <c r="N379" s="3111"/>
      <c r="O379" s="3111"/>
      <c r="P379" s="3111"/>
      <c r="Q379" s="3111"/>
      <c r="R379" s="3111"/>
      <c r="S379" s="3111"/>
      <c r="T379" s="3111"/>
      <c r="U379" s="3111"/>
      <c r="V379" s="3111"/>
      <c r="W379" s="3111"/>
      <c r="X379" s="3111"/>
      <c r="Y379" s="3111"/>
      <c r="Z379" s="3111"/>
      <c r="AA379" s="3111"/>
      <c r="AB379" s="3111"/>
      <c r="AC379" s="3111"/>
      <c r="AD379" s="3111"/>
      <c r="AE379" s="3111"/>
      <c r="AF379" s="3111"/>
      <c r="AG379" s="3111"/>
      <c r="AH379" s="1547"/>
      <c r="AI379" s="1547"/>
      <c r="AJ379" s="1547"/>
      <c r="AK379" s="1547"/>
      <c r="AL379" s="1547"/>
      <c r="AN379" s="995"/>
    </row>
    <row r="380" spans="1:46" s="938" customFormat="1" ht="12.75" customHeight="1">
      <c r="A380" s="1055"/>
      <c r="B380" s="1018"/>
      <c r="C380" s="1542"/>
      <c r="D380" s="1549"/>
      <c r="E380" s="3111"/>
      <c r="F380" s="3111"/>
      <c r="G380" s="3111"/>
      <c r="H380" s="3111"/>
      <c r="I380" s="3111"/>
      <c r="J380" s="3111"/>
      <c r="K380" s="3111"/>
      <c r="L380" s="3111"/>
      <c r="M380" s="3111"/>
      <c r="N380" s="3111"/>
      <c r="O380" s="3111"/>
      <c r="P380" s="3111"/>
      <c r="Q380" s="3111"/>
      <c r="R380" s="3111"/>
      <c r="S380" s="3111"/>
      <c r="T380" s="3111"/>
      <c r="U380" s="3111"/>
      <c r="V380" s="3111"/>
      <c r="W380" s="3111"/>
      <c r="X380" s="3111"/>
      <c r="Y380" s="3111"/>
      <c r="Z380" s="3111"/>
      <c r="AA380" s="3111"/>
      <c r="AB380" s="3111"/>
      <c r="AC380" s="3111"/>
      <c r="AD380" s="3111"/>
      <c r="AE380" s="3111"/>
      <c r="AF380" s="3111"/>
      <c r="AG380" s="3111"/>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90">
        <f>VLOOKUP($H$367,$AO$347:$AP$352,2,FALSE)+VLOOKUP($I$375,$AO$374:$AP$376,2,FALSE)</f>
        <v>7</v>
      </c>
      <c r="AK382" s="3092"/>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723</v>
      </c>
      <c r="E386" s="3131" t="s">
        <v>2120</v>
      </c>
      <c r="F386" s="3131"/>
      <c r="G386" s="3131"/>
      <c r="H386" s="3131"/>
      <c r="I386" s="3131"/>
      <c r="J386" s="3131"/>
      <c r="K386" s="3131"/>
      <c r="L386" s="3131"/>
      <c r="M386" s="3131"/>
      <c r="N386" s="3131"/>
      <c r="O386" s="3131"/>
      <c r="P386" s="3131"/>
      <c r="Q386" s="3131"/>
      <c r="R386" s="3131"/>
      <c r="S386" s="3131"/>
      <c r="T386" s="3131"/>
      <c r="U386" s="3131"/>
      <c r="V386" s="3131"/>
      <c r="W386" s="3131"/>
      <c r="X386" s="3131"/>
      <c r="Y386" s="3131"/>
      <c r="Z386" s="3131"/>
      <c r="AA386" s="3131"/>
      <c r="AB386" s="3131"/>
      <c r="AC386" s="3131"/>
      <c r="AD386" s="3131"/>
      <c r="AE386" s="927"/>
      <c r="AF386" s="3066" t="s">
        <v>1613</v>
      </c>
      <c r="AG386" s="3066"/>
      <c r="AH386" s="3066"/>
      <c r="AI386" s="3066"/>
      <c r="AJ386" s="3066"/>
      <c r="AK386" s="3066"/>
      <c r="AL386" s="3066"/>
      <c r="AM386" s="1021"/>
      <c r="AN386" s="1120"/>
    </row>
    <row r="387" spans="1:42" s="938" customFormat="1" ht="12.75" customHeight="1">
      <c r="A387" s="1121"/>
      <c r="B387" s="1018"/>
      <c r="C387" s="1542"/>
      <c r="D387" s="1101"/>
      <c r="E387" s="3131"/>
      <c r="F387" s="3131"/>
      <c r="G387" s="3131"/>
      <c r="H387" s="3131"/>
      <c r="I387" s="3131"/>
      <c r="J387" s="3131"/>
      <c r="K387" s="3131"/>
      <c r="L387" s="3131"/>
      <c r="M387" s="3131"/>
      <c r="N387" s="3131"/>
      <c r="O387" s="3131"/>
      <c r="P387" s="3131"/>
      <c r="Q387" s="3131"/>
      <c r="R387" s="3131"/>
      <c r="S387" s="3131"/>
      <c r="T387" s="3131"/>
      <c r="U387" s="3131"/>
      <c r="V387" s="3131"/>
      <c r="W387" s="3131"/>
      <c r="X387" s="3131"/>
      <c r="Y387" s="3131"/>
      <c r="Z387" s="3131"/>
      <c r="AA387" s="3131"/>
      <c r="AB387" s="3131"/>
      <c r="AC387" s="3131"/>
      <c r="AD387" s="3131"/>
      <c r="AE387" s="1001"/>
      <c r="AF387" s="1001"/>
      <c r="AG387" s="1001"/>
      <c r="AH387" s="1001"/>
      <c r="AI387" s="1001"/>
      <c r="AJ387" s="1001"/>
      <c r="AK387" s="1001"/>
      <c r="AL387" s="1001"/>
      <c r="AM387" s="1021"/>
      <c r="AN387" s="995"/>
    </row>
    <row r="388" spans="1:42" s="938" customFormat="1" ht="12.75" customHeight="1">
      <c r="A388" s="1055"/>
      <c r="B388" s="1018"/>
      <c r="C388" s="1543"/>
      <c r="D388" s="1101"/>
      <c r="E388" s="3131"/>
      <c r="F388" s="3131"/>
      <c r="G388" s="3131"/>
      <c r="H388" s="3131"/>
      <c r="I388" s="3131"/>
      <c r="J388" s="3131"/>
      <c r="K388" s="3131"/>
      <c r="L388" s="3131"/>
      <c r="M388" s="3131"/>
      <c r="N388" s="3131"/>
      <c r="O388" s="3131"/>
      <c r="P388" s="3131"/>
      <c r="Q388" s="3131"/>
      <c r="R388" s="3131"/>
      <c r="S388" s="3131"/>
      <c r="T388" s="3131"/>
      <c r="U388" s="3131"/>
      <c r="V388" s="3131"/>
      <c r="W388" s="3131"/>
      <c r="X388" s="3131"/>
      <c r="Y388" s="3131"/>
      <c r="Z388" s="3131"/>
      <c r="AA388" s="3131"/>
      <c r="AB388" s="3131"/>
      <c r="AC388" s="3131"/>
      <c r="AD388" s="3131"/>
      <c r="AE388" s="1001"/>
      <c r="AF388" s="1001"/>
      <c r="AG388" s="1001"/>
      <c r="AH388" s="1001"/>
      <c r="AI388" s="1001"/>
      <c r="AJ388" s="1001"/>
      <c r="AK388" s="1001"/>
      <c r="AL388" s="1001"/>
      <c r="AM388" s="1021"/>
      <c r="AN388" s="995"/>
    </row>
    <row r="389" spans="1:42" s="938" customFormat="1" ht="12.75" customHeight="1">
      <c r="A389" s="1055"/>
      <c r="B389" s="1018"/>
      <c r="C389" s="1543"/>
      <c r="D389" s="1101"/>
      <c r="E389" s="3131"/>
      <c r="F389" s="3131"/>
      <c r="G389" s="3131"/>
      <c r="H389" s="3131"/>
      <c r="I389" s="3131"/>
      <c r="J389" s="3131"/>
      <c r="K389" s="3131"/>
      <c r="L389" s="3131"/>
      <c r="M389" s="3131"/>
      <c r="N389" s="3131"/>
      <c r="O389" s="3131"/>
      <c r="P389" s="3131"/>
      <c r="Q389" s="3131"/>
      <c r="R389" s="3131"/>
      <c r="S389" s="3131"/>
      <c r="T389" s="3131"/>
      <c r="U389" s="3131"/>
      <c r="V389" s="3131"/>
      <c r="W389" s="3131"/>
      <c r="X389" s="3131"/>
      <c r="Y389" s="3131"/>
      <c r="Z389" s="3131"/>
      <c r="AA389" s="3131"/>
      <c r="AB389" s="3131"/>
      <c r="AC389" s="3131"/>
      <c r="AD389" s="3131"/>
      <c r="AE389" s="1001"/>
      <c r="AF389" s="1001"/>
      <c r="AG389" s="1001"/>
      <c r="AH389" s="1001"/>
      <c r="AI389" s="1001"/>
      <c r="AJ389" s="1001"/>
      <c r="AK389" s="1001"/>
      <c r="AL389" s="1001"/>
      <c r="AM389" s="1021"/>
      <c r="AN389" s="995"/>
    </row>
    <row r="390" spans="1:42" s="938" customFormat="1" ht="12.75" customHeight="1">
      <c r="A390" s="1055"/>
      <c r="B390" s="1018"/>
      <c r="C390" s="1543"/>
      <c r="D390" s="1101"/>
      <c r="E390" s="3131"/>
      <c r="F390" s="3131"/>
      <c r="G390" s="3131"/>
      <c r="H390" s="3131"/>
      <c r="I390" s="3131"/>
      <c r="J390" s="3131"/>
      <c r="K390" s="3131"/>
      <c r="L390" s="3131"/>
      <c r="M390" s="3131"/>
      <c r="N390" s="3131"/>
      <c r="O390" s="3131"/>
      <c r="P390" s="3131"/>
      <c r="Q390" s="3131"/>
      <c r="R390" s="3131"/>
      <c r="S390" s="3131"/>
      <c r="T390" s="3131"/>
      <c r="U390" s="3131"/>
      <c r="V390" s="3131"/>
      <c r="W390" s="3131"/>
      <c r="X390" s="3131"/>
      <c r="Y390" s="3131"/>
      <c r="Z390" s="3131"/>
      <c r="AA390" s="3131"/>
      <c r="AB390" s="3131"/>
      <c r="AC390" s="3131"/>
      <c r="AD390" s="3131"/>
      <c r="AE390" s="1001"/>
      <c r="AF390" s="1001"/>
      <c r="AG390" s="1001"/>
      <c r="AH390" s="1001"/>
      <c r="AI390" s="1001"/>
      <c r="AJ390" s="1001"/>
      <c r="AK390" s="1001"/>
      <c r="AL390" s="1001"/>
      <c r="AM390" s="1021"/>
      <c r="AN390" s="995"/>
    </row>
    <row r="391" spans="1:42" s="938" customFormat="1" ht="12.75" customHeight="1">
      <c r="A391" s="1055"/>
      <c r="B391" s="1018"/>
      <c r="C391" s="1543"/>
      <c r="D391" s="1101"/>
      <c r="E391" s="3131"/>
      <c r="F391" s="3131"/>
      <c r="G391" s="3131"/>
      <c r="H391" s="3131"/>
      <c r="I391" s="3131"/>
      <c r="J391" s="3131"/>
      <c r="K391" s="3131"/>
      <c r="L391" s="3131"/>
      <c r="M391" s="3131"/>
      <c r="N391" s="3131"/>
      <c r="O391" s="3131"/>
      <c r="P391" s="3131"/>
      <c r="Q391" s="3131"/>
      <c r="R391" s="3131"/>
      <c r="S391" s="3131"/>
      <c r="T391" s="3131"/>
      <c r="U391" s="3131"/>
      <c r="V391" s="3131"/>
      <c r="W391" s="3131"/>
      <c r="X391" s="3131"/>
      <c r="Y391" s="3131"/>
      <c r="Z391" s="3131"/>
      <c r="AA391" s="3131"/>
      <c r="AB391" s="3131"/>
      <c r="AC391" s="3131"/>
      <c r="AD391" s="3131"/>
      <c r="AE391" s="1001"/>
      <c r="AF391" s="1001"/>
      <c r="AG391" s="1001"/>
      <c r="AH391" s="1001"/>
      <c r="AI391" s="1001"/>
      <c r="AJ391" s="1001"/>
      <c r="AK391" s="1001"/>
      <c r="AL391" s="1001"/>
      <c r="AM391" s="1021"/>
      <c r="AN391" s="995"/>
    </row>
    <row r="392" spans="1:42" s="938" customFormat="1" ht="12.75" customHeight="1">
      <c r="A392" s="1114"/>
      <c r="B392" s="1030"/>
      <c r="C392" s="1552"/>
      <c r="D392" s="1101"/>
      <c r="E392" s="3131"/>
      <c r="F392" s="3131"/>
      <c r="G392" s="3131"/>
      <c r="H392" s="3131"/>
      <c r="I392" s="3131"/>
      <c r="J392" s="3131"/>
      <c r="K392" s="3131"/>
      <c r="L392" s="3131"/>
      <c r="M392" s="3131"/>
      <c r="N392" s="3131"/>
      <c r="O392" s="3131"/>
      <c r="P392" s="3131"/>
      <c r="Q392" s="3131"/>
      <c r="R392" s="3131"/>
      <c r="S392" s="3131"/>
      <c r="T392" s="3131"/>
      <c r="U392" s="3131"/>
      <c r="V392" s="3131"/>
      <c r="W392" s="3131"/>
      <c r="X392" s="3131"/>
      <c r="Y392" s="3131"/>
      <c r="Z392" s="3131"/>
      <c r="AA392" s="3131"/>
      <c r="AB392" s="3131"/>
      <c r="AC392" s="3131"/>
      <c r="AD392" s="3131"/>
      <c r="AE392" s="1030"/>
      <c r="AF392" s="1030"/>
      <c r="AG392" s="1030"/>
      <c r="AH392" s="1030"/>
      <c r="AI392" s="1030"/>
      <c r="AJ392" s="1030"/>
      <c r="AK392" s="1001"/>
      <c r="AL392" s="1001"/>
      <c r="AM392" s="1021"/>
      <c r="AN392" s="995"/>
    </row>
    <row r="393" spans="1:42" s="938" customFormat="1" ht="12.75" customHeight="1">
      <c r="A393" s="1055"/>
      <c r="B393" s="1030"/>
      <c r="C393" s="1552"/>
      <c r="D393" s="1101"/>
      <c r="E393" s="3131"/>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624</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084" t="s">
        <v>624</v>
      </c>
      <c r="Y395" s="3084"/>
      <c r="Z395" s="1553"/>
      <c r="AA395" s="1553"/>
      <c r="AB395" s="1553"/>
      <c r="AC395" s="1553"/>
      <c r="AD395" s="1553"/>
      <c r="AE395" s="922"/>
      <c r="AF395" s="1030"/>
      <c r="AG395" s="1030"/>
      <c r="AH395" s="1030"/>
      <c r="AI395" s="1030"/>
      <c r="AJ395" s="1030"/>
      <c r="AK395" s="1001"/>
      <c r="AL395" s="1001"/>
      <c r="AM395" s="1021"/>
      <c r="AN395" s="995"/>
      <c r="AO395" s="1113" t="s">
        <v>723</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540</v>
      </c>
      <c r="AP396" s="1123">
        <v>4</v>
      </c>
    </row>
    <row r="397" spans="1:42" s="938" customFormat="1" ht="12.75" customHeight="1">
      <c r="A397" s="1055"/>
      <c r="B397" s="1001"/>
      <c r="C397" s="1540"/>
      <c r="D397" s="1101" t="s">
        <v>540</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066" t="s">
        <v>1677</v>
      </c>
      <c r="AG397" s="3066"/>
      <c r="AH397" s="3066"/>
      <c r="AI397" s="3066"/>
      <c r="AJ397" s="3066"/>
      <c r="AK397" s="3066"/>
      <c r="AL397" s="3066"/>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130" t="s">
        <v>723</v>
      </c>
      <c r="I399" s="3130"/>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90">
        <f>VLOOKUP($H$399,$AO$366:$AP$368,2,FALSE)</f>
        <v>3</v>
      </c>
      <c r="AK401" s="3092"/>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723</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066" t="s">
        <v>1613</v>
      </c>
      <c r="AG405" s="3066"/>
      <c r="AH405" s="3066"/>
      <c r="AI405" s="3066"/>
      <c r="AJ405" s="3066"/>
      <c r="AK405" s="3066"/>
      <c r="AL405" s="3066"/>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540</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066" t="s">
        <v>1677</v>
      </c>
      <c r="AG408" s="3066"/>
      <c r="AH408" s="3066"/>
      <c r="AI408" s="3066"/>
      <c r="AJ408" s="3066"/>
      <c r="AK408" s="3066"/>
      <c r="AL408" s="3066"/>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130" t="s">
        <v>723</v>
      </c>
      <c r="I411" s="3130"/>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90">
        <f>VLOOKUP(H411,AT366:AU368,2,FALSE)</f>
        <v>3</v>
      </c>
      <c r="AK413" s="3092"/>
      <c r="AL413" s="1000"/>
      <c r="AN413" s="996"/>
      <c r="AO413" s="997" t="s">
        <v>624</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723</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540</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723</v>
      </c>
      <c r="E418" s="3111" t="s">
        <v>1689</v>
      </c>
      <c r="F418" s="3111"/>
      <c r="G418" s="3111"/>
      <c r="H418" s="3111"/>
      <c r="I418" s="3111"/>
      <c r="J418" s="3111"/>
      <c r="K418" s="3111"/>
      <c r="L418" s="3111"/>
      <c r="M418" s="3111"/>
      <c r="N418" s="3111"/>
      <c r="O418" s="3111"/>
      <c r="P418" s="3111"/>
      <c r="Q418" s="3111"/>
      <c r="R418" s="3111"/>
      <c r="S418" s="3111"/>
      <c r="T418" s="3111"/>
      <c r="U418" s="3111"/>
      <c r="V418" s="3111"/>
      <c r="W418" s="3111"/>
      <c r="X418" s="3111"/>
      <c r="Y418" s="3111"/>
      <c r="Z418" s="3111"/>
      <c r="AA418" s="3111"/>
      <c r="AB418" s="3111"/>
      <c r="AC418" s="3111"/>
      <c r="AD418" s="922"/>
      <c r="AE418" s="922"/>
      <c r="AF418" s="3066" t="s">
        <v>1639</v>
      </c>
      <c r="AG418" s="3066"/>
      <c r="AH418" s="3066"/>
      <c r="AI418" s="3066"/>
      <c r="AJ418" s="3066"/>
      <c r="AK418" s="3066"/>
      <c r="AL418" s="3066"/>
      <c r="AN418" s="995"/>
    </row>
    <row r="419" spans="1:42" s="938" customFormat="1" ht="12.75" customHeight="1">
      <c r="B419" s="922"/>
      <c r="C419" s="981"/>
      <c r="D419" s="922"/>
      <c r="E419" s="3111"/>
      <c r="F419" s="3111"/>
      <c r="G419" s="3111"/>
      <c r="H419" s="3111"/>
      <c r="I419" s="3111"/>
      <c r="J419" s="3111"/>
      <c r="K419" s="3111"/>
      <c r="L419" s="3111"/>
      <c r="M419" s="3111"/>
      <c r="N419" s="3111"/>
      <c r="O419" s="3111"/>
      <c r="P419" s="3111"/>
      <c r="Q419" s="3111"/>
      <c r="R419" s="3111"/>
      <c r="S419" s="3111"/>
      <c r="T419" s="3111"/>
      <c r="U419" s="3111"/>
      <c r="V419" s="3111"/>
      <c r="W419" s="3111"/>
      <c r="X419" s="3111"/>
      <c r="Y419" s="3111"/>
      <c r="Z419" s="3111"/>
      <c r="AA419" s="3111"/>
      <c r="AB419" s="3111"/>
      <c r="AC419" s="3111"/>
      <c r="AD419" s="922"/>
      <c r="AE419" s="922"/>
      <c r="AF419" s="922"/>
      <c r="AG419" s="922"/>
      <c r="AH419" s="922"/>
      <c r="AI419" s="922"/>
      <c r="AJ419" s="922"/>
      <c r="AK419" s="922"/>
      <c r="AL419" s="922"/>
      <c r="AN419" s="995"/>
    </row>
    <row r="420" spans="1:42" s="938" customFormat="1" ht="12.75" customHeight="1">
      <c r="B420" s="922"/>
      <c r="C420" s="981"/>
      <c r="D420" s="1101"/>
      <c r="E420" s="3111"/>
      <c r="F420" s="3111"/>
      <c r="G420" s="3111"/>
      <c r="H420" s="3111"/>
      <c r="I420" s="3111"/>
      <c r="J420" s="3111"/>
      <c r="K420" s="3111"/>
      <c r="L420" s="3111"/>
      <c r="M420" s="3111"/>
      <c r="N420" s="3111"/>
      <c r="O420" s="3111"/>
      <c r="P420" s="3111"/>
      <c r="Q420" s="3111"/>
      <c r="R420" s="3111"/>
      <c r="S420" s="3111"/>
      <c r="T420" s="3111"/>
      <c r="U420" s="3111"/>
      <c r="V420" s="3111"/>
      <c r="W420" s="3111"/>
      <c r="X420" s="3111"/>
      <c r="Y420" s="3111"/>
      <c r="Z420" s="3111"/>
      <c r="AA420" s="3111"/>
      <c r="AB420" s="3111"/>
      <c r="AC420" s="3111"/>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540</v>
      </c>
      <c r="E422" s="3111" t="s">
        <v>1690</v>
      </c>
      <c r="F422" s="3111"/>
      <c r="G422" s="3111"/>
      <c r="H422" s="3111"/>
      <c r="I422" s="3111"/>
      <c r="J422" s="3111"/>
      <c r="K422" s="3111"/>
      <c r="L422" s="3111"/>
      <c r="M422" s="3111"/>
      <c r="N422" s="3111"/>
      <c r="O422" s="3111"/>
      <c r="P422" s="3111"/>
      <c r="Q422" s="3111"/>
      <c r="R422" s="3111"/>
      <c r="S422" s="3111"/>
      <c r="T422" s="3111"/>
      <c r="U422" s="3111"/>
      <c r="V422" s="3111"/>
      <c r="W422" s="3111"/>
      <c r="X422" s="3111"/>
      <c r="Y422" s="3111"/>
      <c r="Z422" s="3111"/>
      <c r="AA422" s="3111"/>
      <c r="AB422" s="3111"/>
      <c r="AC422" s="3111"/>
      <c r="AD422" s="922"/>
      <c r="AE422" s="922"/>
      <c r="AF422" s="3066" t="s">
        <v>1668</v>
      </c>
      <c r="AG422" s="3066"/>
      <c r="AH422" s="3066"/>
      <c r="AI422" s="3066"/>
      <c r="AJ422" s="3066"/>
      <c r="AK422" s="3066"/>
      <c r="AL422" s="3066"/>
      <c r="AN422" s="995"/>
    </row>
    <row r="423" spans="1:42" s="938" customFormat="1" ht="12.75" customHeight="1">
      <c r="B423" s="922"/>
      <c r="C423" s="981"/>
      <c r="D423" s="922"/>
      <c r="E423" s="3111"/>
      <c r="F423" s="3111"/>
      <c r="G423" s="3111"/>
      <c r="H423" s="3111"/>
      <c r="I423" s="3111"/>
      <c r="J423" s="3111"/>
      <c r="K423" s="3111"/>
      <c r="L423" s="3111"/>
      <c r="M423" s="3111"/>
      <c r="N423" s="3111"/>
      <c r="O423" s="3111"/>
      <c r="P423" s="3111"/>
      <c r="Q423" s="3111"/>
      <c r="R423" s="3111"/>
      <c r="S423" s="3111"/>
      <c r="T423" s="3111"/>
      <c r="U423" s="3111"/>
      <c r="V423" s="3111"/>
      <c r="W423" s="3111"/>
      <c r="X423" s="3111"/>
      <c r="Y423" s="3111"/>
      <c r="Z423" s="3111"/>
      <c r="AA423" s="3111"/>
      <c r="AB423" s="3111"/>
      <c r="AC423" s="3111"/>
      <c r="AD423" s="922"/>
      <c r="AE423" s="922"/>
      <c r="AF423" s="922"/>
      <c r="AG423" s="922"/>
      <c r="AH423" s="922"/>
      <c r="AI423" s="922"/>
      <c r="AJ423" s="922"/>
      <c r="AK423" s="922"/>
      <c r="AL423" s="922"/>
      <c r="AN423" s="995"/>
    </row>
    <row r="424" spans="1:42" s="938" customFormat="1" ht="15" customHeight="1">
      <c r="B424" s="922"/>
      <c r="C424" s="981"/>
      <c r="D424" s="1101"/>
      <c r="E424" s="3111"/>
      <c r="F424" s="3111"/>
      <c r="G424" s="3111"/>
      <c r="H424" s="3111"/>
      <c r="I424" s="3111"/>
      <c r="J424" s="3111"/>
      <c r="K424" s="3111"/>
      <c r="L424" s="3111"/>
      <c r="M424" s="3111"/>
      <c r="N424" s="3111"/>
      <c r="O424" s="3111"/>
      <c r="P424" s="3111"/>
      <c r="Q424" s="3111"/>
      <c r="R424" s="3111"/>
      <c r="S424" s="3111"/>
      <c r="T424" s="3111"/>
      <c r="U424" s="3111"/>
      <c r="V424" s="3111"/>
      <c r="W424" s="3111"/>
      <c r="X424" s="3111"/>
      <c r="Y424" s="3111"/>
      <c r="Z424" s="3111"/>
      <c r="AA424" s="3111"/>
      <c r="AB424" s="3111"/>
      <c r="AC424" s="3111"/>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111" t="s">
        <v>1691</v>
      </c>
      <c r="F426" s="3111"/>
      <c r="G426" s="3111"/>
      <c r="H426" s="3111"/>
      <c r="I426" s="3111"/>
      <c r="J426" s="3111"/>
      <c r="K426" s="3111"/>
      <c r="L426" s="3111"/>
      <c r="M426" s="3111"/>
      <c r="N426" s="3111"/>
      <c r="O426" s="3111"/>
      <c r="P426" s="3111"/>
      <c r="Q426" s="3111"/>
      <c r="R426" s="3111"/>
      <c r="S426" s="3111"/>
      <c r="T426" s="3111"/>
      <c r="U426" s="3111"/>
      <c r="V426" s="3111"/>
      <c r="W426" s="3111"/>
      <c r="X426" s="3111"/>
      <c r="Y426" s="3111"/>
      <c r="Z426" s="3111"/>
      <c r="AA426" s="3111"/>
      <c r="AB426" s="3111"/>
      <c r="AC426" s="3111"/>
      <c r="AD426" s="922"/>
      <c r="AE426" s="922"/>
      <c r="AF426" s="3066" t="s">
        <v>1613</v>
      </c>
      <c r="AG426" s="3066"/>
      <c r="AH426" s="3066"/>
      <c r="AI426" s="3066"/>
      <c r="AJ426" s="3066"/>
      <c r="AK426" s="3066"/>
      <c r="AL426" s="3066"/>
      <c r="AN426" s="995"/>
    </row>
    <row r="427" spans="1:42" s="938" customFormat="1" ht="12.75" customHeight="1">
      <c r="A427" s="1055"/>
      <c r="B427" s="1018"/>
      <c r="C427" s="1543"/>
      <c r="D427" s="922"/>
      <c r="E427" s="3111"/>
      <c r="F427" s="3111"/>
      <c r="G427" s="3111"/>
      <c r="H427" s="3111"/>
      <c r="I427" s="3111"/>
      <c r="J427" s="3111"/>
      <c r="K427" s="3111"/>
      <c r="L427" s="3111"/>
      <c r="M427" s="3111"/>
      <c r="N427" s="3111"/>
      <c r="O427" s="3111"/>
      <c r="P427" s="3111"/>
      <c r="Q427" s="3111"/>
      <c r="R427" s="3111"/>
      <c r="S427" s="3111"/>
      <c r="T427" s="3111"/>
      <c r="U427" s="3111"/>
      <c r="V427" s="3111"/>
      <c r="W427" s="3111"/>
      <c r="X427" s="3111"/>
      <c r="Y427" s="3111"/>
      <c r="Z427" s="3111"/>
      <c r="AA427" s="3111"/>
      <c r="AB427" s="3111"/>
      <c r="AC427" s="3111"/>
      <c r="AD427" s="922"/>
      <c r="AE427" s="3066"/>
      <c r="AF427" s="3066"/>
      <c r="AG427" s="3066"/>
      <c r="AH427" s="3066"/>
      <c r="AI427" s="3066"/>
      <c r="AJ427" s="3066"/>
      <c r="AK427" s="3066"/>
      <c r="AL427" s="1499"/>
      <c r="AM427" s="1021"/>
      <c r="AN427" s="995"/>
      <c r="AO427" s="938" t="s">
        <v>624</v>
      </c>
      <c r="AP427" s="1115">
        <v>0</v>
      </c>
    </row>
    <row r="428" spans="1:42" s="938" customFormat="1" ht="12.75" customHeight="1">
      <c r="A428" s="1121"/>
      <c r="B428" s="922"/>
      <c r="C428" s="922"/>
      <c r="D428" s="1101"/>
      <c r="E428" s="3111"/>
      <c r="F428" s="3111"/>
      <c r="G428" s="3111"/>
      <c r="H428" s="3111"/>
      <c r="I428" s="3111"/>
      <c r="J428" s="3111"/>
      <c r="K428" s="3111"/>
      <c r="L428" s="3111"/>
      <c r="M428" s="3111"/>
      <c r="N428" s="3111"/>
      <c r="O428" s="3111"/>
      <c r="P428" s="3111"/>
      <c r="Q428" s="3111"/>
      <c r="R428" s="3111"/>
      <c r="S428" s="3111"/>
      <c r="T428" s="3111"/>
      <c r="U428" s="3111"/>
      <c r="V428" s="3111"/>
      <c r="W428" s="3111"/>
      <c r="X428" s="3111"/>
      <c r="Y428" s="3111"/>
      <c r="Z428" s="3111"/>
      <c r="AA428" s="3111"/>
      <c r="AB428" s="3111"/>
      <c r="AC428" s="3111"/>
      <c r="AD428" s="922"/>
      <c r="AE428" s="922"/>
      <c r="AF428" s="922"/>
      <c r="AG428" s="1001"/>
      <c r="AH428" s="1001"/>
      <c r="AI428" s="1001"/>
      <c r="AJ428" s="1001"/>
      <c r="AK428" s="1001"/>
      <c r="AL428" s="1001"/>
      <c r="AM428" s="1021"/>
      <c r="AN428" s="995"/>
      <c r="AO428" s="1113" t="s">
        <v>723</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540</v>
      </c>
      <c r="AP429" s="938">
        <v>2</v>
      </c>
    </row>
    <row r="430" spans="1:42" s="938" customFormat="1" ht="12.75" customHeight="1">
      <c r="A430" s="1110"/>
      <c r="B430" s="1018"/>
      <c r="C430" s="1559"/>
      <c r="D430" s="1101" t="s">
        <v>1666</v>
      </c>
      <c r="E430" s="3111" t="s">
        <v>1692</v>
      </c>
      <c r="F430" s="3111"/>
      <c r="G430" s="3111"/>
      <c r="H430" s="3111"/>
      <c r="I430" s="3111"/>
      <c r="J430" s="3111"/>
      <c r="K430" s="3111"/>
      <c r="L430" s="3111"/>
      <c r="M430" s="3111"/>
      <c r="N430" s="3111"/>
      <c r="O430" s="3111"/>
      <c r="P430" s="3111"/>
      <c r="Q430" s="3111"/>
      <c r="R430" s="3111"/>
      <c r="S430" s="3111"/>
      <c r="T430" s="3111"/>
      <c r="U430" s="3111"/>
      <c r="V430" s="3111"/>
      <c r="W430" s="3111"/>
      <c r="X430" s="3111"/>
      <c r="Y430" s="3111"/>
      <c r="Z430" s="3111"/>
      <c r="AA430" s="3111"/>
      <c r="AB430" s="3111"/>
      <c r="AC430" s="3111"/>
      <c r="AD430" s="922"/>
      <c r="AE430" s="922"/>
      <c r="AF430" s="3066" t="s">
        <v>1668</v>
      </c>
      <c r="AG430" s="3066"/>
      <c r="AH430" s="3066"/>
      <c r="AI430" s="3066"/>
      <c r="AJ430" s="3066"/>
      <c r="AK430" s="3066"/>
      <c r="AL430" s="3066"/>
      <c r="AN430" s="995"/>
    </row>
    <row r="431" spans="1:42" s="938" customFormat="1" ht="12.75" customHeight="1">
      <c r="A431" s="1110"/>
      <c r="B431" s="1018"/>
      <c r="C431" s="1559"/>
      <c r="D431" s="1101"/>
      <c r="E431" s="3111"/>
      <c r="F431" s="3111"/>
      <c r="G431" s="3111"/>
      <c r="H431" s="3111"/>
      <c r="I431" s="3111"/>
      <c r="J431" s="3111"/>
      <c r="K431" s="3111"/>
      <c r="L431" s="3111"/>
      <c r="M431" s="3111"/>
      <c r="N431" s="3111"/>
      <c r="O431" s="3111"/>
      <c r="P431" s="3111"/>
      <c r="Q431" s="3111"/>
      <c r="R431" s="3111"/>
      <c r="S431" s="3111"/>
      <c r="T431" s="3111"/>
      <c r="U431" s="3111"/>
      <c r="V431" s="3111"/>
      <c r="W431" s="3111"/>
      <c r="X431" s="3111"/>
      <c r="Y431" s="3111"/>
      <c r="Z431" s="3111"/>
      <c r="AA431" s="3111"/>
      <c r="AB431" s="3111"/>
      <c r="AC431" s="3111"/>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111"/>
      <c r="F432" s="3111"/>
      <c r="G432" s="3111"/>
      <c r="H432" s="3111"/>
      <c r="I432" s="3111"/>
      <c r="J432" s="3111"/>
      <c r="K432" s="3111"/>
      <c r="L432" s="3111"/>
      <c r="M432" s="3111"/>
      <c r="N432" s="3111"/>
      <c r="O432" s="3111"/>
      <c r="P432" s="3111"/>
      <c r="Q432" s="3111"/>
      <c r="R432" s="3111"/>
      <c r="S432" s="3111"/>
      <c r="T432" s="3111"/>
      <c r="U432" s="3111"/>
      <c r="V432" s="3111"/>
      <c r="W432" s="3111"/>
      <c r="X432" s="3111"/>
      <c r="Y432" s="3111"/>
      <c r="Z432" s="3111"/>
      <c r="AA432" s="3111"/>
      <c r="AB432" s="3111"/>
      <c r="AC432" s="3111"/>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111" t="s">
        <v>1693</v>
      </c>
      <c r="F434" s="3111"/>
      <c r="G434" s="3111"/>
      <c r="H434" s="3111"/>
      <c r="I434" s="3111"/>
      <c r="J434" s="3111"/>
      <c r="K434" s="3111"/>
      <c r="L434" s="3111"/>
      <c r="M434" s="3111"/>
      <c r="N434" s="3111"/>
      <c r="O434" s="3111"/>
      <c r="P434" s="3111"/>
      <c r="Q434" s="3111"/>
      <c r="R434" s="3111"/>
      <c r="S434" s="3111"/>
      <c r="T434" s="3111"/>
      <c r="U434" s="3111"/>
      <c r="V434" s="3111"/>
      <c r="W434" s="3111"/>
      <c r="X434" s="3111"/>
      <c r="Y434" s="3111"/>
      <c r="Z434" s="3111"/>
      <c r="AA434" s="3111"/>
      <c r="AB434" s="3111"/>
      <c r="AC434" s="3111"/>
      <c r="AD434" s="922"/>
      <c r="AE434" s="922"/>
      <c r="AF434" s="3066" t="s">
        <v>1613</v>
      </c>
      <c r="AG434" s="3066"/>
      <c r="AH434" s="3066"/>
      <c r="AI434" s="3066"/>
      <c r="AJ434" s="3066"/>
      <c r="AK434" s="3066"/>
      <c r="AL434" s="3066"/>
      <c r="AM434" s="1060"/>
      <c r="AN434" s="995"/>
    </row>
    <row r="435" spans="1:42" s="938" customFormat="1" ht="12.75" customHeight="1">
      <c r="A435" s="1055"/>
      <c r="B435" s="1018"/>
      <c r="C435" s="1543"/>
      <c r="D435" s="1101"/>
      <c r="E435" s="3111"/>
      <c r="F435" s="3111"/>
      <c r="G435" s="3111"/>
      <c r="H435" s="3111"/>
      <c r="I435" s="3111"/>
      <c r="J435" s="3111"/>
      <c r="K435" s="3111"/>
      <c r="L435" s="3111"/>
      <c r="M435" s="3111"/>
      <c r="N435" s="3111"/>
      <c r="O435" s="3111"/>
      <c r="P435" s="3111"/>
      <c r="Q435" s="3111"/>
      <c r="R435" s="3111"/>
      <c r="S435" s="3111"/>
      <c r="T435" s="3111"/>
      <c r="U435" s="3111"/>
      <c r="V435" s="3111"/>
      <c r="W435" s="3111"/>
      <c r="X435" s="3111"/>
      <c r="Y435" s="3111"/>
      <c r="Z435" s="3111"/>
      <c r="AA435" s="3111"/>
      <c r="AB435" s="3111"/>
      <c r="AC435" s="3111"/>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111"/>
      <c r="F436" s="3111"/>
      <c r="G436" s="3111"/>
      <c r="H436" s="3111"/>
      <c r="I436" s="3111"/>
      <c r="J436" s="3111"/>
      <c r="K436" s="3111"/>
      <c r="L436" s="3111"/>
      <c r="M436" s="3111"/>
      <c r="N436" s="3111"/>
      <c r="O436" s="3111"/>
      <c r="P436" s="3111"/>
      <c r="Q436" s="3111"/>
      <c r="R436" s="3111"/>
      <c r="S436" s="3111"/>
      <c r="T436" s="3111"/>
      <c r="U436" s="3111"/>
      <c r="V436" s="3111"/>
      <c r="W436" s="3111"/>
      <c r="X436" s="3111"/>
      <c r="Y436" s="3111"/>
      <c r="Z436" s="3111"/>
      <c r="AA436" s="3111"/>
      <c r="AB436" s="3111"/>
      <c r="AC436" s="3111"/>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111" t="s">
        <v>1694</v>
      </c>
      <c r="F438" s="3111"/>
      <c r="G438" s="3111"/>
      <c r="H438" s="3111"/>
      <c r="I438" s="3111"/>
      <c r="J438" s="3111"/>
      <c r="K438" s="3111"/>
      <c r="L438" s="3111"/>
      <c r="M438" s="3111"/>
      <c r="N438" s="3111"/>
      <c r="O438" s="3111"/>
      <c r="P438" s="3111"/>
      <c r="Q438" s="3111"/>
      <c r="R438" s="3111"/>
      <c r="S438" s="3111"/>
      <c r="T438" s="3111"/>
      <c r="U438" s="3111"/>
      <c r="V438" s="3111"/>
      <c r="W438" s="3111"/>
      <c r="X438" s="3111"/>
      <c r="Y438" s="3111"/>
      <c r="Z438" s="3111"/>
      <c r="AA438" s="3111"/>
      <c r="AB438" s="3111"/>
      <c r="AC438" s="3111"/>
      <c r="AD438" s="922"/>
      <c r="AE438" s="922"/>
      <c r="AF438" s="3066" t="s">
        <v>1677</v>
      </c>
      <c r="AG438" s="3066"/>
      <c r="AH438" s="3066"/>
      <c r="AI438" s="3066"/>
      <c r="AJ438" s="3066"/>
      <c r="AK438" s="3066"/>
      <c r="AL438" s="3066"/>
      <c r="AM438" s="1060"/>
      <c r="AN438" s="995"/>
    </row>
    <row r="439" spans="1:42" s="938" customFormat="1" ht="12.75" customHeight="1">
      <c r="A439" s="1502"/>
      <c r="B439" s="1001"/>
      <c r="C439" s="1540"/>
      <c r="D439" s="1101"/>
      <c r="E439" s="3111"/>
      <c r="F439" s="3111"/>
      <c r="G439" s="3111"/>
      <c r="H439" s="3111"/>
      <c r="I439" s="3111"/>
      <c r="J439" s="3111"/>
      <c r="K439" s="3111"/>
      <c r="L439" s="3111"/>
      <c r="M439" s="3111"/>
      <c r="N439" s="3111"/>
      <c r="O439" s="3111"/>
      <c r="P439" s="3111"/>
      <c r="Q439" s="3111"/>
      <c r="R439" s="3111"/>
      <c r="S439" s="3111"/>
      <c r="T439" s="3111"/>
      <c r="U439" s="3111"/>
      <c r="V439" s="3111"/>
      <c r="W439" s="3111"/>
      <c r="X439" s="3111"/>
      <c r="Y439" s="3111"/>
      <c r="Z439" s="3111"/>
      <c r="AA439" s="3111"/>
      <c r="AB439" s="3111"/>
      <c r="AC439" s="3111"/>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111"/>
      <c r="F440" s="3111"/>
      <c r="G440" s="3111"/>
      <c r="H440" s="3111"/>
      <c r="I440" s="3111"/>
      <c r="J440" s="3111"/>
      <c r="K440" s="3111"/>
      <c r="L440" s="3111"/>
      <c r="M440" s="3111"/>
      <c r="N440" s="3111"/>
      <c r="O440" s="3111"/>
      <c r="P440" s="3111"/>
      <c r="Q440" s="3111"/>
      <c r="R440" s="3111"/>
      <c r="S440" s="3111"/>
      <c r="T440" s="3111"/>
      <c r="U440" s="3111"/>
      <c r="V440" s="3111"/>
      <c r="W440" s="3111"/>
      <c r="X440" s="3111"/>
      <c r="Y440" s="3111"/>
      <c r="Z440" s="3111"/>
      <c r="AA440" s="3111"/>
      <c r="AB440" s="3111"/>
      <c r="AC440" s="3111"/>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624</v>
      </c>
      <c r="AP441" s="1126">
        <v>0</v>
      </c>
    </row>
    <row r="442" spans="1:42" s="938" customFormat="1" ht="12.75" customHeight="1">
      <c r="A442" s="1121"/>
      <c r="B442" s="1001"/>
      <c r="C442" s="1540"/>
      <c r="D442" s="1101" t="s">
        <v>1680</v>
      </c>
      <c r="E442" s="3111" t="s">
        <v>1695</v>
      </c>
      <c r="F442" s="3111"/>
      <c r="G442" s="3111"/>
      <c r="H442" s="3111"/>
      <c r="I442" s="3111"/>
      <c r="J442" s="3111"/>
      <c r="K442" s="3111"/>
      <c r="L442" s="3111"/>
      <c r="M442" s="3111"/>
      <c r="N442" s="3111"/>
      <c r="O442" s="3111"/>
      <c r="P442" s="3111"/>
      <c r="Q442" s="3111"/>
      <c r="R442" s="3111"/>
      <c r="S442" s="3111"/>
      <c r="T442" s="3111"/>
      <c r="U442" s="3111"/>
      <c r="V442" s="3111"/>
      <c r="W442" s="3111"/>
      <c r="X442" s="3111"/>
      <c r="Y442" s="3111"/>
      <c r="Z442" s="3111"/>
      <c r="AA442" s="3111"/>
      <c r="AB442" s="3111"/>
      <c r="AC442" s="3111"/>
      <c r="AD442" s="922"/>
      <c r="AE442" s="922"/>
      <c r="AF442" s="3066" t="s">
        <v>1696</v>
      </c>
      <c r="AG442" s="3066"/>
      <c r="AH442" s="3066"/>
      <c r="AI442" s="3066"/>
      <c r="AJ442" s="3066"/>
      <c r="AK442" s="3066"/>
      <c r="AL442" s="3066"/>
      <c r="AM442" s="1060"/>
      <c r="AN442" s="995"/>
      <c r="AO442" s="1113" t="s">
        <v>723</v>
      </c>
      <c r="AP442" s="938">
        <v>3</v>
      </c>
    </row>
    <row r="443" spans="1:42" s="938" customFormat="1" ht="12.75" customHeight="1">
      <c r="A443" s="1502"/>
      <c r="B443" s="1001"/>
      <c r="C443" s="1540"/>
      <c r="D443" s="1101"/>
      <c r="E443" s="3111"/>
      <c r="F443" s="3111"/>
      <c r="G443" s="3111"/>
      <c r="H443" s="3111"/>
      <c r="I443" s="3111"/>
      <c r="J443" s="3111"/>
      <c r="K443" s="3111"/>
      <c r="L443" s="3111"/>
      <c r="M443" s="3111"/>
      <c r="N443" s="3111"/>
      <c r="O443" s="3111"/>
      <c r="P443" s="3111"/>
      <c r="Q443" s="3111"/>
      <c r="R443" s="3111"/>
      <c r="S443" s="3111"/>
      <c r="T443" s="3111"/>
      <c r="U443" s="3111"/>
      <c r="V443" s="3111"/>
      <c r="W443" s="3111"/>
      <c r="X443" s="3111"/>
      <c r="Y443" s="3111"/>
      <c r="Z443" s="3111"/>
      <c r="AA443" s="3111"/>
      <c r="AB443" s="3111"/>
      <c r="AC443" s="3111"/>
      <c r="AD443" s="922"/>
      <c r="AE443" s="922"/>
      <c r="AF443" s="1499"/>
      <c r="AG443" s="1499"/>
      <c r="AH443" s="1499"/>
      <c r="AI443" s="1499"/>
      <c r="AJ443" s="1499"/>
      <c r="AK443" s="1499"/>
      <c r="AL443" s="1499"/>
      <c r="AM443" s="1060"/>
      <c r="AN443" s="995"/>
      <c r="AO443" s="1113" t="s">
        <v>540</v>
      </c>
      <c r="AP443" s="938">
        <v>2</v>
      </c>
    </row>
    <row r="444" spans="1:42" s="938" customFormat="1" ht="12.75" customHeight="1">
      <c r="A444" s="1121"/>
      <c r="B444" s="1001"/>
      <c r="C444" s="1540"/>
      <c r="D444" s="1101"/>
      <c r="E444" s="3111"/>
      <c r="F444" s="3111"/>
      <c r="G444" s="3111"/>
      <c r="H444" s="3111"/>
      <c r="I444" s="3111"/>
      <c r="J444" s="3111"/>
      <c r="K444" s="3111"/>
      <c r="L444" s="3111"/>
      <c r="M444" s="3111"/>
      <c r="N444" s="3111"/>
      <c r="O444" s="3111"/>
      <c r="P444" s="3111"/>
      <c r="Q444" s="3111"/>
      <c r="R444" s="3111"/>
      <c r="S444" s="3111"/>
      <c r="T444" s="3111"/>
      <c r="U444" s="3111"/>
      <c r="V444" s="3111"/>
      <c r="W444" s="3111"/>
      <c r="X444" s="3111"/>
      <c r="Y444" s="3111"/>
      <c r="Z444" s="3111"/>
      <c r="AA444" s="3111"/>
      <c r="AB444" s="3111"/>
      <c r="AC444" s="3111"/>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130" t="s">
        <v>1667</v>
      </c>
      <c r="I446" s="3130"/>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90">
        <f>VLOOKUP($H$446,$AO$394:$AP$401,2,FALSE)</f>
        <v>3</v>
      </c>
      <c r="AK448" s="3092"/>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723</v>
      </c>
      <c r="E452" s="3111" t="s">
        <v>2116</v>
      </c>
      <c r="F452" s="3111"/>
      <c r="G452" s="3111"/>
      <c r="H452" s="3111"/>
      <c r="I452" s="3111"/>
      <c r="J452" s="3111"/>
      <c r="K452" s="3111"/>
      <c r="L452" s="3111"/>
      <c r="M452" s="3111"/>
      <c r="N452" s="3111"/>
      <c r="O452" s="3111"/>
      <c r="P452" s="3111"/>
      <c r="Q452" s="3111"/>
      <c r="R452" s="3111"/>
      <c r="S452" s="3111"/>
      <c r="T452" s="3111"/>
      <c r="U452" s="3111"/>
      <c r="V452" s="3111"/>
      <c r="W452" s="3111"/>
      <c r="X452" s="3111"/>
      <c r="Y452" s="3111"/>
      <c r="Z452" s="3111"/>
      <c r="AA452" s="3111"/>
      <c r="AB452" s="3111"/>
      <c r="AC452" s="922"/>
      <c r="AD452" s="922"/>
      <c r="AE452" s="925"/>
      <c r="AF452" s="3066" t="s">
        <v>1613</v>
      </c>
      <c r="AG452" s="3066"/>
      <c r="AH452" s="3066"/>
      <c r="AI452" s="3066"/>
      <c r="AJ452" s="3066"/>
      <c r="AK452" s="3066"/>
      <c r="AL452" s="3066"/>
      <c r="AM452" s="1021"/>
      <c r="AN452" s="996"/>
    </row>
    <row r="453" spans="1:42" s="997" customFormat="1" ht="12.75" customHeight="1">
      <c r="A453" s="1055"/>
      <c r="B453" s="1018"/>
      <c r="C453" s="1552"/>
      <c r="D453" s="1101"/>
      <c r="E453" s="3111"/>
      <c r="F453" s="3111"/>
      <c r="G453" s="3111"/>
      <c r="H453" s="3111"/>
      <c r="I453" s="3111"/>
      <c r="J453" s="3111"/>
      <c r="K453" s="3111"/>
      <c r="L453" s="3111"/>
      <c r="M453" s="3111"/>
      <c r="N453" s="3111"/>
      <c r="O453" s="3111"/>
      <c r="P453" s="3111"/>
      <c r="Q453" s="3111"/>
      <c r="R453" s="3111"/>
      <c r="S453" s="3111"/>
      <c r="T453" s="3111"/>
      <c r="U453" s="3111"/>
      <c r="V453" s="3111"/>
      <c r="W453" s="3111"/>
      <c r="X453" s="3111"/>
      <c r="Y453" s="3111"/>
      <c r="Z453" s="3111"/>
      <c r="AA453" s="3111"/>
      <c r="AB453" s="3111"/>
      <c r="AC453" s="922"/>
      <c r="AD453" s="922"/>
      <c r="AE453" s="1030"/>
      <c r="AF453" s="925"/>
      <c r="AG453" s="925"/>
      <c r="AH453" s="925"/>
      <c r="AI453" s="925"/>
      <c r="AJ453" s="925"/>
      <c r="AK453" s="925"/>
      <c r="AL453" s="925"/>
      <c r="AM453" s="1021"/>
      <c r="AN453" s="996"/>
      <c r="AO453" s="3134"/>
      <c r="AP453" s="3134"/>
    </row>
    <row r="454" spans="1:42" s="997" customFormat="1" ht="12.75" customHeight="1">
      <c r="A454" s="1055"/>
      <c r="B454" s="1018"/>
      <c r="C454" s="1552"/>
      <c r="D454" s="1101"/>
      <c r="E454" s="3111"/>
      <c r="F454" s="3111"/>
      <c r="G454" s="3111"/>
      <c r="H454" s="3111"/>
      <c r="I454" s="3111"/>
      <c r="J454" s="3111"/>
      <c r="K454" s="3111"/>
      <c r="L454" s="3111"/>
      <c r="M454" s="3111"/>
      <c r="N454" s="3111"/>
      <c r="O454" s="3111"/>
      <c r="P454" s="3111"/>
      <c r="Q454" s="3111"/>
      <c r="R454" s="3111"/>
      <c r="S454" s="3111"/>
      <c r="T454" s="3111"/>
      <c r="U454" s="3111"/>
      <c r="V454" s="3111"/>
      <c r="W454" s="3111"/>
      <c r="X454" s="3111"/>
      <c r="Y454" s="3111"/>
      <c r="Z454" s="3111"/>
      <c r="AA454" s="3111"/>
      <c r="AB454" s="3111"/>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111"/>
      <c r="F455" s="3111"/>
      <c r="G455" s="3111"/>
      <c r="H455" s="3111"/>
      <c r="I455" s="3111"/>
      <c r="J455" s="3111"/>
      <c r="K455" s="3111"/>
      <c r="L455" s="3111"/>
      <c r="M455" s="3111"/>
      <c r="N455" s="3111"/>
      <c r="O455" s="3111"/>
      <c r="P455" s="3111"/>
      <c r="Q455" s="3111"/>
      <c r="R455" s="3111"/>
      <c r="S455" s="3111"/>
      <c r="T455" s="3111"/>
      <c r="U455" s="3111"/>
      <c r="V455" s="3111"/>
      <c r="W455" s="3111"/>
      <c r="X455" s="3111"/>
      <c r="Y455" s="3111"/>
      <c r="Z455" s="3111"/>
      <c r="AA455" s="3111"/>
      <c r="AB455" s="3111"/>
      <c r="AC455" s="922"/>
      <c r="AD455" s="922"/>
      <c r="AE455" s="1030"/>
      <c r="AF455" s="1030"/>
      <c r="AG455" s="1030"/>
      <c r="AH455" s="1030"/>
      <c r="AI455" s="1030"/>
      <c r="AJ455" s="1030"/>
      <c r="AK455" s="1030"/>
      <c r="AL455" s="1030"/>
      <c r="AM455" s="1021"/>
      <c r="AN455" s="995"/>
      <c r="AO455" s="938" t="s">
        <v>624</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723</v>
      </c>
      <c r="AP456" s="938">
        <v>2</v>
      </c>
    </row>
    <row r="457" spans="1:42" s="938" customFormat="1" ht="12.75" customHeight="1">
      <c r="A457" s="1055"/>
      <c r="B457" s="1001"/>
      <c r="C457" s="1540"/>
      <c r="D457" s="1101" t="s">
        <v>540</v>
      </c>
      <c r="E457" s="3111" t="s">
        <v>2118</v>
      </c>
      <c r="F457" s="3111"/>
      <c r="G457" s="3111"/>
      <c r="H457" s="3111"/>
      <c r="I457" s="3111"/>
      <c r="J457" s="3111"/>
      <c r="K457" s="3111"/>
      <c r="L457" s="3111"/>
      <c r="M457" s="3111"/>
      <c r="N457" s="3111"/>
      <c r="O457" s="3111"/>
      <c r="P457" s="3111"/>
      <c r="Q457" s="3111"/>
      <c r="R457" s="3111"/>
      <c r="S457" s="3111"/>
      <c r="T457" s="3111"/>
      <c r="U457" s="3111"/>
      <c r="V457" s="3111"/>
      <c r="W457" s="3111"/>
      <c r="X457" s="3111"/>
      <c r="Y457" s="3111"/>
      <c r="Z457" s="3111"/>
      <c r="AA457" s="3111"/>
      <c r="AB457" s="3111"/>
      <c r="AC457" s="922"/>
      <c r="AD457" s="922"/>
      <c r="AE457" s="922"/>
      <c r="AF457" s="3066" t="s">
        <v>1677</v>
      </c>
      <c r="AG457" s="3066"/>
      <c r="AH457" s="3066"/>
      <c r="AI457" s="3066"/>
      <c r="AJ457" s="3066"/>
      <c r="AK457" s="3066"/>
      <c r="AL457" s="3066"/>
      <c r="AM457" s="1021"/>
      <c r="AN457" s="995"/>
      <c r="AO457" s="1113" t="s">
        <v>540</v>
      </c>
      <c r="AP457" s="938">
        <v>1</v>
      </c>
    </row>
    <row r="458" spans="1:42" s="938" customFormat="1" ht="12" customHeight="1">
      <c r="A458" s="1021"/>
      <c r="B458" s="922"/>
      <c r="C458" s="1560"/>
      <c r="D458" s="922"/>
      <c r="E458" s="3111"/>
      <c r="F458" s="3111"/>
      <c r="G458" s="3111"/>
      <c r="H458" s="3111"/>
      <c r="I458" s="3111"/>
      <c r="J458" s="3111"/>
      <c r="K458" s="3111"/>
      <c r="L458" s="3111"/>
      <c r="M458" s="3111"/>
      <c r="N458" s="3111"/>
      <c r="O458" s="3111"/>
      <c r="P458" s="3111"/>
      <c r="Q458" s="3111"/>
      <c r="R458" s="3111"/>
      <c r="S458" s="3111"/>
      <c r="T458" s="3111"/>
      <c r="U458" s="3111"/>
      <c r="V458" s="3111"/>
      <c r="W458" s="3111"/>
      <c r="X458" s="3111"/>
      <c r="Y458" s="3111"/>
      <c r="Z458" s="3111"/>
      <c r="AA458" s="3111"/>
      <c r="AB458" s="3111"/>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111"/>
      <c r="F459" s="3111"/>
      <c r="G459" s="3111"/>
      <c r="H459" s="3111"/>
      <c r="I459" s="3111"/>
      <c r="J459" s="3111"/>
      <c r="K459" s="3111"/>
      <c r="L459" s="3111"/>
      <c r="M459" s="3111"/>
      <c r="N459" s="3111"/>
      <c r="O459" s="3111"/>
      <c r="P459" s="3111"/>
      <c r="Q459" s="3111"/>
      <c r="R459" s="3111"/>
      <c r="S459" s="3111"/>
      <c r="T459" s="3111"/>
      <c r="U459" s="3111"/>
      <c r="V459" s="3111"/>
      <c r="W459" s="3111"/>
      <c r="X459" s="3111"/>
      <c r="Y459" s="3111"/>
      <c r="Z459" s="3111"/>
      <c r="AA459" s="3111"/>
      <c r="AB459" s="3111"/>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111"/>
      <c r="F460" s="3111"/>
      <c r="G460" s="3111"/>
      <c r="H460" s="3111"/>
      <c r="I460" s="3111"/>
      <c r="J460" s="3111"/>
      <c r="K460" s="3111"/>
      <c r="L460" s="3111"/>
      <c r="M460" s="3111"/>
      <c r="N460" s="3111"/>
      <c r="O460" s="3111"/>
      <c r="P460" s="3111"/>
      <c r="Q460" s="3111"/>
      <c r="R460" s="3111"/>
      <c r="S460" s="3111"/>
      <c r="T460" s="3111"/>
      <c r="U460" s="3111"/>
      <c r="V460" s="3111"/>
      <c r="W460" s="3111"/>
      <c r="X460" s="3111"/>
      <c r="Y460" s="3111"/>
      <c r="Z460" s="3111"/>
      <c r="AA460" s="3111"/>
      <c r="AB460" s="3111"/>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111" t="s">
        <v>2117</v>
      </c>
      <c r="F462" s="3111"/>
      <c r="G462" s="3111"/>
      <c r="H462" s="3111"/>
      <c r="I462" s="3111"/>
      <c r="J462" s="3111"/>
      <c r="K462" s="3111"/>
      <c r="L462" s="3111"/>
      <c r="M462" s="3111"/>
      <c r="N462" s="3111"/>
      <c r="O462" s="3111"/>
      <c r="P462" s="3111"/>
      <c r="Q462" s="3111"/>
      <c r="R462" s="3111"/>
      <c r="S462" s="3111"/>
      <c r="T462" s="3111"/>
      <c r="U462" s="3111"/>
      <c r="V462" s="3111"/>
      <c r="W462" s="3111"/>
      <c r="X462" s="3111"/>
      <c r="Y462" s="3111"/>
      <c r="Z462" s="3111"/>
      <c r="AA462" s="3111"/>
      <c r="AB462" s="3111"/>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111"/>
      <c r="F463" s="3111"/>
      <c r="G463" s="3111"/>
      <c r="H463" s="3111"/>
      <c r="I463" s="3111"/>
      <c r="J463" s="3111"/>
      <c r="K463" s="3111"/>
      <c r="L463" s="3111"/>
      <c r="M463" s="3111"/>
      <c r="N463" s="3111"/>
      <c r="O463" s="3111"/>
      <c r="P463" s="3111"/>
      <c r="Q463" s="3111"/>
      <c r="R463" s="3111"/>
      <c r="S463" s="3111"/>
      <c r="T463" s="3111"/>
      <c r="U463" s="3111"/>
      <c r="V463" s="3111"/>
      <c r="W463" s="3111"/>
      <c r="X463" s="3111"/>
      <c r="Y463" s="3111"/>
      <c r="Z463" s="3111"/>
      <c r="AA463" s="3111"/>
      <c r="AB463" s="3111"/>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111"/>
      <c r="F464" s="3111"/>
      <c r="G464" s="3111"/>
      <c r="H464" s="3111"/>
      <c r="I464" s="3111"/>
      <c r="J464" s="3111"/>
      <c r="K464" s="3111"/>
      <c r="L464" s="3111"/>
      <c r="M464" s="3111"/>
      <c r="N464" s="3111"/>
      <c r="O464" s="3111"/>
      <c r="P464" s="3111"/>
      <c r="Q464" s="3111"/>
      <c r="R464" s="3111"/>
      <c r="S464" s="3111"/>
      <c r="T464" s="3111"/>
      <c r="U464" s="3111"/>
      <c r="V464" s="3111"/>
      <c r="W464" s="3111"/>
      <c r="X464" s="3111"/>
      <c r="Y464" s="3111"/>
      <c r="Z464" s="3111"/>
      <c r="AA464" s="3111"/>
      <c r="AB464" s="3111"/>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130" t="s">
        <v>723</v>
      </c>
      <c r="I466" s="3130"/>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90">
        <f>VLOOKUP($H$466,$AO$413:$AP$415,2,FALSE)</f>
        <v>3</v>
      </c>
      <c r="AK468" s="3092"/>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723</v>
      </c>
      <c r="E472" s="3135" t="s">
        <v>2121</v>
      </c>
      <c r="F472" s="3135"/>
      <c r="G472" s="3135"/>
      <c r="H472" s="3135"/>
      <c r="I472" s="3135"/>
      <c r="J472" s="3135"/>
      <c r="K472" s="3135"/>
      <c r="L472" s="3135"/>
      <c r="M472" s="3135"/>
      <c r="N472" s="3135"/>
      <c r="O472" s="3135"/>
      <c r="P472" s="3135"/>
      <c r="Q472" s="3135"/>
      <c r="R472" s="3135"/>
      <c r="S472" s="3135"/>
      <c r="T472" s="3135"/>
      <c r="U472" s="3135"/>
      <c r="V472" s="3135"/>
      <c r="W472" s="3135"/>
      <c r="X472" s="3135"/>
      <c r="Y472" s="3135"/>
      <c r="Z472" s="3135"/>
      <c r="AA472" s="3135"/>
      <c r="AB472" s="3135"/>
      <c r="AC472" s="922"/>
      <c r="AD472" s="922"/>
      <c r="AE472" s="922"/>
      <c r="AF472" s="3066" t="s">
        <v>1613</v>
      </c>
      <c r="AG472" s="3066"/>
      <c r="AH472" s="3066"/>
      <c r="AI472" s="3066"/>
      <c r="AJ472" s="3066"/>
      <c r="AK472" s="3066"/>
      <c r="AL472" s="3066"/>
      <c r="AM472" s="1021"/>
      <c r="AN472" s="1128"/>
      <c r="AP472" s="1130" t="s">
        <v>1705</v>
      </c>
    </row>
    <row r="473" spans="1:43" s="1129" customFormat="1" ht="11.9" customHeight="1">
      <c r="A473" s="1055"/>
      <c r="B473" s="1018"/>
      <c r="C473" s="1542"/>
      <c r="D473" s="1101"/>
      <c r="E473" s="3135"/>
      <c r="F473" s="3135"/>
      <c r="G473" s="3135"/>
      <c r="H473" s="3135"/>
      <c r="I473" s="3135"/>
      <c r="J473" s="3135"/>
      <c r="K473" s="3135"/>
      <c r="L473" s="3135"/>
      <c r="M473" s="3135"/>
      <c r="N473" s="3135"/>
      <c r="O473" s="3135"/>
      <c r="P473" s="3135"/>
      <c r="Q473" s="3135"/>
      <c r="R473" s="3135"/>
      <c r="S473" s="3135"/>
      <c r="T473" s="3135"/>
      <c r="U473" s="3135"/>
      <c r="V473" s="3135"/>
      <c r="W473" s="3135"/>
      <c r="X473" s="3135"/>
      <c r="Y473" s="3135"/>
      <c r="Z473" s="3135"/>
      <c r="AA473" s="3135"/>
      <c r="AB473" s="3135"/>
      <c r="AC473" s="922"/>
      <c r="AD473" s="922"/>
      <c r="AE473" s="1018"/>
      <c r="AF473" s="922"/>
      <c r="AG473" s="922"/>
      <c r="AH473" s="922"/>
      <c r="AI473" s="922"/>
      <c r="AJ473" s="922"/>
      <c r="AK473" s="922"/>
      <c r="AL473" s="922"/>
      <c r="AM473" s="1021"/>
      <c r="AN473" s="1128"/>
      <c r="AP473" s="1130" t="s">
        <v>1706</v>
      </c>
    </row>
    <row r="474" spans="1:43" s="1129" customFormat="1" ht="13.9" customHeight="1">
      <c r="A474" s="1055"/>
      <c r="B474" s="1019"/>
      <c r="C474" s="1543"/>
      <c r="D474" s="1101"/>
      <c r="E474" s="3135"/>
      <c r="F474" s="3135"/>
      <c r="G474" s="3135"/>
      <c r="H474" s="3135"/>
      <c r="I474" s="3135"/>
      <c r="J474" s="3135"/>
      <c r="K474" s="3135"/>
      <c r="L474" s="3135"/>
      <c r="M474" s="3135"/>
      <c r="N474" s="3135"/>
      <c r="O474" s="3135"/>
      <c r="P474" s="3135"/>
      <c r="Q474" s="3135"/>
      <c r="R474" s="3135"/>
      <c r="S474" s="3135"/>
      <c r="T474" s="3135"/>
      <c r="U474" s="3135"/>
      <c r="V474" s="3135"/>
      <c r="W474" s="3135"/>
      <c r="X474" s="3135"/>
      <c r="Y474" s="3135"/>
      <c r="Z474" s="3135"/>
      <c r="AA474" s="3135"/>
      <c r="AB474" s="3135"/>
      <c r="AC474" s="922"/>
      <c r="AD474" s="922"/>
      <c r="AE474" s="1030"/>
      <c r="AF474" s="922"/>
      <c r="AG474" s="922"/>
      <c r="AH474" s="922"/>
      <c r="AI474" s="922"/>
      <c r="AJ474" s="922"/>
      <c r="AK474" s="922"/>
      <c r="AL474" s="922"/>
      <c r="AM474" s="1021"/>
      <c r="AN474" s="1128"/>
      <c r="AP474" s="1130" t="s">
        <v>1707</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3.9" customHeight="1">
      <c r="A476" s="1055"/>
      <c r="B476" s="1001"/>
      <c r="C476" s="1540"/>
      <c r="D476" s="1101" t="s">
        <v>540</v>
      </c>
      <c r="E476" s="3136" t="s">
        <v>1708</v>
      </c>
      <c r="F476" s="3136"/>
      <c r="G476" s="3136"/>
      <c r="H476" s="3136"/>
      <c r="I476" s="3136"/>
      <c r="J476" s="3136"/>
      <c r="K476" s="3136"/>
      <c r="L476" s="3136"/>
      <c r="M476" s="3136"/>
      <c r="N476" s="3136"/>
      <c r="O476" s="3136"/>
      <c r="P476" s="3136"/>
      <c r="Q476" s="3136"/>
      <c r="R476" s="3136"/>
      <c r="S476" s="3136"/>
      <c r="T476" s="3136"/>
      <c r="U476" s="3136"/>
      <c r="V476" s="3136"/>
      <c r="W476" s="3136"/>
      <c r="X476" s="3136"/>
      <c r="Y476" s="3136"/>
      <c r="Z476" s="3136"/>
      <c r="AA476" s="3136"/>
      <c r="AB476" s="3136"/>
      <c r="AC476" s="922"/>
      <c r="AD476" s="922"/>
      <c r="AE476" s="922"/>
      <c r="AF476" s="3066" t="s">
        <v>1677</v>
      </c>
      <c r="AG476" s="3066"/>
      <c r="AH476" s="3066"/>
      <c r="AI476" s="3066"/>
      <c r="AJ476" s="3066"/>
      <c r="AK476" s="3066"/>
      <c r="AL476" s="3066"/>
      <c r="AM476" s="1021"/>
      <c r="AN476" s="1131"/>
    </row>
    <row r="477" spans="1:43" s="1129" customFormat="1" ht="12.75" customHeight="1">
      <c r="A477" s="1055"/>
      <c r="B477" s="1018"/>
      <c r="C477" s="1542"/>
      <c r="D477" s="1018"/>
      <c r="E477" s="3136"/>
      <c r="F477" s="3136"/>
      <c r="G477" s="3136"/>
      <c r="H477" s="3136"/>
      <c r="I477" s="3136"/>
      <c r="J477" s="3136"/>
      <c r="K477" s="3136"/>
      <c r="L477" s="3136"/>
      <c r="M477" s="3136"/>
      <c r="N477" s="3136"/>
      <c r="O477" s="3136"/>
      <c r="P477" s="3136"/>
      <c r="Q477" s="3136"/>
      <c r="R477" s="3136"/>
      <c r="S477" s="3136"/>
      <c r="T477" s="3136"/>
      <c r="U477" s="3136"/>
      <c r="V477" s="3136"/>
      <c r="W477" s="3136"/>
      <c r="X477" s="3136"/>
      <c r="Y477" s="3136"/>
      <c r="Z477" s="3136"/>
      <c r="AA477" s="3136"/>
      <c r="AB477" s="3136"/>
      <c r="AC477" s="1018"/>
      <c r="AD477" s="1018"/>
      <c r="AE477" s="1018"/>
      <c r="AF477" s="1018"/>
      <c r="AG477" s="1018"/>
      <c r="AH477" s="1018"/>
      <c r="AI477" s="1018"/>
      <c r="AJ477" s="922"/>
      <c r="AK477" s="1001"/>
      <c r="AL477" s="1001"/>
      <c r="AM477" s="1021"/>
      <c r="AN477" s="1128"/>
      <c r="AP477" s="938" t="s">
        <v>624</v>
      </c>
      <c r="AQ477" s="1115">
        <v>0</v>
      </c>
    </row>
    <row r="478" spans="1:43" s="1129" customFormat="1" ht="13.9" customHeight="1">
      <c r="A478" s="1055"/>
      <c r="B478" s="1018"/>
      <c r="C478" s="1542"/>
      <c r="D478" s="1018"/>
      <c r="E478" s="3136"/>
      <c r="F478" s="3136"/>
      <c r="G478" s="3136"/>
      <c r="H478" s="3136"/>
      <c r="I478" s="3136"/>
      <c r="J478" s="3136"/>
      <c r="K478" s="3136"/>
      <c r="L478" s="3136"/>
      <c r="M478" s="3136"/>
      <c r="N478" s="3136"/>
      <c r="O478" s="3136"/>
      <c r="P478" s="3136"/>
      <c r="Q478" s="3136"/>
      <c r="R478" s="3136"/>
      <c r="S478" s="3136"/>
      <c r="T478" s="3136"/>
      <c r="U478" s="3136"/>
      <c r="V478" s="3136"/>
      <c r="W478" s="3136"/>
      <c r="X478" s="3136"/>
      <c r="Y478" s="3136"/>
      <c r="Z478" s="3136"/>
      <c r="AA478" s="3136"/>
      <c r="AB478" s="3136"/>
      <c r="AC478" s="1018"/>
      <c r="AD478" s="1018"/>
      <c r="AE478" s="1018"/>
      <c r="AF478" s="1018"/>
      <c r="AG478" s="1018"/>
      <c r="AH478" s="1018"/>
      <c r="AI478" s="1018"/>
      <c r="AJ478" s="922"/>
      <c r="AK478" s="1001"/>
      <c r="AL478" s="1001"/>
      <c r="AM478" s="1021"/>
      <c r="AN478" s="1128"/>
      <c r="AP478" s="1113" t="s">
        <v>723</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540</v>
      </c>
      <c r="AQ479" s="938">
        <v>3</v>
      </c>
    </row>
    <row r="480" spans="1:43" s="1129" customFormat="1" ht="13.9" customHeight="1">
      <c r="A480" s="1055"/>
      <c r="B480" s="1018"/>
      <c r="C480" s="1542"/>
      <c r="D480" s="1018" t="s">
        <v>1669</v>
      </c>
      <c r="E480" s="1546"/>
      <c r="F480" s="1546"/>
      <c r="G480" s="1546"/>
      <c r="H480" s="3130" t="s">
        <v>624</v>
      </c>
      <c r="I480" s="3130"/>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90">
        <f>VLOOKUP($H$480,$AO$413:$AP$415,2,FALSE)</f>
        <v>0</v>
      </c>
      <c r="AK482" s="3092"/>
      <c r="AL482" s="1000"/>
      <c r="AM482" s="997"/>
      <c r="AN482" s="1133"/>
      <c r="AP482" s="3090"/>
      <c r="AQ482" s="3092"/>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ht="13">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ht="13">
      <c r="A486" s="1055"/>
      <c r="B486" s="922"/>
      <c r="C486" s="1540"/>
      <c r="D486" s="1101" t="s">
        <v>723</v>
      </c>
      <c r="E486" s="3111" t="s">
        <v>2122</v>
      </c>
      <c r="F486" s="3111"/>
      <c r="G486" s="3111"/>
      <c r="H486" s="3111"/>
      <c r="I486" s="3111"/>
      <c r="J486" s="3111"/>
      <c r="K486" s="3111"/>
      <c r="L486" s="3111"/>
      <c r="M486" s="3111"/>
      <c r="N486" s="3111"/>
      <c r="O486" s="3111"/>
      <c r="P486" s="3111"/>
      <c r="Q486" s="3111"/>
      <c r="R486" s="3111"/>
      <c r="S486" s="3111"/>
      <c r="T486" s="3111"/>
      <c r="U486" s="3111"/>
      <c r="V486" s="3111"/>
      <c r="W486" s="3111"/>
      <c r="X486" s="3111"/>
      <c r="Y486" s="3111"/>
      <c r="Z486" s="3111"/>
      <c r="AA486" s="3111"/>
      <c r="AB486" s="3111"/>
      <c r="AC486" s="922"/>
      <c r="AD486" s="922"/>
      <c r="AE486" s="922"/>
      <c r="AF486" s="3066" t="s">
        <v>1613</v>
      </c>
      <c r="AG486" s="3066"/>
      <c r="AH486" s="3066"/>
      <c r="AI486" s="3066"/>
      <c r="AJ486" s="3066"/>
      <c r="AK486" s="3066"/>
      <c r="AL486" s="3066"/>
      <c r="AM486" s="1021"/>
      <c r="AN486" s="1128"/>
      <c r="AT486" s="51"/>
      <c r="AU486" s="51"/>
      <c r="AV486" s="51"/>
      <c r="AW486" s="51"/>
      <c r="AX486" s="51"/>
      <c r="AY486" s="51"/>
      <c r="AZ486" s="51"/>
    </row>
    <row r="487" spans="1:81" s="1129" customFormat="1" ht="13">
      <c r="A487" s="1055"/>
      <c r="B487" s="1018"/>
      <c r="C487" s="1542"/>
      <c r="D487" s="1101"/>
      <c r="E487" s="3111"/>
      <c r="F487" s="3111"/>
      <c r="G487" s="3111"/>
      <c r="H487" s="3111"/>
      <c r="I487" s="3111"/>
      <c r="J487" s="3111"/>
      <c r="K487" s="3111"/>
      <c r="L487" s="3111"/>
      <c r="M487" s="3111"/>
      <c r="N487" s="3111"/>
      <c r="O487" s="3111"/>
      <c r="P487" s="3111"/>
      <c r="Q487" s="3111"/>
      <c r="R487" s="3111"/>
      <c r="S487" s="3111"/>
      <c r="T487" s="3111"/>
      <c r="U487" s="3111"/>
      <c r="V487" s="3111"/>
      <c r="W487" s="3111"/>
      <c r="X487" s="3111"/>
      <c r="Y487" s="3111"/>
      <c r="Z487" s="3111"/>
      <c r="AA487" s="3111"/>
      <c r="AB487" s="3111"/>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540</v>
      </c>
      <c r="E489" s="3111" t="s">
        <v>1712</v>
      </c>
      <c r="F489" s="3111"/>
      <c r="G489" s="3111"/>
      <c r="H489" s="3111"/>
      <c r="I489" s="3111"/>
      <c r="J489" s="3111"/>
      <c r="K489" s="3111"/>
      <c r="L489" s="3111"/>
      <c r="M489" s="3111"/>
      <c r="N489" s="3111"/>
      <c r="O489" s="3111"/>
      <c r="P489" s="3111"/>
      <c r="Q489" s="3111"/>
      <c r="R489" s="3111"/>
      <c r="S489" s="3111"/>
      <c r="T489" s="3111"/>
      <c r="U489" s="3111"/>
      <c r="V489" s="3111"/>
      <c r="W489" s="3111"/>
      <c r="X489" s="3111"/>
      <c r="Y489" s="3111"/>
      <c r="Z489" s="3111"/>
      <c r="AA489" s="3111"/>
      <c r="AB489" s="3111"/>
      <c r="AC489" s="922"/>
      <c r="AD489" s="922"/>
      <c r="AE489" s="922"/>
      <c r="AF489" s="3066" t="s">
        <v>1677</v>
      </c>
      <c r="AG489" s="3066"/>
      <c r="AH489" s="3066"/>
      <c r="AI489" s="3066"/>
      <c r="AJ489" s="3066"/>
      <c r="AK489" s="3066"/>
      <c r="AL489" s="3066"/>
      <c r="AM489" s="1021"/>
      <c r="AN489" s="1128"/>
      <c r="AT489" s="51"/>
      <c r="AU489" s="51"/>
      <c r="AV489" s="51"/>
      <c r="AW489" s="51"/>
      <c r="AX489" s="51"/>
      <c r="AY489" s="51"/>
      <c r="AZ489" s="51"/>
    </row>
    <row r="490" spans="1:81" s="1129" customFormat="1" ht="13">
      <c r="A490" s="1055"/>
      <c r="B490" s="1018"/>
      <c r="C490" s="1542"/>
      <c r="D490" s="1018"/>
      <c r="E490" s="3111"/>
      <c r="F490" s="3111"/>
      <c r="G490" s="3111"/>
      <c r="H490" s="3111"/>
      <c r="I490" s="3111"/>
      <c r="J490" s="3111"/>
      <c r="K490" s="3111"/>
      <c r="L490" s="3111"/>
      <c r="M490" s="3111"/>
      <c r="N490" s="3111"/>
      <c r="O490" s="3111"/>
      <c r="P490" s="3111"/>
      <c r="Q490" s="3111"/>
      <c r="R490" s="3111"/>
      <c r="S490" s="3111"/>
      <c r="T490" s="3111"/>
      <c r="U490" s="3111"/>
      <c r="V490" s="3111"/>
      <c r="W490" s="3111"/>
      <c r="X490" s="3111"/>
      <c r="Y490" s="3111"/>
      <c r="Z490" s="3111"/>
      <c r="AA490" s="3111"/>
      <c r="AB490" s="3111"/>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ht="13">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130" t="s">
        <v>624</v>
      </c>
      <c r="I492" s="3130"/>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ht="13">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ht="13">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90">
        <f>VLOOKUP($H$492,$AO$427:$AP$429,2,FALSE)</f>
        <v>0</v>
      </c>
      <c r="AK494" s="3092"/>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ht="13">
      <c r="A498" s="1055"/>
      <c r="B498" s="922"/>
      <c r="C498" s="1540"/>
      <c r="D498" s="1101" t="s">
        <v>723</v>
      </c>
      <c r="E498" s="3111" t="s">
        <v>1715</v>
      </c>
      <c r="F498" s="3111"/>
      <c r="G498" s="3111"/>
      <c r="H498" s="3111"/>
      <c r="I498" s="3111"/>
      <c r="J498" s="3111"/>
      <c r="K498" s="3111"/>
      <c r="L498" s="3111"/>
      <c r="M498" s="3111"/>
      <c r="N498" s="3111"/>
      <c r="O498" s="3111"/>
      <c r="P498" s="3111"/>
      <c r="Q498" s="3111"/>
      <c r="R498" s="3111"/>
      <c r="S498" s="3111"/>
      <c r="T498" s="3111"/>
      <c r="U498" s="3111"/>
      <c r="V498" s="3111"/>
      <c r="W498" s="3111"/>
      <c r="X498" s="3111"/>
      <c r="Y498" s="3111"/>
      <c r="Z498" s="3111"/>
      <c r="AA498" s="3111"/>
      <c r="AB498" s="3111"/>
      <c r="AC498" s="922"/>
      <c r="AD498" s="922"/>
      <c r="AE498" s="922"/>
      <c r="AF498" s="3066" t="s">
        <v>1613</v>
      </c>
      <c r="AG498" s="3066"/>
      <c r="AH498" s="3066"/>
      <c r="AI498" s="3066"/>
      <c r="AJ498" s="3066"/>
      <c r="AK498" s="3066"/>
      <c r="AL498" s="3066"/>
      <c r="AM498" s="1021"/>
      <c r="AN498" s="1128"/>
      <c r="AT498" s="51"/>
      <c r="AU498" s="51"/>
      <c r="AV498" s="51"/>
      <c r="AW498" s="51"/>
      <c r="AX498" s="51"/>
      <c r="AY498" s="51"/>
      <c r="AZ498" s="51"/>
    </row>
    <row r="499" spans="1:81" s="1129" customFormat="1" ht="13">
      <c r="A499" s="1055"/>
      <c r="B499" s="922"/>
      <c r="C499" s="1540"/>
      <c r="D499" s="1101"/>
      <c r="E499" s="3111"/>
      <c r="F499" s="3111"/>
      <c r="G499" s="3111"/>
      <c r="H499" s="3111"/>
      <c r="I499" s="3111"/>
      <c r="J499" s="3111"/>
      <c r="K499" s="3111"/>
      <c r="L499" s="3111"/>
      <c r="M499" s="3111"/>
      <c r="N499" s="3111"/>
      <c r="O499" s="3111"/>
      <c r="P499" s="3111"/>
      <c r="Q499" s="3111"/>
      <c r="R499" s="3111"/>
      <c r="S499" s="3111"/>
      <c r="T499" s="3111"/>
      <c r="U499" s="3111"/>
      <c r="V499" s="3111"/>
      <c r="W499" s="3111"/>
      <c r="X499" s="3111"/>
      <c r="Y499" s="3111"/>
      <c r="Z499" s="3111"/>
      <c r="AA499" s="3111"/>
      <c r="AB499" s="3111"/>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ht="13">
      <c r="A500" s="1055"/>
      <c r="B500" s="1018"/>
      <c r="C500" s="1542"/>
      <c r="D500" s="1101"/>
      <c r="E500" s="3111"/>
      <c r="F500" s="3111"/>
      <c r="G500" s="3111"/>
      <c r="H500" s="3111"/>
      <c r="I500" s="3111"/>
      <c r="J500" s="3111"/>
      <c r="K500" s="3111"/>
      <c r="L500" s="3111"/>
      <c r="M500" s="3111"/>
      <c r="N500" s="3111"/>
      <c r="O500" s="3111"/>
      <c r="P500" s="3111"/>
      <c r="Q500" s="3111"/>
      <c r="R500" s="3111"/>
      <c r="S500" s="3111"/>
      <c r="T500" s="3111"/>
      <c r="U500" s="3111"/>
      <c r="V500" s="3111"/>
      <c r="W500" s="3111"/>
      <c r="X500" s="3111"/>
      <c r="Y500" s="3111"/>
      <c r="Z500" s="3111"/>
      <c r="AA500" s="3111"/>
      <c r="AB500" s="3111"/>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111"/>
      <c r="F501" s="3111"/>
      <c r="G501" s="3111"/>
      <c r="H501" s="3111"/>
      <c r="I501" s="3111"/>
      <c r="J501" s="3111"/>
      <c r="K501" s="3111"/>
      <c r="L501" s="3111"/>
      <c r="M501" s="3111"/>
      <c r="N501" s="3111"/>
      <c r="O501" s="3111"/>
      <c r="P501" s="3111"/>
      <c r="Q501" s="3111"/>
      <c r="R501" s="3111"/>
      <c r="S501" s="3111"/>
      <c r="T501" s="3111"/>
      <c r="U501" s="3111"/>
      <c r="V501" s="3111"/>
      <c r="W501" s="3111"/>
      <c r="X501" s="3111"/>
      <c r="Y501" s="3111"/>
      <c r="Z501" s="3111"/>
      <c r="AA501" s="3111"/>
      <c r="AB501" s="3111"/>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ht="13">
      <c r="A503" s="1055"/>
      <c r="B503" s="1001"/>
      <c r="C503" s="1540"/>
      <c r="D503" s="1101" t="s">
        <v>540</v>
      </c>
      <c r="E503" s="3111" t="s">
        <v>1716</v>
      </c>
      <c r="F503" s="3111"/>
      <c r="G503" s="3111"/>
      <c r="H503" s="3111"/>
      <c r="I503" s="3111"/>
      <c r="J503" s="3111"/>
      <c r="K503" s="3111"/>
      <c r="L503" s="3111"/>
      <c r="M503" s="3111"/>
      <c r="N503" s="3111"/>
      <c r="O503" s="3111"/>
      <c r="P503" s="3111"/>
      <c r="Q503" s="3111"/>
      <c r="R503" s="3111"/>
      <c r="S503" s="3111"/>
      <c r="T503" s="3111"/>
      <c r="U503" s="3111"/>
      <c r="V503" s="3111"/>
      <c r="W503" s="3111"/>
      <c r="X503" s="3111"/>
      <c r="Y503" s="3111"/>
      <c r="Z503" s="3111"/>
      <c r="AA503" s="3111"/>
      <c r="AB503" s="964"/>
      <c r="AC503" s="922"/>
      <c r="AD503" s="922"/>
      <c r="AE503" s="922"/>
      <c r="AF503" s="3066" t="s">
        <v>1677</v>
      </c>
      <c r="AG503" s="3066"/>
      <c r="AH503" s="3066"/>
      <c r="AI503" s="3066"/>
      <c r="AJ503" s="3066"/>
      <c r="AK503" s="3066"/>
      <c r="AL503" s="3066"/>
      <c r="AM503" s="1021"/>
      <c r="AN503" s="1128"/>
      <c r="AO503" s="126"/>
      <c r="AP503" s="51"/>
    </row>
    <row r="504" spans="1:81" s="1129" customFormat="1" ht="13">
      <c r="A504" s="1055"/>
      <c r="B504" s="1001"/>
      <c r="C504" s="1540"/>
      <c r="D504" s="1101"/>
      <c r="E504" s="3111"/>
      <c r="F504" s="3111"/>
      <c r="G504" s="3111"/>
      <c r="H504" s="3111"/>
      <c r="I504" s="3111"/>
      <c r="J504" s="3111"/>
      <c r="K504" s="3111"/>
      <c r="L504" s="3111"/>
      <c r="M504" s="3111"/>
      <c r="N504" s="3111"/>
      <c r="O504" s="3111"/>
      <c r="P504" s="3111"/>
      <c r="Q504" s="3111"/>
      <c r="R504" s="3111"/>
      <c r="S504" s="3111"/>
      <c r="T504" s="3111"/>
      <c r="U504" s="3111"/>
      <c r="V504" s="3111"/>
      <c r="W504" s="3111"/>
      <c r="X504" s="3111"/>
      <c r="Y504" s="3111"/>
      <c r="Z504" s="3111"/>
      <c r="AA504" s="3111"/>
      <c r="AB504" s="964"/>
      <c r="AC504" s="922"/>
      <c r="AD504" s="922"/>
      <c r="AE504" s="922"/>
      <c r="AF504" s="1499"/>
      <c r="AG504" s="1499"/>
      <c r="AH504" s="1499"/>
      <c r="AI504" s="1499"/>
      <c r="AJ504" s="1499"/>
      <c r="AK504" s="1499"/>
      <c r="AL504" s="1499"/>
      <c r="AM504" s="1021"/>
      <c r="AN504" s="1128"/>
      <c r="AO504" s="126"/>
      <c r="AP504" s="51"/>
    </row>
    <row r="505" spans="1:81" s="1129" customFormat="1" ht="13">
      <c r="A505" s="1055"/>
      <c r="B505" s="1001"/>
      <c r="C505" s="1540"/>
      <c r="D505" s="1018"/>
      <c r="E505" s="3111"/>
      <c r="F505" s="3111"/>
      <c r="G505" s="3111"/>
      <c r="H505" s="3111"/>
      <c r="I505" s="3111"/>
      <c r="J505" s="3111"/>
      <c r="K505" s="3111"/>
      <c r="L505" s="3111"/>
      <c r="M505" s="3111"/>
      <c r="N505" s="3111"/>
      <c r="O505" s="3111"/>
      <c r="P505" s="3111"/>
      <c r="Q505" s="3111"/>
      <c r="R505" s="3111"/>
      <c r="S505" s="3111"/>
      <c r="T505" s="3111"/>
      <c r="U505" s="3111"/>
      <c r="V505" s="3111"/>
      <c r="W505" s="3111"/>
      <c r="X505" s="3111"/>
      <c r="Y505" s="3111"/>
      <c r="Z505" s="3111"/>
      <c r="AA505" s="3111"/>
      <c r="AB505" s="964"/>
      <c r="AC505" s="1499"/>
      <c r="AD505" s="1499"/>
      <c r="AE505" s="1499"/>
      <c r="AF505" s="1499"/>
      <c r="AG505" s="1499"/>
      <c r="AH505" s="1499"/>
      <c r="AI505" s="1499"/>
      <c r="AJ505" s="922"/>
      <c r="AK505" s="1001"/>
      <c r="AL505" s="1001"/>
      <c r="AM505" s="1021"/>
      <c r="AN505" s="1128"/>
      <c r="AO505" s="126"/>
      <c r="AP505" s="51"/>
    </row>
    <row r="506" spans="1:81" s="1129" customFormat="1" ht="13">
      <c r="A506" s="1055"/>
      <c r="B506" s="1001"/>
      <c r="C506" s="1540"/>
      <c r="D506" s="1018"/>
      <c r="E506" s="3111"/>
      <c r="F506" s="3111"/>
      <c r="G506" s="3111"/>
      <c r="H506" s="3111"/>
      <c r="I506" s="3111"/>
      <c r="J506" s="3111"/>
      <c r="K506" s="3111"/>
      <c r="L506" s="3111"/>
      <c r="M506" s="3111"/>
      <c r="N506" s="3111"/>
      <c r="O506" s="3111"/>
      <c r="P506" s="3111"/>
      <c r="Q506" s="3111"/>
      <c r="R506" s="3111"/>
      <c r="S506" s="3111"/>
      <c r="T506" s="3111"/>
      <c r="U506" s="3111"/>
      <c r="V506" s="3111"/>
      <c r="W506" s="3111"/>
      <c r="X506" s="3111"/>
      <c r="Y506" s="3111"/>
      <c r="Z506" s="3111"/>
      <c r="AA506" s="3111"/>
      <c r="AB506" s="964"/>
      <c r="AC506" s="1499"/>
      <c r="AD506" s="1499"/>
      <c r="AE506" s="1499"/>
      <c r="AF506" s="1499"/>
      <c r="AG506" s="1499"/>
      <c r="AH506" s="1499"/>
      <c r="AI506" s="1499"/>
      <c r="AJ506" s="922"/>
      <c r="AK506" s="1001"/>
      <c r="AL506" s="1001"/>
      <c r="AM506" s="1021"/>
      <c r="AN506" s="1128"/>
      <c r="AO506" s="126"/>
      <c r="AP506" s="51"/>
    </row>
    <row r="507" spans="1:81" s="1129" customFormat="1" ht="13">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130" t="s">
        <v>723</v>
      </c>
      <c r="I508" s="3130"/>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ht="13">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90">
        <f>VLOOKUP($H$508,$AO$441:$AP$443,2,FALSE)</f>
        <v>3</v>
      </c>
      <c r="AK510" s="3092"/>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ht="13">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ht="13">
      <c r="A514" s="1055"/>
      <c r="B514" s="922"/>
      <c r="C514" s="1540"/>
      <c r="D514" s="1101" t="s">
        <v>723</v>
      </c>
      <c r="E514" s="3111" t="s">
        <v>1718</v>
      </c>
      <c r="F514" s="3111"/>
      <c r="G514" s="3111"/>
      <c r="H514" s="3111"/>
      <c r="I514" s="3111"/>
      <c r="J514" s="3111"/>
      <c r="K514" s="3111"/>
      <c r="L514" s="3111"/>
      <c r="M514" s="3111"/>
      <c r="N514" s="3111"/>
      <c r="O514" s="3111"/>
      <c r="P514" s="3111"/>
      <c r="Q514" s="3111"/>
      <c r="R514" s="3111"/>
      <c r="S514" s="3111"/>
      <c r="T514" s="3111"/>
      <c r="U514" s="3111"/>
      <c r="V514" s="3111"/>
      <c r="W514" s="3111"/>
      <c r="X514" s="3111"/>
      <c r="Y514" s="3111"/>
      <c r="Z514" s="3111"/>
      <c r="AA514" s="3111"/>
      <c r="AB514" s="3111"/>
      <c r="AC514" s="922"/>
      <c r="AD514" s="922"/>
      <c r="AE514" s="922"/>
      <c r="AF514" s="3066" t="s">
        <v>1677</v>
      </c>
      <c r="AG514" s="3066"/>
      <c r="AH514" s="3066"/>
      <c r="AI514" s="3066"/>
      <c r="AJ514" s="3066"/>
      <c r="AK514" s="3066"/>
      <c r="AL514" s="3066"/>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ht="13">
      <c r="A515" s="1055"/>
      <c r="B515" s="1018"/>
      <c r="C515" s="1542"/>
      <c r="D515" s="1101"/>
      <c r="E515" s="3111"/>
      <c r="F515" s="3111"/>
      <c r="G515" s="3111"/>
      <c r="H515" s="3111"/>
      <c r="I515" s="3111"/>
      <c r="J515" s="3111"/>
      <c r="K515" s="3111"/>
      <c r="L515" s="3111"/>
      <c r="M515" s="3111"/>
      <c r="N515" s="3111"/>
      <c r="O515" s="3111"/>
      <c r="P515" s="3111"/>
      <c r="Q515" s="3111"/>
      <c r="R515" s="3111"/>
      <c r="S515" s="3111"/>
      <c r="T515" s="3111"/>
      <c r="U515" s="3111"/>
      <c r="V515" s="3111"/>
      <c r="W515" s="3111"/>
      <c r="X515" s="3111"/>
      <c r="Y515" s="3111"/>
      <c r="Z515" s="3111"/>
      <c r="AA515" s="3111"/>
      <c r="AB515" s="3111"/>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ht="13">
      <c r="A517" s="1114"/>
      <c r="B517" s="1001"/>
      <c r="C517" s="1540"/>
      <c r="D517" s="1101" t="s">
        <v>540</v>
      </c>
      <c r="E517" s="3111" t="s">
        <v>1719</v>
      </c>
      <c r="F517" s="3111"/>
      <c r="G517" s="3111"/>
      <c r="H517" s="3111"/>
      <c r="I517" s="3111"/>
      <c r="J517" s="3111"/>
      <c r="K517" s="3111"/>
      <c r="L517" s="3111"/>
      <c r="M517" s="3111"/>
      <c r="N517" s="3111"/>
      <c r="O517" s="3111"/>
      <c r="P517" s="3111"/>
      <c r="Q517" s="3111"/>
      <c r="R517" s="3111"/>
      <c r="S517" s="3111"/>
      <c r="T517" s="3111"/>
      <c r="U517" s="3111"/>
      <c r="V517" s="3111"/>
      <c r="W517" s="3111"/>
      <c r="X517" s="3111"/>
      <c r="Y517" s="3111"/>
      <c r="Z517" s="3111"/>
      <c r="AA517" s="3111"/>
      <c r="AB517" s="3111"/>
      <c r="AC517" s="922"/>
      <c r="AD517" s="922"/>
      <c r="AE517" s="922"/>
      <c r="AF517" s="3066" t="s">
        <v>1696</v>
      </c>
      <c r="AG517" s="3066"/>
      <c r="AH517" s="3066"/>
      <c r="AI517" s="3066"/>
      <c r="AJ517" s="3066"/>
      <c r="AK517" s="3066"/>
      <c r="AL517" s="3066"/>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111"/>
      <c r="F518" s="3111"/>
      <c r="G518" s="3111"/>
      <c r="H518" s="3111"/>
      <c r="I518" s="3111"/>
      <c r="J518" s="3111"/>
      <c r="K518" s="3111"/>
      <c r="L518" s="3111"/>
      <c r="M518" s="3111"/>
      <c r="N518" s="3111"/>
      <c r="O518" s="3111"/>
      <c r="P518" s="3111"/>
      <c r="Q518" s="3111"/>
      <c r="R518" s="3111"/>
      <c r="S518" s="3111"/>
      <c r="T518" s="3111"/>
      <c r="U518" s="3111"/>
      <c r="V518" s="3111"/>
      <c r="W518" s="3111"/>
      <c r="X518" s="3111"/>
      <c r="Y518" s="3111"/>
      <c r="Z518" s="3111"/>
      <c r="AA518" s="3111"/>
      <c r="AB518" s="3111"/>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ht="13">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130" t="s">
        <v>723</v>
      </c>
      <c r="I520" s="3130"/>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90">
        <f>VLOOKUP($H$520,$AO$455:$AP$457,2,FALSE)</f>
        <v>2</v>
      </c>
      <c r="AK522" s="3092"/>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ht="13">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ht="13">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ht="13">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5" customHeight="1">
      <c r="A526" s="1055"/>
      <c r="B526" s="1030"/>
      <c r="C526" s="1552"/>
      <c r="D526" s="1101" t="s">
        <v>723</v>
      </c>
      <c r="E526" s="3111" t="s">
        <v>2115</v>
      </c>
      <c r="F526" s="3111"/>
      <c r="G526" s="3111"/>
      <c r="H526" s="3111"/>
      <c r="I526" s="3111"/>
      <c r="J526" s="3111"/>
      <c r="K526" s="3111"/>
      <c r="L526" s="3111"/>
      <c r="M526" s="3111"/>
      <c r="N526" s="3111"/>
      <c r="O526" s="3111"/>
      <c r="P526" s="3111"/>
      <c r="Q526" s="3111"/>
      <c r="R526" s="3111"/>
      <c r="S526" s="3111"/>
      <c r="T526" s="3111"/>
      <c r="U526" s="3111"/>
      <c r="V526" s="3111"/>
      <c r="W526" s="3111"/>
      <c r="X526" s="3111"/>
      <c r="Y526" s="3111"/>
      <c r="Z526" s="3111"/>
      <c r="AA526" s="3111"/>
      <c r="AB526" s="3111"/>
      <c r="AC526" s="3111"/>
      <c r="AD526" s="3111"/>
      <c r="AE526" s="922"/>
      <c r="AF526" s="3066" t="s">
        <v>1677</v>
      </c>
      <c r="AG526" s="3066"/>
      <c r="AH526" s="3066"/>
      <c r="AI526" s="3066"/>
      <c r="AJ526" s="3066"/>
      <c r="AK526" s="3066"/>
      <c r="AL526" s="3066"/>
      <c r="AM526" s="1026"/>
      <c r="AN526" s="1128"/>
    </row>
    <row r="527" spans="1:74" s="1129" customFormat="1" ht="13.75" customHeight="1">
      <c r="A527" s="1055"/>
      <c r="B527" s="1030"/>
      <c r="C527" s="1552"/>
      <c r="D527" s="1101"/>
      <c r="E527" s="3111"/>
      <c r="F527" s="3111"/>
      <c r="G527" s="3111"/>
      <c r="H527" s="3111"/>
      <c r="I527" s="3111"/>
      <c r="J527" s="3111"/>
      <c r="K527" s="3111"/>
      <c r="L527" s="3111"/>
      <c r="M527" s="3111"/>
      <c r="N527" s="3111"/>
      <c r="O527" s="3111"/>
      <c r="P527" s="3111"/>
      <c r="Q527" s="3111"/>
      <c r="R527" s="3111"/>
      <c r="S527" s="3111"/>
      <c r="T527" s="3111"/>
      <c r="U527" s="3111"/>
      <c r="V527" s="3111"/>
      <c r="W527" s="3111"/>
      <c r="X527" s="3111"/>
      <c r="Y527" s="3111"/>
      <c r="Z527" s="3111"/>
      <c r="AA527" s="3111"/>
      <c r="AB527" s="3111"/>
      <c r="AC527" s="3111"/>
      <c r="AD527" s="3111"/>
      <c r="AE527" s="922"/>
      <c r="AF527" s="1499"/>
      <c r="AG527" s="1499"/>
      <c r="AH527" s="1499"/>
      <c r="AI527" s="1499"/>
      <c r="AJ527" s="1499"/>
      <c r="AK527" s="1499"/>
      <c r="AL527" s="1499"/>
      <c r="AM527" s="1026"/>
      <c r="AN527" s="1128"/>
    </row>
    <row r="528" spans="1:74" s="1129" customFormat="1" ht="13">
      <c r="A528" s="1055"/>
      <c r="B528" s="1030"/>
      <c r="C528" s="1552"/>
      <c r="D528" s="1101"/>
      <c r="E528" s="3111"/>
      <c r="F528" s="3111"/>
      <c r="G528" s="3111"/>
      <c r="H528" s="3111"/>
      <c r="I528" s="3111"/>
      <c r="J528" s="3111"/>
      <c r="K528" s="3111"/>
      <c r="L528" s="3111"/>
      <c r="M528" s="3111"/>
      <c r="N528" s="3111"/>
      <c r="O528" s="3111"/>
      <c r="P528" s="3111"/>
      <c r="Q528" s="3111"/>
      <c r="R528" s="3111"/>
      <c r="S528" s="3111"/>
      <c r="T528" s="3111"/>
      <c r="U528" s="3111"/>
      <c r="V528" s="3111"/>
      <c r="W528" s="3111"/>
      <c r="X528" s="3111"/>
      <c r="Y528" s="3111"/>
      <c r="Z528" s="3111"/>
      <c r="AA528" s="3111"/>
      <c r="AB528" s="3111"/>
      <c r="AC528" s="3111"/>
      <c r="AD528" s="3111"/>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49999999999999" customHeight="1">
      <c r="A529" s="1055"/>
      <c r="B529" s="1030"/>
      <c r="C529" s="1552"/>
      <c r="D529" s="1101"/>
      <c r="E529" s="3111"/>
      <c r="F529" s="3111"/>
      <c r="G529" s="3111"/>
      <c r="H529" s="3111"/>
      <c r="I529" s="3111"/>
      <c r="J529" s="3111"/>
      <c r="K529" s="3111"/>
      <c r="L529" s="3111"/>
      <c r="M529" s="3111"/>
      <c r="N529" s="3111"/>
      <c r="O529" s="3111"/>
      <c r="P529" s="3111"/>
      <c r="Q529" s="3111"/>
      <c r="R529" s="3111"/>
      <c r="S529" s="3111"/>
      <c r="T529" s="3111"/>
      <c r="U529" s="3111"/>
      <c r="V529" s="3111"/>
      <c r="W529" s="3111"/>
      <c r="X529" s="3111"/>
      <c r="Y529" s="3111"/>
      <c r="Z529" s="3111"/>
      <c r="AA529" s="3111"/>
      <c r="AB529" s="3111"/>
      <c r="AC529" s="3111"/>
      <c r="AD529" s="3111"/>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540</v>
      </c>
      <c r="E531" s="3138" t="s">
        <v>2123</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2"/>
      <c r="AF531" s="3066" t="s">
        <v>1613</v>
      </c>
      <c r="AG531" s="3066"/>
      <c r="AH531" s="3066"/>
      <c r="AI531" s="3066"/>
      <c r="AJ531" s="3066"/>
      <c r="AK531" s="3066"/>
      <c r="AL531" s="3066"/>
      <c r="AM531" s="1026"/>
      <c r="AN531" s="995"/>
    </row>
    <row r="532" spans="1:81" s="938" customFormat="1" ht="12.75" customHeight="1">
      <c r="A532" s="1055"/>
      <c r="B532" s="1030"/>
      <c r="C532" s="1552"/>
      <c r="D532" s="1101"/>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499"/>
      <c r="AF532" s="1499"/>
      <c r="AG532" s="1499"/>
      <c r="AH532" s="1499"/>
      <c r="AI532" s="1499"/>
      <c r="AJ532" s="1499"/>
      <c r="AK532" s="1499"/>
      <c r="AL532" s="1499"/>
      <c r="AM532" s="1026"/>
      <c r="AN532" s="995"/>
    </row>
    <row r="533" spans="1:81" s="938" customFormat="1" ht="12.75" customHeight="1">
      <c r="A533" s="1055"/>
      <c r="B533" s="1030"/>
      <c r="C533" s="1552"/>
      <c r="D533" s="1101"/>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499"/>
      <c r="AF533" s="1499"/>
      <c r="AG533" s="1499"/>
      <c r="AH533" s="1499"/>
      <c r="AI533" s="1499"/>
      <c r="AJ533" s="1499"/>
      <c r="AK533" s="1499"/>
      <c r="AL533" s="1499"/>
      <c r="AM533" s="1026"/>
      <c r="AN533" s="995"/>
    </row>
    <row r="534" spans="1:81" s="938" customFormat="1" ht="12.75" customHeight="1">
      <c r="A534" s="1055"/>
      <c r="B534" s="1030"/>
      <c r="C534" s="1552"/>
      <c r="D534" s="1101"/>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130" t="s">
        <v>624</v>
      </c>
      <c r="I536" s="3130"/>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90">
        <f>VLOOKUP($H$536,$AP$477:$AQ$479,2,FALSE)</f>
        <v>0</v>
      </c>
      <c r="AK538" s="3092"/>
      <c r="AL538" s="1000"/>
      <c r="AM538" s="997"/>
      <c r="AN538" s="995"/>
    </row>
    <row r="539" spans="1:81" s="1129" customFormat="1" ht="13">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ht="13">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624</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5" customHeight="1">
      <c r="A542" s="1055"/>
      <c r="B542" s="1030"/>
      <c r="C542" s="1552"/>
      <c r="D542" s="1101" t="s">
        <v>723</v>
      </c>
      <c r="E542" s="3111" t="s">
        <v>2114</v>
      </c>
      <c r="F542" s="3111"/>
      <c r="G542" s="3111"/>
      <c r="H542" s="3111"/>
      <c r="I542" s="3111"/>
      <c r="J542" s="3111"/>
      <c r="K542" s="3111"/>
      <c r="L542" s="3111"/>
      <c r="M542" s="3111"/>
      <c r="N542" s="3111"/>
      <c r="O542" s="3111"/>
      <c r="P542" s="3111"/>
      <c r="Q542" s="3111"/>
      <c r="R542" s="3111"/>
      <c r="S542" s="3111"/>
      <c r="T542" s="3111"/>
      <c r="U542" s="3111"/>
      <c r="V542" s="3111"/>
      <c r="W542" s="3111"/>
      <c r="X542" s="3111"/>
      <c r="Y542" s="3111"/>
      <c r="Z542" s="3111"/>
      <c r="AA542" s="3111"/>
      <c r="AB542" s="3111"/>
      <c r="AC542" s="3111"/>
      <c r="AD542" s="3111"/>
      <c r="AE542" s="922"/>
      <c r="AF542" s="3066" t="s">
        <v>1723</v>
      </c>
      <c r="AG542" s="3066"/>
      <c r="AH542" s="3066"/>
      <c r="AI542" s="3066"/>
      <c r="AJ542" s="3066"/>
      <c r="AK542" s="3066"/>
      <c r="AL542" s="3066"/>
      <c r="AM542" s="1026"/>
      <c r="AN542" s="1128"/>
      <c r="AO542" s="1113" t="s">
        <v>576</v>
      </c>
      <c r="AP542" s="938">
        <v>8</v>
      </c>
      <c r="AT542" s="1138"/>
      <c r="AU542" s="1138"/>
      <c r="AV542" s="1138"/>
      <c r="AW542" s="1138"/>
      <c r="AX542" s="1138"/>
      <c r="AY542" s="1138"/>
      <c r="AZ542" s="1138"/>
    </row>
    <row r="543" spans="1:81" s="1129" customFormat="1" ht="13.75" customHeight="1">
      <c r="A543" s="1055"/>
      <c r="B543" s="1030"/>
      <c r="C543" s="1552"/>
      <c r="D543" s="1101"/>
      <c r="E543" s="3111"/>
      <c r="F543" s="3111"/>
      <c r="G543" s="3111"/>
      <c r="H543" s="3111"/>
      <c r="I543" s="3111"/>
      <c r="J543" s="3111"/>
      <c r="K543" s="3111"/>
      <c r="L543" s="3111"/>
      <c r="M543" s="3111"/>
      <c r="N543" s="3111"/>
      <c r="O543" s="3111"/>
      <c r="P543" s="3111"/>
      <c r="Q543" s="3111"/>
      <c r="R543" s="3111"/>
      <c r="S543" s="3111"/>
      <c r="T543" s="3111"/>
      <c r="U543" s="3111"/>
      <c r="V543" s="3111"/>
      <c r="W543" s="3111"/>
      <c r="X543" s="3111"/>
      <c r="Y543" s="3111"/>
      <c r="Z543" s="3111"/>
      <c r="AA543" s="3111"/>
      <c r="AB543" s="3111"/>
      <c r="AC543" s="3111"/>
      <c r="AD543" s="3111"/>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ht="13">
      <c r="A544" s="1055"/>
      <c r="B544" s="1030"/>
      <c r="C544" s="1552"/>
      <c r="D544" s="1101"/>
      <c r="E544" s="3111"/>
      <c r="F544" s="3111"/>
      <c r="G544" s="3111"/>
      <c r="H544" s="3111"/>
      <c r="I544" s="3111"/>
      <c r="J544" s="3111"/>
      <c r="K544" s="3111"/>
      <c r="L544" s="3111"/>
      <c r="M544" s="3111"/>
      <c r="N544" s="3111"/>
      <c r="O544" s="3111"/>
      <c r="P544" s="3111"/>
      <c r="Q544" s="3111"/>
      <c r="R544" s="3111"/>
      <c r="S544" s="3111"/>
      <c r="T544" s="3111"/>
      <c r="U544" s="3111"/>
      <c r="V544" s="3111"/>
      <c r="W544" s="3111"/>
      <c r="X544" s="3111"/>
      <c r="Y544" s="3111"/>
      <c r="Z544" s="3111"/>
      <c r="AA544" s="3111"/>
      <c r="AB544" s="3111"/>
      <c r="AC544" s="3111"/>
      <c r="AD544" s="3111"/>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ht="13">
      <c r="A545" s="1055"/>
      <c r="B545" s="1030"/>
      <c r="C545" s="1552"/>
      <c r="D545" s="1101"/>
      <c r="E545" s="3111"/>
      <c r="F545" s="3111"/>
      <c r="G545" s="3111"/>
      <c r="H545" s="3111"/>
      <c r="I545" s="3111"/>
      <c r="J545" s="3111"/>
      <c r="K545" s="3111"/>
      <c r="L545" s="3111"/>
      <c r="M545" s="3111"/>
      <c r="N545" s="3111"/>
      <c r="O545" s="3111"/>
      <c r="P545" s="3111"/>
      <c r="Q545" s="3111"/>
      <c r="R545" s="3111"/>
      <c r="S545" s="3111"/>
      <c r="T545" s="3111"/>
      <c r="U545" s="3111"/>
      <c r="V545" s="3111"/>
      <c r="W545" s="3111"/>
      <c r="X545" s="3111"/>
      <c r="Y545" s="3111"/>
      <c r="Z545" s="3111"/>
      <c r="AA545" s="3111"/>
      <c r="AB545" s="3111"/>
      <c r="AC545" s="3111"/>
      <c r="AD545" s="3111"/>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ht="13">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ht="13">
      <c r="A547" s="1055"/>
      <c r="B547" s="1030"/>
      <c r="C547" s="1552"/>
      <c r="D547" s="1018" t="s">
        <v>1669</v>
      </c>
      <c r="E547" s="1546"/>
      <c r="F547" s="1546"/>
      <c r="G547" s="1546"/>
      <c r="H547" s="3130" t="s">
        <v>624</v>
      </c>
      <c r="I547" s="3130"/>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ht="13">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90">
        <f>VLOOKUP($H$547,$AO$541:$AP$542,2,FALSE)</f>
        <v>0</v>
      </c>
      <c r="AK549" s="3092"/>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90">
        <f>IF(($AJ$382+$AJ$401+$AJ$413+$AJ$448+$AJ$468+$AJ$482+$AJ$494+$AJ$510+$AJ$522+$AJ$538+AJ549)&gt;10,10,($AJ$382+$AJ$401+$AJ$413+$AJ$448+$AJ$468+$AJ$482+$AJ$494+$AJ$510+$AJ$522+$AJ$538+AJ549))</f>
        <v>10</v>
      </c>
      <c r="AL551" s="3091"/>
      <c r="AM551" s="3092"/>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90">
        <f>IF((AK320+AK551)&gt;20,20,(AK320+AK551))</f>
        <v>19</v>
      </c>
      <c r="AL553" s="3091"/>
      <c r="AM553" s="3092"/>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906</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080" t="s">
        <v>1575</v>
      </c>
      <c r="AF556" s="3080"/>
      <c r="AG556" s="3080"/>
      <c r="AH556" s="3080"/>
      <c r="AI556" s="3080"/>
      <c r="AJ556" s="3080"/>
      <c r="AK556" s="3080"/>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137" t="s">
        <v>1728</v>
      </c>
      <c r="D558" s="3137"/>
      <c r="E558" s="3137"/>
      <c r="F558" s="3137"/>
      <c r="G558" s="3137"/>
      <c r="H558" s="3137"/>
      <c r="I558" s="3137"/>
      <c r="J558" s="3137"/>
      <c r="K558" s="3137"/>
      <c r="L558" s="3137"/>
      <c r="M558" s="3137"/>
      <c r="N558" s="3137"/>
      <c r="O558" s="3137"/>
      <c r="P558" s="3137"/>
      <c r="Q558" s="3137"/>
      <c r="R558" s="3137"/>
      <c r="S558" s="3137"/>
      <c r="T558" s="3137"/>
      <c r="U558" s="3137"/>
      <c r="V558" s="3137"/>
      <c r="W558" s="3137"/>
      <c r="X558" s="3137"/>
      <c r="Y558" s="3137"/>
      <c r="Z558" s="3137"/>
      <c r="AA558" s="3137"/>
      <c r="AB558" s="3137"/>
      <c r="AC558" s="3137"/>
      <c r="AD558" s="3137"/>
      <c r="AE558" s="3137"/>
      <c r="AF558" s="3137"/>
      <c r="AG558" s="3137"/>
      <c r="AH558" s="3137"/>
      <c r="AI558" s="3137"/>
      <c r="AJ558" s="3137"/>
      <c r="AK558" s="1022"/>
      <c r="AL558" s="1022"/>
      <c r="AM558" s="1022"/>
      <c r="AN558" s="995"/>
    </row>
    <row r="559" spans="1:81" s="938" customFormat="1" ht="12.75" customHeight="1">
      <c r="A559" s="1022"/>
      <c r="B559" s="1023"/>
      <c r="C559" s="3137"/>
      <c r="D559" s="3137"/>
      <c r="E559" s="3137"/>
      <c r="F559" s="3137"/>
      <c r="G559" s="3137"/>
      <c r="H559" s="3137"/>
      <c r="I559" s="3137"/>
      <c r="J559" s="3137"/>
      <c r="K559" s="3137"/>
      <c r="L559" s="3137"/>
      <c r="M559" s="3137"/>
      <c r="N559" s="3137"/>
      <c r="O559" s="3137"/>
      <c r="P559" s="3137"/>
      <c r="Q559" s="3137"/>
      <c r="R559" s="3137"/>
      <c r="S559" s="3137"/>
      <c r="T559" s="3137"/>
      <c r="U559" s="3137"/>
      <c r="V559" s="3137"/>
      <c r="W559" s="3137"/>
      <c r="X559" s="3137"/>
      <c r="Y559" s="3137"/>
      <c r="Z559" s="3137"/>
      <c r="AA559" s="3137"/>
      <c r="AB559" s="3137"/>
      <c r="AC559" s="3137"/>
      <c r="AD559" s="3137"/>
      <c r="AE559" s="3137"/>
      <c r="AF559" s="3137"/>
      <c r="AG559" s="3137"/>
      <c r="AH559" s="3137"/>
      <c r="AI559" s="3137"/>
      <c r="AJ559" s="3137"/>
      <c r="AK559" s="1022"/>
      <c r="AL559" s="1022"/>
      <c r="AM559" s="1022"/>
      <c r="AN559" s="995"/>
    </row>
    <row r="560" spans="1:81" s="938" customFormat="1" ht="12.75" customHeight="1">
      <c r="A560" s="1022"/>
      <c r="B560" s="1023"/>
      <c r="C560" s="3137"/>
      <c r="D560" s="3137"/>
      <c r="E560" s="3137"/>
      <c r="F560" s="3137"/>
      <c r="G560" s="3137"/>
      <c r="H560" s="3137"/>
      <c r="I560" s="3137"/>
      <c r="J560" s="3137"/>
      <c r="K560" s="3137"/>
      <c r="L560" s="3137"/>
      <c r="M560" s="3137"/>
      <c r="N560" s="3137"/>
      <c r="O560" s="3137"/>
      <c r="P560" s="3137"/>
      <c r="Q560" s="3137"/>
      <c r="R560" s="3137"/>
      <c r="S560" s="3137"/>
      <c r="T560" s="3137"/>
      <c r="U560" s="3137"/>
      <c r="V560" s="3137"/>
      <c r="W560" s="3137"/>
      <c r="X560" s="3137"/>
      <c r="Y560" s="3137"/>
      <c r="Z560" s="3137"/>
      <c r="AA560" s="3137"/>
      <c r="AB560" s="3137"/>
      <c r="AC560" s="3137"/>
      <c r="AD560" s="3137"/>
      <c r="AE560" s="3137"/>
      <c r="AF560" s="3137"/>
      <c r="AG560" s="3137"/>
      <c r="AH560" s="3137"/>
      <c r="AI560" s="3137"/>
      <c r="AJ560" s="3137"/>
      <c r="AK560" s="1022"/>
      <c r="AL560" s="1022"/>
      <c r="AM560" s="1022"/>
      <c r="AN560" s="995"/>
      <c r="AQ560" s="1130"/>
      <c r="AR560" s="997"/>
    </row>
    <row r="561" spans="1:46" s="938" customFormat="1" ht="12.75" customHeight="1">
      <c r="A561" s="1022"/>
      <c r="B561" s="1113"/>
      <c r="C561" s="3137"/>
      <c r="D561" s="3137"/>
      <c r="E561" s="3137"/>
      <c r="F561" s="3137"/>
      <c r="G561" s="3137"/>
      <c r="H561" s="3137"/>
      <c r="I561" s="3137"/>
      <c r="J561" s="3137"/>
      <c r="K561" s="3137"/>
      <c r="L561" s="3137"/>
      <c r="M561" s="3137"/>
      <c r="N561" s="3137"/>
      <c r="O561" s="3137"/>
      <c r="P561" s="3137"/>
      <c r="Q561" s="3137"/>
      <c r="R561" s="3137"/>
      <c r="S561" s="3137"/>
      <c r="T561" s="3137"/>
      <c r="U561" s="3137"/>
      <c r="V561" s="3137"/>
      <c r="W561" s="3137"/>
      <c r="X561" s="3137"/>
      <c r="Y561" s="3137"/>
      <c r="Z561" s="3137"/>
      <c r="AA561" s="3137"/>
      <c r="AB561" s="3137"/>
      <c r="AC561" s="3137"/>
      <c r="AD561" s="3137"/>
      <c r="AE561" s="3137"/>
      <c r="AF561" s="3137"/>
      <c r="AG561" s="3137"/>
      <c r="AH561" s="3137"/>
      <c r="AI561" s="3137"/>
      <c r="AJ561" s="3137"/>
      <c r="AK561" s="1022"/>
      <c r="AL561" s="1022"/>
      <c r="AM561" s="1022"/>
      <c r="AN561" s="995"/>
      <c r="AQ561" s="1130"/>
      <c r="AR561" s="997"/>
    </row>
    <row r="562" spans="1:46" s="938" customFormat="1" ht="12.4" customHeight="1">
      <c r="A562" s="1022"/>
      <c r="B562" s="1113"/>
      <c r="C562" s="3137"/>
      <c r="D562" s="3137"/>
      <c r="E562" s="3137"/>
      <c r="F562" s="3137"/>
      <c r="G562" s="3137"/>
      <c r="H562" s="3137"/>
      <c r="I562" s="3137"/>
      <c r="J562" s="3137"/>
      <c r="K562" s="3137"/>
      <c r="L562" s="3137"/>
      <c r="M562" s="3137"/>
      <c r="N562" s="3137"/>
      <c r="O562" s="3137"/>
      <c r="P562" s="3137"/>
      <c r="Q562" s="3137"/>
      <c r="R562" s="3137"/>
      <c r="S562" s="3137"/>
      <c r="T562" s="3137"/>
      <c r="U562" s="3137"/>
      <c r="V562" s="3137"/>
      <c r="W562" s="3137"/>
      <c r="X562" s="3137"/>
      <c r="Y562" s="3137"/>
      <c r="Z562" s="3137"/>
      <c r="AA562" s="3137"/>
      <c r="AB562" s="3137"/>
      <c r="AC562" s="3137"/>
      <c r="AD562" s="3137"/>
      <c r="AE562" s="3137"/>
      <c r="AF562" s="3137"/>
      <c r="AG562" s="3137"/>
      <c r="AH562" s="3137"/>
      <c r="AI562" s="3137"/>
      <c r="AJ562" s="3137"/>
      <c r="AK562" s="1022"/>
      <c r="AL562" s="1022"/>
      <c r="AM562" s="1022"/>
      <c r="AN562" s="995"/>
      <c r="AQ562" s="1130"/>
      <c r="AR562" s="1130"/>
    </row>
    <row r="563" spans="1:46" s="938" customFormat="1" ht="25" customHeight="1">
      <c r="A563" s="1022"/>
      <c r="B563" s="1113"/>
      <c r="C563" s="3137" t="s">
        <v>1729</v>
      </c>
      <c r="D563" s="3137"/>
      <c r="E563" s="3137"/>
      <c r="F563" s="3137"/>
      <c r="G563" s="3137"/>
      <c r="H563" s="3137"/>
      <c r="I563" s="3137"/>
      <c r="J563" s="3137"/>
      <c r="K563" s="3137"/>
      <c r="L563" s="3137"/>
      <c r="M563" s="3137"/>
      <c r="N563" s="3137"/>
      <c r="O563" s="3137"/>
      <c r="P563" s="3137"/>
      <c r="Q563" s="3137"/>
      <c r="R563" s="3137"/>
      <c r="S563" s="3137"/>
      <c r="T563" s="3137"/>
      <c r="U563" s="3137"/>
      <c r="V563" s="3137"/>
      <c r="W563" s="3137"/>
      <c r="X563" s="3137"/>
      <c r="Y563" s="3137"/>
      <c r="Z563" s="3137"/>
      <c r="AA563" s="3137"/>
      <c r="AB563" s="3137"/>
      <c r="AC563" s="3137"/>
      <c r="AD563" s="3137"/>
      <c r="AE563" s="3137"/>
      <c r="AF563" s="3137"/>
      <c r="AG563" s="3137"/>
      <c r="AH563" s="3137"/>
      <c r="AI563" s="3137"/>
      <c r="AJ563" s="3137"/>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137" t="s">
        <v>2306</v>
      </c>
      <c r="D565" s="3137"/>
      <c r="E565" s="3137"/>
      <c r="F565" s="3137"/>
      <c r="G565" s="3137"/>
      <c r="H565" s="3137"/>
      <c r="I565" s="3137"/>
      <c r="J565" s="3137"/>
      <c r="K565" s="3137"/>
      <c r="L565" s="3137"/>
      <c r="M565" s="3137"/>
      <c r="N565" s="3137"/>
      <c r="O565" s="3137"/>
      <c r="P565" s="3137"/>
      <c r="Q565" s="3137"/>
      <c r="R565" s="3137"/>
      <c r="S565" s="3137"/>
      <c r="T565" s="3137"/>
      <c r="U565" s="3137"/>
      <c r="V565" s="3137"/>
      <c r="W565" s="3137"/>
      <c r="X565" s="3137"/>
      <c r="Y565" s="3137"/>
      <c r="Z565" s="3137"/>
      <c r="AA565" s="3137"/>
      <c r="AB565" s="3137"/>
      <c r="AC565" s="3137"/>
      <c r="AD565" s="3137"/>
      <c r="AE565" s="3137"/>
      <c r="AF565" s="3137"/>
      <c r="AG565" s="3137"/>
      <c r="AH565" s="3137"/>
      <c r="AI565" s="3137"/>
      <c r="AJ565" s="3137"/>
      <c r="AK565" s="1022"/>
      <c r="AL565" s="1022"/>
      <c r="AM565" s="1022"/>
      <c r="AN565" s="995"/>
      <c r="AQ565" s="1130"/>
      <c r="AR565" s="1130"/>
    </row>
    <row r="566" spans="1:46" s="938" customFormat="1" ht="30" customHeight="1">
      <c r="A566" s="1022"/>
      <c r="B566" s="1113"/>
      <c r="C566" s="3137"/>
      <c r="D566" s="3137"/>
      <c r="E566" s="3137"/>
      <c r="F566" s="3137"/>
      <c r="G566" s="3137"/>
      <c r="H566" s="3137"/>
      <c r="I566" s="3137"/>
      <c r="J566" s="3137"/>
      <c r="K566" s="3137"/>
      <c r="L566" s="3137"/>
      <c r="M566" s="3137"/>
      <c r="N566" s="3137"/>
      <c r="O566" s="3137"/>
      <c r="P566" s="3137"/>
      <c r="Q566" s="3137"/>
      <c r="R566" s="3137"/>
      <c r="S566" s="3137"/>
      <c r="T566" s="3137"/>
      <c r="U566" s="3137"/>
      <c r="V566" s="3137"/>
      <c r="W566" s="3137"/>
      <c r="X566" s="3137"/>
      <c r="Y566" s="3137"/>
      <c r="Z566" s="3137"/>
      <c r="AA566" s="3137"/>
      <c r="AB566" s="3137"/>
      <c r="AC566" s="3137"/>
      <c r="AD566" s="3137"/>
      <c r="AE566" s="3137"/>
      <c r="AF566" s="3137"/>
      <c r="AG566" s="3137"/>
      <c r="AH566" s="3137"/>
      <c r="AI566" s="3137"/>
      <c r="AJ566" s="3137"/>
      <c r="AK566" s="1022"/>
      <c r="AL566" s="1022"/>
      <c r="AM566" s="1022"/>
      <c r="AN566" s="995"/>
      <c r="AQ566" s="997"/>
      <c r="AR566" s="1130"/>
    </row>
    <row r="567" spans="1:46" s="938" customFormat="1" ht="12.75" customHeight="1">
      <c r="A567" s="1022"/>
      <c r="B567" s="1113"/>
      <c r="C567" s="3137"/>
      <c r="D567" s="3137"/>
      <c r="E567" s="3137"/>
      <c r="F567" s="3137"/>
      <c r="G567" s="3137"/>
      <c r="H567" s="3137"/>
      <c r="I567" s="3137"/>
      <c r="J567" s="3137"/>
      <c r="K567" s="3137"/>
      <c r="L567" s="3137"/>
      <c r="M567" s="3137"/>
      <c r="N567" s="3137"/>
      <c r="O567" s="3137"/>
      <c r="P567" s="3137"/>
      <c r="Q567" s="3137"/>
      <c r="R567" s="3137"/>
      <c r="S567" s="3137"/>
      <c r="T567" s="3137"/>
      <c r="U567" s="3137"/>
      <c r="V567" s="3137"/>
      <c r="W567" s="3137"/>
      <c r="X567" s="3137"/>
      <c r="Y567" s="3137"/>
      <c r="Z567" s="3137"/>
      <c r="AA567" s="3137"/>
      <c r="AB567" s="3137"/>
      <c r="AC567" s="3137"/>
      <c r="AD567" s="3137"/>
      <c r="AE567" s="3137"/>
      <c r="AF567" s="3137"/>
      <c r="AG567" s="3137"/>
      <c r="AH567" s="3137"/>
      <c r="AI567" s="3137"/>
      <c r="AJ567" s="3137"/>
      <c r="AK567" s="1022"/>
      <c r="AL567" s="1022"/>
      <c r="AM567" s="1022"/>
      <c r="AN567" s="995"/>
      <c r="AQ567" s="997"/>
      <c r="AR567" s="1130"/>
    </row>
    <row r="568" spans="1:46" s="938" customFormat="1" ht="12.75" customHeight="1">
      <c r="A568" s="1022"/>
      <c r="B568" s="1113"/>
      <c r="C568" s="3137" t="s">
        <v>1730</v>
      </c>
      <c r="D568" s="3137"/>
      <c r="E568" s="3137"/>
      <c r="F568" s="3137"/>
      <c r="G568" s="3137"/>
      <c r="H568" s="3137"/>
      <c r="I568" s="3137"/>
      <c r="J568" s="3137"/>
      <c r="K568" s="3137"/>
      <c r="L568" s="3137"/>
      <c r="M568" s="3137"/>
      <c r="N568" s="3137"/>
      <c r="O568" s="3137"/>
      <c r="P568" s="3137"/>
      <c r="Q568" s="3137"/>
      <c r="R568" s="3137"/>
      <c r="S568" s="3137"/>
      <c r="T568" s="3137"/>
      <c r="U568" s="3137"/>
      <c r="V568" s="3137"/>
      <c r="W568" s="3137"/>
      <c r="X568" s="3137"/>
      <c r="Y568" s="3137"/>
      <c r="Z568" s="3137"/>
      <c r="AA568" s="3137"/>
      <c r="AB568" s="3137"/>
      <c r="AC568" s="3137"/>
      <c r="AD568" s="3137"/>
      <c r="AE568" s="3137"/>
      <c r="AF568" s="3137"/>
      <c r="AG568" s="3137"/>
      <c r="AH568" s="3137"/>
      <c r="AI568" s="3137"/>
      <c r="AJ568" s="3137"/>
      <c r="AK568" s="1022"/>
      <c r="AL568" s="1022"/>
      <c r="AM568" s="1022"/>
      <c r="AN568" s="995"/>
      <c r="AQ568" s="1130"/>
      <c r="AR568" s="1130"/>
    </row>
    <row r="569" spans="1:46" s="938" customFormat="1" ht="12.75" customHeight="1">
      <c r="A569" s="1022"/>
      <c r="B569" s="1113"/>
      <c r="C569" s="3137"/>
      <c r="D569" s="3137"/>
      <c r="E569" s="3137"/>
      <c r="F569" s="3137"/>
      <c r="G569" s="3137"/>
      <c r="H569" s="3137"/>
      <c r="I569" s="3137"/>
      <c r="J569" s="3137"/>
      <c r="K569" s="3137"/>
      <c r="L569" s="3137"/>
      <c r="M569" s="3137"/>
      <c r="N569" s="3137"/>
      <c r="O569" s="3137"/>
      <c r="P569" s="3137"/>
      <c r="Q569" s="3137"/>
      <c r="R569" s="3137"/>
      <c r="S569" s="3137"/>
      <c r="T569" s="3137"/>
      <c r="U569" s="3137"/>
      <c r="V569" s="3137"/>
      <c r="W569" s="3137"/>
      <c r="X569" s="3137"/>
      <c r="Y569" s="3137"/>
      <c r="Z569" s="3137"/>
      <c r="AA569" s="3137"/>
      <c r="AB569" s="3137"/>
      <c r="AC569" s="3137"/>
      <c r="AD569" s="3137"/>
      <c r="AE569" s="3137"/>
      <c r="AF569" s="3137"/>
      <c r="AG569" s="3137"/>
      <c r="AH569" s="3137"/>
      <c r="AI569" s="3137"/>
      <c r="AJ569" s="3137"/>
      <c r="AK569" s="1022"/>
      <c r="AL569" s="1022"/>
      <c r="AM569" s="1022"/>
      <c r="AN569" s="995"/>
      <c r="AQ569" s="1130"/>
      <c r="AR569" s="1130"/>
    </row>
    <row r="570" spans="1:46" s="938" customFormat="1" ht="13.15" customHeight="1">
      <c r="A570" s="1022"/>
      <c r="B570" s="1113"/>
      <c r="C570" s="3137"/>
      <c r="D570" s="3137"/>
      <c r="E570" s="3137"/>
      <c r="F570" s="3137"/>
      <c r="G570" s="3137"/>
      <c r="H570" s="3137"/>
      <c r="I570" s="3137"/>
      <c r="J570" s="3137"/>
      <c r="K570" s="3137"/>
      <c r="L570" s="3137"/>
      <c r="M570" s="3137"/>
      <c r="N570" s="3137"/>
      <c r="O570" s="3137"/>
      <c r="P570" s="3137"/>
      <c r="Q570" s="3137"/>
      <c r="R570" s="3137"/>
      <c r="S570" s="3137"/>
      <c r="T570" s="3137"/>
      <c r="U570" s="3137"/>
      <c r="V570" s="3137"/>
      <c r="W570" s="3137"/>
      <c r="X570" s="3137"/>
      <c r="Y570" s="3137"/>
      <c r="Z570" s="3137"/>
      <c r="AA570" s="3137"/>
      <c r="AB570" s="3137"/>
      <c r="AC570" s="3137"/>
      <c r="AD570" s="3137"/>
      <c r="AE570" s="3137"/>
      <c r="AF570" s="3137"/>
      <c r="AG570" s="3137"/>
      <c r="AH570" s="3137"/>
      <c r="AI570" s="3137"/>
      <c r="AJ570" s="3137"/>
      <c r="AK570" s="1022"/>
      <c r="AL570" s="1022"/>
      <c r="AM570" s="1022"/>
      <c r="AN570" s="995"/>
      <c r="AQ570" s="1130"/>
      <c r="AR570" s="1130"/>
    </row>
    <row r="571" spans="1:46" s="938" customFormat="1" ht="12.75" customHeight="1">
      <c r="A571" s="1022"/>
      <c r="B571" s="1113"/>
      <c r="C571" s="3137"/>
      <c r="D571" s="3137"/>
      <c r="E571" s="3137"/>
      <c r="F571" s="3137"/>
      <c r="G571" s="3137"/>
      <c r="H571" s="3137"/>
      <c r="I571" s="3137"/>
      <c r="J571" s="3137"/>
      <c r="K571" s="3137"/>
      <c r="L571" s="3137"/>
      <c r="M571" s="3137"/>
      <c r="N571" s="3137"/>
      <c r="O571" s="3137"/>
      <c r="P571" s="3137"/>
      <c r="Q571" s="3137"/>
      <c r="R571" s="3137"/>
      <c r="S571" s="3137"/>
      <c r="T571" s="3137"/>
      <c r="U571" s="3137"/>
      <c r="V571" s="3137"/>
      <c r="W571" s="3137"/>
      <c r="X571" s="3137"/>
      <c r="Y571" s="3137"/>
      <c r="Z571" s="3137"/>
      <c r="AA571" s="3137"/>
      <c r="AB571" s="3137"/>
      <c r="AC571" s="3137"/>
      <c r="AD571" s="3137"/>
      <c r="AE571" s="3137"/>
      <c r="AF571" s="3137"/>
      <c r="AG571" s="3137"/>
      <c r="AH571" s="3137"/>
      <c r="AI571" s="3137"/>
      <c r="AJ571" s="3137"/>
      <c r="AK571" s="1022"/>
      <c r="AL571" s="1022"/>
      <c r="AM571" s="1022"/>
      <c r="AN571" s="995"/>
      <c r="AO571" s="1145"/>
      <c r="AP571" s="1145"/>
      <c r="AQ571" s="1130"/>
      <c r="AR571" s="997"/>
    </row>
    <row r="572" spans="1:46" s="938" customFormat="1" ht="11.9" customHeight="1">
      <c r="A572" s="1022"/>
      <c r="B572" s="1113"/>
      <c r="C572" s="3137"/>
      <c r="D572" s="3137"/>
      <c r="E572" s="3137"/>
      <c r="F572" s="3137"/>
      <c r="G572" s="3137"/>
      <c r="H572" s="3137"/>
      <c r="I572" s="3137"/>
      <c r="J572" s="3137"/>
      <c r="K572" s="3137"/>
      <c r="L572" s="3137"/>
      <c r="M572" s="3137"/>
      <c r="N572" s="3137"/>
      <c r="O572" s="3137"/>
      <c r="P572" s="3137"/>
      <c r="Q572" s="3137"/>
      <c r="R572" s="3137"/>
      <c r="S572" s="3137"/>
      <c r="T572" s="3137"/>
      <c r="U572" s="3137"/>
      <c r="V572" s="3137"/>
      <c r="W572" s="3137"/>
      <c r="X572" s="3137"/>
      <c r="Y572" s="3137"/>
      <c r="Z572" s="3137"/>
      <c r="AA572" s="3137"/>
      <c r="AB572" s="3137"/>
      <c r="AC572" s="3137"/>
      <c r="AD572" s="3137"/>
      <c r="AE572" s="3137"/>
      <c r="AF572" s="3137"/>
      <c r="AG572" s="3137"/>
      <c r="AH572" s="3137"/>
      <c r="AI572" s="3137"/>
      <c r="AJ572" s="3137"/>
      <c r="AK572" s="1022"/>
      <c r="AL572" s="1022"/>
      <c r="AM572" s="1022"/>
      <c r="AN572" s="995"/>
      <c r="AO572" s="1146" t="s">
        <v>117</v>
      </c>
      <c r="AP572" s="1147">
        <f>IF(C596="Yes",5,0)</f>
        <v>5</v>
      </c>
      <c r="AQ572" s="997"/>
      <c r="AR572" s="997"/>
      <c r="AS572" s="927" t="s">
        <v>1731</v>
      </c>
    </row>
    <row r="573" spans="1:46" s="938" customFormat="1" ht="12.75" customHeight="1">
      <c r="A573" s="1022"/>
      <c r="B573" s="1113"/>
      <c r="C573" s="3137"/>
      <c r="D573" s="3137"/>
      <c r="E573" s="3137"/>
      <c r="F573" s="3137"/>
      <c r="G573" s="3137"/>
      <c r="H573" s="3137"/>
      <c r="I573" s="3137"/>
      <c r="J573" s="3137"/>
      <c r="K573" s="3137"/>
      <c r="L573" s="3137"/>
      <c r="M573" s="3137"/>
      <c r="N573" s="3137"/>
      <c r="O573" s="3137"/>
      <c r="P573" s="3137"/>
      <c r="Q573" s="3137"/>
      <c r="R573" s="3137"/>
      <c r="S573" s="3137"/>
      <c r="T573" s="3137"/>
      <c r="U573" s="3137"/>
      <c r="V573" s="3137"/>
      <c r="W573" s="3137"/>
      <c r="X573" s="3137"/>
      <c r="Y573" s="3137"/>
      <c r="Z573" s="3137"/>
      <c r="AA573" s="3137"/>
      <c r="AB573" s="3137"/>
      <c r="AC573" s="3137"/>
      <c r="AD573" s="3137"/>
      <c r="AE573" s="3137"/>
      <c r="AF573" s="3137"/>
      <c r="AG573" s="3137"/>
      <c r="AH573" s="3137"/>
      <c r="AI573" s="3137"/>
      <c r="AJ573" s="3137"/>
      <c r="AK573" s="1022"/>
      <c r="AL573" s="1022"/>
      <c r="AM573" s="1022"/>
      <c r="AN573" s="995"/>
      <c r="AO573" s="1146" t="s">
        <v>118</v>
      </c>
      <c r="AP573" s="1147">
        <f>IF(C604="Yes",5,0)</f>
        <v>0</v>
      </c>
      <c r="AQ573" s="997"/>
      <c r="AR573" s="997"/>
      <c r="AS573" s="3144">
        <f>IF(Application!D210="Non-Targeted",(SUM(AQ581+AQ590)),AS577)</f>
        <v>10</v>
      </c>
      <c r="AT573" s="3144"/>
    </row>
    <row r="574" spans="1:46" s="938" customFormat="1" ht="12.75" customHeight="1">
      <c r="A574" s="1022"/>
      <c r="B574" s="1113"/>
      <c r="C574" s="3137"/>
      <c r="D574" s="3137"/>
      <c r="E574" s="3137"/>
      <c r="F574" s="3137"/>
      <c r="G574" s="3137"/>
      <c r="H574" s="3137"/>
      <c r="I574" s="3137"/>
      <c r="J574" s="3137"/>
      <c r="K574" s="3137"/>
      <c r="L574" s="3137"/>
      <c r="M574" s="3137"/>
      <c r="N574" s="3137"/>
      <c r="O574" s="3137"/>
      <c r="P574" s="3137"/>
      <c r="Q574" s="3137"/>
      <c r="R574" s="3137"/>
      <c r="S574" s="3137"/>
      <c r="T574" s="3137"/>
      <c r="U574" s="3137"/>
      <c r="V574" s="3137"/>
      <c r="W574" s="3137"/>
      <c r="X574" s="3137"/>
      <c r="Y574" s="3137"/>
      <c r="Z574" s="3137"/>
      <c r="AA574" s="3137"/>
      <c r="AB574" s="3137"/>
      <c r="AC574" s="3137"/>
      <c r="AD574" s="3137"/>
      <c r="AE574" s="3137"/>
      <c r="AF574" s="3137"/>
      <c r="AG574" s="3137"/>
      <c r="AH574" s="3137"/>
      <c r="AI574" s="3137"/>
      <c r="AJ574" s="3137"/>
      <c r="AK574" s="1022"/>
      <c r="AL574" s="1022"/>
      <c r="AM574" s="1022"/>
      <c r="AN574" s="995"/>
      <c r="AO574" s="1146" t="s">
        <v>124</v>
      </c>
      <c r="AP574" s="1147">
        <f>IF(C612="Yes",7,0)</f>
        <v>0</v>
      </c>
      <c r="AS574" s="927" t="s">
        <v>1732</v>
      </c>
    </row>
    <row r="575" spans="1:46" s="938" customFormat="1" ht="12.75" customHeight="1">
      <c r="A575" s="1022"/>
      <c r="B575" s="1113"/>
      <c r="C575" s="3137"/>
      <c r="D575" s="3137"/>
      <c r="E575" s="3137"/>
      <c r="F575" s="3137"/>
      <c r="G575" s="3137"/>
      <c r="H575" s="3137"/>
      <c r="I575" s="3137"/>
      <c r="J575" s="3137"/>
      <c r="K575" s="3137"/>
      <c r="L575" s="3137"/>
      <c r="M575" s="3137"/>
      <c r="N575" s="3137"/>
      <c r="O575" s="3137"/>
      <c r="P575" s="3137"/>
      <c r="Q575" s="3137"/>
      <c r="R575" s="3137"/>
      <c r="S575" s="3137"/>
      <c r="T575" s="3137"/>
      <c r="U575" s="3137"/>
      <c r="V575" s="3137"/>
      <c r="W575" s="3137"/>
      <c r="X575" s="3137"/>
      <c r="Y575" s="3137"/>
      <c r="Z575" s="3137"/>
      <c r="AA575" s="3137"/>
      <c r="AB575" s="3137"/>
      <c r="AC575" s="3137"/>
      <c r="AD575" s="3137"/>
      <c r="AE575" s="3137"/>
      <c r="AF575" s="3137"/>
      <c r="AG575" s="3137"/>
      <c r="AH575" s="3137"/>
      <c r="AI575" s="3137"/>
      <c r="AJ575" s="3137"/>
      <c r="AK575" s="1022"/>
      <c r="AL575" s="1022"/>
      <c r="AM575" s="1022"/>
      <c r="AN575" s="995"/>
      <c r="AO575" s="995"/>
      <c r="AP575" s="1147">
        <f>IF(C614="Yes",5,0)</f>
        <v>5</v>
      </c>
      <c r="AS575" s="3144">
        <f>IF(AND(AQ581&gt;0,AQ590&gt;0),(AQ581+AQ590)/2,0)</f>
        <v>0</v>
      </c>
      <c r="AT575" s="3144"/>
    </row>
    <row r="576" spans="1:46" s="938" customFormat="1" ht="12.75" customHeight="1">
      <c r="A576" s="1022"/>
      <c r="B576" s="1113"/>
      <c r="C576" s="3137"/>
      <c r="D576" s="3137"/>
      <c r="E576" s="3137"/>
      <c r="F576" s="3137"/>
      <c r="G576" s="3137"/>
      <c r="H576" s="3137"/>
      <c r="I576" s="3137"/>
      <c r="J576" s="3137"/>
      <c r="K576" s="3137"/>
      <c r="L576" s="3137"/>
      <c r="M576" s="3137"/>
      <c r="N576" s="3137"/>
      <c r="O576" s="3137"/>
      <c r="P576" s="3137"/>
      <c r="Q576" s="3137"/>
      <c r="R576" s="3137"/>
      <c r="S576" s="3137"/>
      <c r="T576" s="3137"/>
      <c r="U576" s="3137"/>
      <c r="V576" s="3137"/>
      <c r="W576" s="3137"/>
      <c r="X576" s="3137"/>
      <c r="Y576" s="3137"/>
      <c r="Z576" s="3137"/>
      <c r="AA576" s="3137"/>
      <c r="AB576" s="3137"/>
      <c r="AC576" s="3137"/>
      <c r="AD576" s="3137"/>
      <c r="AE576" s="3137"/>
      <c r="AF576" s="3137"/>
      <c r="AG576" s="3137"/>
      <c r="AH576" s="3137"/>
      <c r="AI576" s="3137"/>
      <c r="AJ576" s="3137"/>
      <c r="AK576" s="1022"/>
      <c r="AL576" s="1022"/>
      <c r="AM576" s="1022"/>
      <c r="AN576" s="995"/>
      <c r="AO576" s="1146" t="s">
        <v>614</v>
      </c>
      <c r="AP576" s="1147">
        <f>IF(C622="Yes",5,0)</f>
        <v>0</v>
      </c>
      <c r="AQ576" s="997"/>
      <c r="AR576" s="997"/>
      <c r="AS576" s="927" t="s">
        <v>2328</v>
      </c>
    </row>
    <row r="577" spans="1:81" s="938" customFormat="1" ht="12.75" customHeight="1">
      <c r="A577" s="1022"/>
      <c r="B577" s="1113"/>
      <c r="C577" s="3145" t="s">
        <v>1733</v>
      </c>
      <c r="D577" s="3145"/>
      <c r="E577" s="3145"/>
      <c r="F577" s="3145"/>
      <c r="G577" s="3145"/>
      <c r="H577" s="3145"/>
      <c r="I577" s="3145"/>
      <c r="J577" s="3145"/>
      <c r="K577" s="3145"/>
      <c r="L577" s="3145"/>
      <c r="M577" s="3145"/>
      <c r="N577" s="3145"/>
      <c r="O577" s="3145"/>
      <c r="P577" s="3145"/>
      <c r="Q577" s="3145"/>
      <c r="R577" s="3145"/>
      <c r="S577" s="3145"/>
      <c r="T577" s="3145"/>
      <c r="U577" s="3145"/>
      <c r="V577" s="3145"/>
      <c r="W577" s="3145"/>
      <c r="X577" s="3145"/>
      <c r="Y577" s="3145"/>
      <c r="Z577" s="3145"/>
      <c r="AA577" s="3145"/>
      <c r="AB577" s="3145"/>
      <c r="AC577" s="3145"/>
      <c r="AD577" s="3145"/>
      <c r="AE577" s="3145"/>
      <c r="AF577" s="3145"/>
      <c r="AG577" s="3145"/>
      <c r="AH577" s="3145"/>
      <c r="AI577" s="3145"/>
      <c r="AJ577" s="3145"/>
      <c r="AK577" s="1022"/>
      <c r="AL577" s="1022"/>
      <c r="AM577" s="1022"/>
      <c r="AN577" s="995"/>
      <c r="AO577" s="995"/>
      <c r="AP577" s="1147">
        <f>IF(C624="Yes",3,0)</f>
        <v>0</v>
      </c>
      <c r="AS577" s="3144">
        <f>IF(AQ581=0,AQ590,AQ581)</f>
        <v>10</v>
      </c>
      <c r="AT577" s="3144"/>
    </row>
    <row r="578" spans="1:81" s="938" customFormat="1" ht="12.75" customHeight="1">
      <c r="A578" s="1022"/>
      <c r="B578" s="1113"/>
      <c r="C578" s="3145"/>
      <c r="D578" s="3145"/>
      <c r="E578" s="3145"/>
      <c r="F578" s="3145"/>
      <c r="G578" s="3145"/>
      <c r="H578" s="3145"/>
      <c r="I578" s="3145"/>
      <c r="J578" s="3145"/>
      <c r="K578" s="3145"/>
      <c r="L578" s="3145"/>
      <c r="M578" s="3145"/>
      <c r="N578" s="3145"/>
      <c r="O578" s="3145"/>
      <c r="P578" s="3145"/>
      <c r="Q578" s="3145"/>
      <c r="R578" s="3145"/>
      <c r="S578" s="3145"/>
      <c r="T578" s="3145"/>
      <c r="U578" s="3145"/>
      <c r="V578" s="3145"/>
      <c r="W578" s="3145"/>
      <c r="X578" s="3145"/>
      <c r="Y578" s="3145"/>
      <c r="Z578" s="3145"/>
      <c r="AA578" s="3145"/>
      <c r="AB578" s="3145"/>
      <c r="AC578" s="3145"/>
      <c r="AD578" s="3145"/>
      <c r="AE578" s="3145"/>
      <c r="AF578" s="3145"/>
      <c r="AG578" s="3145"/>
      <c r="AH578" s="3145"/>
      <c r="AI578" s="3145"/>
      <c r="AJ578" s="3145"/>
      <c r="AK578" s="1022"/>
      <c r="AL578" s="1022"/>
      <c r="AM578" s="1022"/>
      <c r="AN578" s="995"/>
      <c r="AO578" s="1146" t="s">
        <v>819</v>
      </c>
      <c r="AP578" s="1147">
        <f>IF(C627="Yes",5,0)</f>
        <v>0</v>
      </c>
    </row>
    <row r="579" spans="1:81" s="938" customFormat="1" ht="12.75" customHeight="1">
      <c r="A579" s="1022"/>
      <c r="B579" s="1113"/>
      <c r="C579" s="3145"/>
      <c r="D579" s="3145"/>
      <c r="E579" s="3145"/>
      <c r="F579" s="3145"/>
      <c r="G579" s="3145"/>
      <c r="H579" s="3145"/>
      <c r="I579" s="3145"/>
      <c r="J579" s="3145"/>
      <c r="K579" s="3145"/>
      <c r="L579" s="3145"/>
      <c r="M579" s="3145"/>
      <c r="N579" s="3145"/>
      <c r="O579" s="3145"/>
      <c r="P579" s="3145"/>
      <c r="Q579" s="3145"/>
      <c r="R579" s="3145"/>
      <c r="S579" s="3145"/>
      <c r="T579" s="3145"/>
      <c r="U579" s="3145"/>
      <c r="V579" s="3145"/>
      <c r="W579" s="3145"/>
      <c r="X579" s="3145"/>
      <c r="Y579" s="3145"/>
      <c r="Z579" s="3145"/>
      <c r="AA579" s="3145"/>
      <c r="AB579" s="3145"/>
      <c r="AC579" s="3145"/>
      <c r="AD579" s="3145"/>
      <c r="AE579" s="3145"/>
      <c r="AF579" s="3145"/>
      <c r="AG579" s="3145"/>
      <c r="AH579" s="3145"/>
      <c r="AI579" s="3145"/>
      <c r="AJ579" s="3145"/>
      <c r="AK579" s="1022"/>
      <c r="AL579" s="1022"/>
      <c r="AM579" s="1022"/>
      <c r="AN579" s="995"/>
      <c r="AO579" s="1146" t="s">
        <v>617</v>
      </c>
      <c r="AP579" s="1147">
        <f>IF(C636="Yes",5,0)</f>
        <v>0</v>
      </c>
    </row>
    <row r="580" spans="1:81" s="938" customFormat="1" ht="11.9" customHeight="1">
      <c r="A580" s="1022"/>
      <c r="B580" s="1113"/>
      <c r="C580" s="3145"/>
      <c r="D580" s="3145"/>
      <c r="E580" s="3145"/>
      <c r="F580" s="3145"/>
      <c r="G580" s="3145"/>
      <c r="H580" s="3145"/>
      <c r="I580" s="3145"/>
      <c r="J580" s="3145"/>
      <c r="K580" s="3145"/>
      <c r="L580" s="3145"/>
      <c r="M580" s="3145"/>
      <c r="N580" s="3145"/>
      <c r="O580" s="3145"/>
      <c r="P580" s="3145"/>
      <c r="Q580" s="3145"/>
      <c r="R580" s="3145"/>
      <c r="S580" s="3145"/>
      <c r="T580" s="3145"/>
      <c r="U580" s="3145"/>
      <c r="V580" s="3145"/>
      <c r="W580" s="3145"/>
      <c r="X580" s="3145"/>
      <c r="Y580" s="3145"/>
      <c r="Z580" s="3145"/>
      <c r="AA580" s="3145"/>
      <c r="AB580" s="3145"/>
      <c r="AC580" s="3145"/>
      <c r="AD580" s="3145"/>
      <c r="AE580" s="3145"/>
      <c r="AF580" s="3145"/>
      <c r="AG580" s="3145"/>
      <c r="AH580" s="3145"/>
      <c r="AI580" s="3145"/>
      <c r="AJ580" s="3145"/>
      <c r="AK580" s="1022"/>
      <c r="AL580" s="1022"/>
      <c r="AM580" s="1022"/>
      <c r="AN580" s="995"/>
      <c r="AO580" s="1148"/>
      <c r="AP580" s="1149">
        <f>IF(C638="Yes",3,0)</f>
        <v>0</v>
      </c>
    </row>
    <row r="581" spans="1:81" s="938" customFormat="1" ht="12.4" customHeight="1">
      <c r="A581" s="1022"/>
      <c r="B581" s="1113"/>
      <c r="C581" s="3145"/>
      <c r="D581" s="3145"/>
      <c r="E581" s="3145"/>
      <c r="F581" s="3145"/>
      <c r="G581" s="3145"/>
      <c r="H581" s="3145"/>
      <c r="I581" s="3145"/>
      <c r="J581" s="3145"/>
      <c r="K581" s="3145"/>
      <c r="L581" s="3145"/>
      <c r="M581" s="3145"/>
      <c r="N581" s="3145"/>
      <c r="O581" s="3145"/>
      <c r="P581" s="3145"/>
      <c r="Q581" s="3145"/>
      <c r="R581" s="3145"/>
      <c r="S581" s="3145"/>
      <c r="T581" s="3145"/>
      <c r="U581" s="3145"/>
      <c r="V581" s="3145"/>
      <c r="W581" s="3145"/>
      <c r="X581" s="3145"/>
      <c r="Y581" s="3145"/>
      <c r="Z581" s="3145"/>
      <c r="AA581" s="3145"/>
      <c r="AB581" s="3145"/>
      <c r="AC581" s="3145"/>
      <c r="AD581" s="3145"/>
      <c r="AE581" s="3145"/>
      <c r="AF581" s="3145"/>
      <c r="AG581" s="3145"/>
      <c r="AH581" s="3145"/>
      <c r="AI581" s="3145"/>
      <c r="AJ581" s="3145"/>
      <c r="AK581" s="1022"/>
      <c r="AL581" s="1022"/>
      <c r="AM581" s="1022"/>
      <c r="AN581" s="995"/>
      <c r="AO581" s="1150" t="s">
        <v>233</v>
      </c>
      <c r="AP581" s="1151">
        <f>SUM(AP572:AP580)</f>
        <v>10</v>
      </c>
      <c r="AQ581" s="3146">
        <f>IF(AP581&gt;0,AP581,0)</f>
        <v>10</v>
      </c>
      <c r="AR581" s="3146"/>
    </row>
    <row r="582" spans="1:81" s="938" customFormat="1" ht="12.75" customHeight="1">
      <c r="A582" s="1022"/>
      <c r="B582" s="1113"/>
      <c r="C582" s="3145"/>
      <c r="D582" s="3145"/>
      <c r="E582" s="3145"/>
      <c r="F582" s="3145"/>
      <c r="G582" s="3145"/>
      <c r="H582" s="3145"/>
      <c r="I582" s="3145"/>
      <c r="J582" s="3145"/>
      <c r="K582" s="3145"/>
      <c r="L582" s="3145"/>
      <c r="M582" s="3145"/>
      <c r="N582" s="3145"/>
      <c r="O582" s="3145"/>
      <c r="P582" s="3145"/>
      <c r="Q582" s="3145"/>
      <c r="R582" s="3145"/>
      <c r="S582" s="3145"/>
      <c r="T582" s="3145"/>
      <c r="U582" s="3145"/>
      <c r="V582" s="3145"/>
      <c r="W582" s="3145"/>
      <c r="X582" s="3145"/>
      <c r="Y582" s="3145"/>
      <c r="Z582" s="3145"/>
      <c r="AA582" s="3145"/>
      <c r="AB582" s="3145"/>
      <c r="AC582" s="3145"/>
      <c r="AD582" s="3145"/>
      <c r="AE582" s="3145"/>
      <c r="AF582" s="3145"/>
      <c r="AG582" s="3145"/>
      <c r="AH582" s="3145"/>
      <c r="AI582" s="3145"/>
      <c r="AJ582" s="3145"/>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485</v>
      </c>
      <c r="AP583" s="1147">
        <f>IF(C645="Yes",5,0)</f>
        <v>0</v>
      </c>
    </row>
    <row r="584" spans="1:81" s="938" customFormat="1" ht="12.75" customHeight="1">
      <c r="A584" s="1022"/>
      <c r="B584" s="1113"/>
      <c r="C584" s="3137" t="s">
        <v>1734</v>
      </c>
      <c r="D584" s="3137"/>
      <c r="E584" s="3137"/>
      <c r="F584" s="3137"/>
      <c r="G584" s="3137"/>
      <c r="H584" s="3137"/>
      <c r="I584" s="3137"/>
      <c r="J584" s="3137"/>
      <c r="K584" s="3137"/>
      <c r="L584" s="3137"/>
      <c r="M584" s="3137"/>
      <c r="N584" s="3137"/>
      <c r="O584" s="3137"/>
      <c r="P584" s="3137"/>
      <c r="Q584" s="3137"/>
      <c r="R584" s="3137"/>
      <c r="S584" s="3137"/>
      <c r="T584" s="3137"/>
      <c r="U584" s="3137"/>
      <c r="V584" s="3137"/>
      <c r="W584" s="3137"/>
      <c r="X584" s="3137"/>
      <c r="Y584" s="3137"/>
      <c r="Z584" s="3137"/>
      <c r="AA584" s="3137"/>
      <c r="AB584" s="3137"/>
      <c r="AC584" s="3137"/>
      <c r="AD584" s="3137"/>
      <c r="AE584" s="3137"/>
      <c r="AF584" s="3137"/>
      <c r="AG584" s="3137"/>
      <c r="AH584" s="3137"/>
      <c r="AI584" s="3137"/>
      <c r="AJ584" s="3137"/>
      <c r="AK584" s="1022"/>
      <c r="AL584" s="1022"/>
      <c r="AM584" s="1022"/>
      <c r="AN584" s="995"/>
      <c r="AO584" s="1146" t="s">
        <v>486</v>
      </c>
      <c r="AP584" s="1147">
        <f>IF(C657="Yes",5,0)</f>
        <v>0</v>
      </c>
    </row>
    <row r="585" spans="1:81" s="938" customFormat="1" ht="12.75" customHeight="1">
      <c r="A585" s="1022"/>
      <c r="B585" s="1113"/>
      <c r="C585" s="3137"/>
      <c r="D585" s="3137"/>
      <c r="E585" s="3137"/>
      <c r="F585" s="3137"/>
      <c r="G585" s="3137"/>
      <c r="H585" s="3137"/>
      <c r="I585" s="3137"/>
      <c r="J585" s="3137"/>
      <c r="K585" s="3137"/>
      <c r="L585" s="3137"/>
      <c r="M585" s="3137"/>
      <c r="N585" s="3137"/>
      <c r="O585" s="3137"/>
      <c r="P585" s="3137"/>
      <c r="Q585" s="3137"/>
      <c r="R585" s="3137"/>
      <c r="S585" s="3137"/>
      <c r="T585" s="3137"/>
      <c r="U585" s="3137"/>
      <c r="V585" s="3137"/>
      <c r="W585" s="3137"/>
      <c r="X585" s="3137"/>
      <c r="Y585" s="3137"/>
      <c r="Z585" s="3137"/>
      <c r="AA585" s="3137"/>
      <c r="AB585" s="3137"/>
      <c r="AC585" s="3137"/>
      <c r="AD585" s="3137"/>
      <c r="AE585" s="3137"/>
      <c r="AF585" s="3137"/>
      <c r="AG585" s="3137"/>
      <c r="AH585" s="3137"/>
      <c r="AI585" s="3137"/>
      <c r="AJ585" s="3137"/>
      <c r="AK585" s="1022"/>
      <c r="AL585" s="1022"/>
      <c r="AM585" s="1022"/>
      <c r="AN585" s="995"/>
      <c r="AO585" s="1146" t="s">
        <v>492</v>
      </c>
      <c r="AP585" s="1147">
        <f>IF(C664="Yes",5,0)</f>
        <v>0</v>
      </c>
    </row>
    <row r="586" spans="1:81" s="938" customFormat="1" ht="68.150000000000006" customHeight="1">
      <c r="A586" s="1022"/>
      <c r="B586" s="1113"/>
      <c r="C586" s="3137"/>
      <c r="D586" s="3137"/>
      <c r="E586" s="3137"/>
      <c r="F586" s="3137"/>
      <c r="G586" s="3137"/>
      <c r="H586" s="3137"/>
      <c r="I586" s="3137"/>
      <c r="J586" s="3137"/>
      <c r="K586" s="3137"/>
      <c r="L586" s="3137"/>
      <c r="M586" s="3137"/>
      <c r="N586" s="3137"/>
      <c r="O586" s="3137"/>
      <c r="P586" s="3137"/>
      <c r="Q586" s="3137"/>
      <c r="R586" s="3137"/>
      <c r="S586" s="3137"/>
      <c r="T586" s="3137"/>
      <c r="U586" s="3137"/>
      <c r="V586" s="3137"/>
      <c r="W586" s="3137"/>
      <c r="X586" s="3137"/>
      <c r="Y586" s="3137"/>
      <c r="Z586" s="3137"/>
      <c r="AA586" s="3137"/>
      <c r="AB586" s="3137"/>
      <c r="AC586" s="3137"/>
      <c r="AD586" s="3137"/>
      <c r="AE586" s="3137"/>
      <c r="AF586" s="3137"/>
      <c r="AG586" s="3137"/>
      <c r="AH586" s="3137"/>
      <c r="AI586" s="3137"/>
      <c r="AJ586" s="3137"/>
      <c r="AK586" s="1022"/>
      <c r="AL586" s="1022"/>
      <c r="AM586" s="1022"/>
      <c r="AN586" s="995"/>
      <c r="AO586" s="1146" t="s">
        <v>679</v>
      </c>
      <c r="AP586" s="1153">
        <f>IF(C668="Yes",5,0)</f>
        <v>0</v>
      </c>
      <c r="AQ586" s="997"/>
      <c r="AR586" s="997"/>
    </row>
    <row r="587" spans="1:81" s="938" customFormat="1" ht="12.4"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246">
        <f>Application!CS663-U589</f>
        <v>336</v>
      </c>
      <c r="V588" s="3246"/>
      <c r="W588" s="3246"/>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247">
        <f>Application!AG756</f>
        <v>20</v>
      </c>
      <c r="V589" s="3247"/>
      <c r="W589" s="3247"/>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0</v>
      </c>
      <c r="AQ590" s="3146">
        <f>IF(AP590&gt;0,AP590,0)</f>
        <v>0</v>
      </c>
      <c r="AR590" s="3146"/>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142" t="s">
        <v>1739</v>
      </c>
      <c r="G592" s="3142"/>
      <c r="H592" s="3142"/>
      <c r="I592" s="3142"/>
      <c r="J592" s="3142"/>
      <c r="K592" s="3142"/>
      <c r="L592" s="3142"/>
      <c r="M592" s="3142"/>
      <c r="N592" s="3142"/>
      <c r="O592" s="3142"/>
      <c r="P592" s="3142"/>
      <c r="Q592" s="3142"/>
      <c r="R592" s="3142"/>
      <c r="S592" s="3142"/>
      <c r="T592" s="3142"/>
      <c r="U592" s="3142"/>
      <c r="V592" s="3142"/>
      <c r="W592" s="3142"/>
      <c r="X592" s="3142"/>
      <c r="Y592" s="3142"/>
      <c r="Z592" s="3142"/>
      <c r="AA592" s="3142"/>
      <c r="AB592" s="3142"/>
      <c r="AC592" s="3142"/>
      <c r="AD592" s="3142"/>
      <c r="AE592" s="3142"/>
      <c r="AF592" s="3142"/>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143"/>
      <c r="G593" s="3143"/>
      <c r="H593" s="3143"/>
      <c r="I593" s="3143"/>
      <c r="J593" s="3143"/>
      <c r="K593" s="3143"/>
      <c r="L593" s="3143"/>
      <c r="M593" s="3143"/>
      <c r="N593" s="3143"/>
      <c r="O593" s="3143"/>
      <c r="P593" s="3143"/>
      <c r="Q593" s="3143"/>
      <c r="R593" s="3143"/>
      <c r="S593" s="3143"/>
      <c r="T593" s="3143"/>
      <c r="U593" s="3143"/>
      <c r="V593" s="3143"/>
      <c r="W593" s="3143"/>
      <c r="X593" s="3143"/>
      <c r="Y593" s="3143"/>
      <c r="Z593" s="3143"/>
      <c r="AA593" s="3143"/>
      <c r="AB593" s="3143"/>
      <c r="AC593" s="3143"/>
      <c r="AD593" s="3143"/>
      <c r="AE593" s="3143"/>
      <c r="AF593" s="3143"/>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143"/>
      <c r="G594" s="3143"/>
      <c r="H594" s="3143"/>
      <c r="I594" s="3143"/>
      <c r="J594" s="3143"/>
      <c r="K594" s="3143"/>
      <c r="L594" s="3143"/>
      <c r="M594" s="3143"/>
      <c r="N594" s="3143"/>
      <c r="O594" s="3143"/>
      <c r="P594" s="3143"/>
      <c r="Q594" s="3143"/>
      <c r="R594" s="3143"/>
      <c r="S594" s="3143"/>
      <c r="T594" s="3143"/>
      <c r="U594" s="3143"/>
      <c r="V594" s="3143"/>
      <c r="W594" s="3143"/>
      <c r="X594" s="3143"/>
      <c r="Y594" s="3143"/>
      <c r="Z594" s="3143"/>
      <c r="AA594" s="3143"/>
      <c r="AB594" s="3143"/>
      <c r="AC594" s="3143"/>
      <c r="AD594" s="3143"/>
      <c r="AE594" s="3143"/>
      <c r="AF594" s="3143"/>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143"/>
      <c r="G595" s="3143"/>
      <c r="H595" s="3143"/>
      <c r="I595" s="3143"/>
      <c r="J595" s="3143"/>
      <c r="K595" s="3143"/>
      <c r="L595" s="3143"/>
      <c r="M595" s="3143"/>
      <c r="N595" s="3143"/>
      <c r="O595" s="3143"/>
      <c r="P595" s="3143"/>
      <c r="Q595" s="3143"/>
      <c r="R595" s="3143"/>
      <c r="S595" s="3143"/>
      <c r="T595" s="3143"/>
      <c r="U595" s="3143"/>
      <c r="V595" s="3143"/>
      <c r="W595" s="3143"/>
      <c r="X595" s="3143"/>
      <c r="Y595" s="3143"/>
      <c r="Z595" s="3143"/>
      <c r="AA595" s="3143"/>
      <c r="AB595" s="3143"/>
      <c r="AC595" s="3143"/>
      <c r="AD595" s="3143"/>
      <c r="AE595" s="3143"/>
      <c r="AF595" s="3143"/>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139" t="s">
        <v>576</v>
      </c>
      <c r="D596" s="3087"/>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140" t="s">
        <v>1741</v>
      </c>
      <c r="AG596" s="3140"/>
      <c r="AH596" s="3140"/>
      <c r="AI596" s="3140"/>
      <c r="AJ596" s="3140"/>
      <c r="AK596" s="3140"/>
      <c r="AL596" s="3141"/>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142" t="s">
        <v>1742</v>
      </c>
      <c r="G599" s="3142"/>
      <c r="H599" s="3142"/>
      <c r="I599" s="3142"/>
      <c r="J599" s="3142"/>
      <c r="K599" s="3142"/>
      <c r="L599" s="3142"/>
      <c r="M599" s="3142"/>
      <c r="N599" s="3142"/>
      <c r="O599" s="3142"/>
      <c r="P599" s="3142"/>
      <c r="Q599" s="3142"/>
      <c r="R599" s="3142"/>
      <c r="S599" s="3142"/>
      <c r="T599" s="3142"/>
      <c r="U599" s="3142"/>
      <c r="V599" s="3142"/>
      <c r="W599" s="3142"/>
      <c r="X599" s="3142"/>
      <c r="Y599" s="3142"/>
      <c r="Z599" s="3142"/>
      <c r="AA599" s="3142"/>
      <c r="AB599" s="3142"/>
      <c r="AC599" s="3142"/>
      <c r="AD599" s="3142"/>
      <c r="AE599" s="3142"/>
      <c r="AF599" s="3142"/>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143"/>
      <c r="G600" s="3143"/>
      <c r="H600" s="3143"/>
      <c r="I600" s="3143"/>
      <c r="J600" s="3143"/>
      <c r="K600" s="3143"/>
      <c r="L600" s="3143"/>
      <c r="M600" s="3143"/>
      <c r="N600" s="3143"/>
      <c r="O600" s="3143"/>
      <c r="P600" s="3143"/>
      <c r="Q600" s="3143"/>
      <c r="R600" s="3143"/>
      <c r="S600" s="3143"/>
      <c r="T600" s="3143"/>
      <c r="U600" s="3143"/>
      <c r="V600" s="3143"/>
      <c r="W600" s="3143"/>
      <c r="X600" s="3143"/>
      <c r="Y600" s="3143"/>
      <c r="Z600" s="3143"/>
      <c r="AA600" s="3143"/>
      <c r="AB600" s="3143"/>
      <c r="AC600" s="3143"/>
      <c r="AD600" s="3143"/>
      <c r="AE600" s="3143"/>
      <c r="AF600" s="3143"/>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143"/>
      <c r="G601" s="3143"/>
      <c r="H601" s="3143"/>
      <c r="I601" s="3143"/>
      <c r="J601" s="3143"/>
      <c r="K601" s="3143"/>
      <c r="L601" s="3143"/>
      <c r="M601" s="3143"/>
      <c r="N601" s="3143"/>
      <c r="O601" s="3143"/>
      <c r="P601" s="3143"/>
      <c r="Q601" s="3143"/>
      <c r="R601" s="3143"/>
      <c r="S601" s="3143"/>
      <c r="T601" s="3143"/>
      <c r="U601" s="3143"/>
      <c r="V601" s="3143"/>
      <c r="W601" s="3143"/>
      <c r="X601" s="3143"/>
      <c r="Y601" s="3143"/>
      <c r="Z601" s="3143"/>
      <c r="AA601" s="3143"/>
      <c r="AB601" s="3143"/>
      <c r="AC601" s="3143"/>
      <c r="AD601" s="3143"/>
      <c r="AE601" s="3143"/>
      <c r="AF601" s="3143"/>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143"/>
      <c r="G602" s="3143"/>
      <c r="H602" s="3143"/>
      <c r="I602" s="3143"/>
      <c r="J602" s="3143"/>
      <c r="K602" s="3143"/>
      <c r="L602" s="3143"/>
      <c r="M602" s="3143"/>
      <c r="N602" s="3143"/>
      <c r="O602" s="3143"/>
      <c r="P602" s="3143"/>
      <c r="Q602" s="3143"/>
      <c r="R602" s="3143"/>
      <c r="S602" s="3143"/>
      <c r="T602" s="3143"/>
      <c r="U602" s="3143"/>
      <c r="V602" s="3143"/>
      <c r="W602" s="3143"/>
      <c r="X602" s="3143"/>
      <c r="Y602" s="3143"/>
      <c r="Z602" s="3143"/>
      <c r="AA602" s="3143"/>
      <c r="AB602" s="3143"/>
      <c r="AC602" s="3143"/>
      <c r="AD602" s="3143"/>
      <c r="AE602" s="3143"/>
      <c r="AF602" s="3143"/>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143"/>
      <c r="G603" s="3143"/>
      <c r="H603" s="3143"/>
      <c r="I603" s="3143"/>
      <c r="J603" s="3143"/>
      <c r="K603" s="3143"/>
      <c r="L603" s="3143"/>
      <c r="M603" s="3143"/>
      <c r="N603" s="3143"/>
      <c r="O603" s="3143"/>
      <c r="P603" s="3143"/>
      <c r="Q603" s="3143"/>
      <c r="R603" s="3143"/>
      <c r="S603" s="3143"/>
      <c r="T603" s="3143"/>
      <c r="U603" s="3143"/>
      <c r="V603" s="3143"/>
      <c r="W603" s="3143"/>
      <c r="X603" s="3143"/>
      <c r="Y603" s="3143"/>
      <c r="Z603" s="3143"/>
      <c r="AA603" s="3143"/>
      <c r="AB603" s="3143"/>
      <c r="AC603" s="3143"/>
      <c r="AD603" s="3143"/>
      <c r="AE603" s="3143"/>
      <c r="AF603" s="3143"/>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139" t="s">
        <v>624</v>
      </c>
      <c r="D604" s="3087"/>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140" t="s">
        <v>1741</v>
      </c>
      <c r="AG604" s="3140"/>
      <c r="AH604" s="3140"/>
      <c r="AI604" s="3140"/>
      <c r="AJ604" s="3140"/>
      <c r="AK604" s="3140"/>
      <c r="AL604" s="3141"/>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142" t="s">
        <v>1744</v>
      </c>
      <c r="G607" s="3142"/>
      <c r="H607" s="3142"/>
      <c r="I607" s="3142"/>
      <c r="J607" s="3142"/>
      <c r="K607" s="3142"/>
      <c r="L607" s="3142"/>
      <c r="M607" s="3142"/>
      <c r="N607" s="3142"/>
      <c r="O607" s="3142"/>
      <c r="P607" s="3142"/>
      <c r="Q607" s="3142"/>
      <c r="R607" s="3142"/>
      <c r="S607" s="3142"/>
      <c r="T607" s="3142"/>
      <c r="U607" s="3142"/>
      <c r="V607" s="3142"/>
      <c r="W607" s="3142"/>
      <c r="X607" s="3142"/>
      <c r="Y607" s="3142"/>
      <c r="Z607" s="3142"/>
      <c r="AA607" s="3142"/>
      <c r="AB607" s="3142"/>
      <c r="AC607" s="3142"/>
      <c r="AD607" s="3142"/>
      <c r="AE607" s="3142"/>
      <c r="AF607" s="3142"/>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143"/>
      <c r="G608" s="3143"/>
      <c r="H608" s="3143"/>
      <c r="I608" s="3143"/>
      <c r="J608" s="3143"/>
      <c r="K608" s="3143"/>
      <c r="L608" s="3143"/>
      <c r="M608" s="3143"/>
      <c r="N608" s="3143"/>
      <c r="O608" s="3143"/>
      <c r="P608" s="3143"/>
      <c r="Q608" s="3143"/>
      <c r="R608" s="3143"/>
      <c r="S608" s="3143"/>
      <c r="T608" s="3143"/>
      <c r="U608" s="3143"/>
      <c r="V608" s="3143"/>
      <c r="W608" s="3143"/>
      <c r="X608" s="3143"/>
      <c r="Y608" s="3143"/>
      <c r="Z608" s="3143"/>
      <c r="AA608" s="3143"/>
      <c r="AB608" s="3143"/>
      <c r="AC608" s="3143"/>
      <c r="AD608" s="3143"/>
      <c r="AE608" s="3143"/>
      <c r="AF608" s="3143"/>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143"/>
      <c r="G609" s="3143"/>
      <c r="H609" s="3143"/>
      <c r="I609" s="3143"/>
      <c r="J609" s="3143"/>
      <c r="K609" s="3143"/>
      <c r="L609" s="3143"/>
      <c r="M609" s="3143"/>
      <c r="N609" s="3143"/>
      <c r="O609" s="3143"/>
      <c r="P609" s="3143"/>
      <c r="Q609" s="3143"/>
      <c r="R609" s="3143"/>
      <c r="S609" s="3143"/>
      <c r="T609" s="3143"/>
      <c r="U609" s="3143"/>
      <c r="V609" s="3143"/>
      <c r="W609" s="3143"/>
      <c r="X609" s="3143"/>
      <c r="Y609" s="3143"/>
      <c r="Z609" s="3143"/>
      <c r="AA609" s="3143"/>
      <c r="AB609" s="3143"/>
      <c r="AC609" s="3143"/>
      <c r="AD609" s="3143"/>
      <c r="AE609" s="3143"/>
      <c r="AF609" s="3143"/>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143"/>
      <c r="G610" s="3143"/>
      <c r="H610" s="3143"/>
      <c r="I610" s="3143"/>
      <c r="J610" s="3143"/>
      <c r="K610" s="3143"/>
      <c r="L610" s="3143"/>
      <c r="M610" s="3143"/>
      <c r="N610" s="3143"/>
      <c r="O610" s="3143"/>
      <c r="P610" s="3143"/>
      <c r="Q610" s="3143"/>
      <c r="R610" s="3143"/>
      <c r="S610" s="3143"/>
      <c r="T610" s="3143"/>
      <c r="U610" s="3143"/>
      <c r="V610" s="3143"/>
      <c r="W610" s="3143"/>
      <c r="X610" s="3143"/>
      <c r="Y610" s="3143"/>
      <c r="Z610" s="3143"/>
      <c r="AA610" s="3143"/>
      <c r="AB610" s="3143"/>
      <c r="AC610" s="3143"/>
      <c r="AD610" s="3143"/>
      <c r="AE610" s="3143"/>
      <c r="AF610" s="3143"/>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143"/>
      <c r="G611" s="3143"/>
      <c r="H611" s="3143"/>
      <c r="I611" s="3143"/>
      <c r="J611" s="3143"/>
      <c r="K611" s="3143"/>
      <c r="L611" s="3143"/>
      <c r="M611" s="3143"/>
      <c r="N611" s="3143"/>
      <c r="O611" s="3143"/>
      <c r="P611" s="3143"/>
      <c r="Q611" s="3143"/>
      <c r="R611" s="3143"/>
      <c r="S611" s="3143"/>
      <c r="T611" s="3143"/>
      <c r="U611" s="3143"/>
      <c r="V611" s="3143"/>
      <c r="W611" s="3143"/>
      <c r="X611" s="3143"/>
      <c r="Y611" s="3143"/>
      <c r="Z611" s="3143"/>
      <c r="AA611" s="3143"/>
      <c r="AB611" s="3143"/>
      <c r="AC611" s="3143"/>
      <c r="AD611" s="3143"/>
      <c r="AE611" s="3143"/>
      <c r="AF611" s="3143"/>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139" t="s">
        <v>624</v>
      </c>
      <c r="D612" s="3087"/>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140" t="s">
        <v>1746</v>
      </c>
      <c r="AG612" s="3140"/>
      <c r="AH612" s="3140"/>
      <c r="AI612" s="3140"/>
      <c r="AJ612" s="3140"/>
      <c r="AK612" s="3140"/>
      <c r="AL612" s="3141"/>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139" t="s">
        <v>576</v>
      </c>
      <c r="D614" s="3087"/>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140" t="s">
        <v>1741</v>
      </c>
      <c r="AG614" s="3140"/>
      <c r="AH614" s="3140"/>
      <c r="AI614" s="3140"/>
      <c r="AJ614" s="3140"/>
      <c r="AK614" s="3140"/>
      <c r="AL614" s="3141"/>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142" t="s">
        <v>1750</v>
      </c>
      <c r="G618" s="3142"/>
      <c r="H618" s="3142"/>
      <c r="I618" s="3142"/>
      <c r="J618" s="3142"/>
      <c r="K618" s="3142"/>
      <c r="L618" s="3142"/>
      <c r="M618" s="3142"/>
      <c r="N618" s="3142"/>
      <c r="O618" s="3142"/>
      <c r="P618" s="3142"/>
      <c r="Q618" s="3142"/>
      <c r="R618" s="3142"/>
      <c r="S618" s="3142"/>
      <c r="T618" s="3142"/>
      <c r="U618" s="3142"/>
      <c r="V618" s="3142"/>
      <c r="W618" s="3142"/>
      <c r="X618" s="3142"/>
      <c r="Y618" s="3142"/>
      <c r="Z618" s="3142"/>
      <c r="AA618" s="3142"/>
      <c r="AB618" s="3142"/>
      <c r="AC618" s="3142"/>
      <c r="AD618" s="3142"/>
      <c r="AE618" s="3142"/>
      <c r="AF618" s="3142"/>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143"/>
      <c r="G619" s="3143"/>
      <c r="H619" s="3143"/>
      <c r="I619" s="3143"/>
      <c r="J619" s="3143"/>
      <c r="K619" s="3143"/>
      <c r="L619" s="3143"/>
      <c r="M619" s="3143"/>
      <c r="N619" s="3143"/>
      <c r="O619" s="3143"/>
      <c r="P619" s="3143"/>
      <c r="Q619" s="3143"/>
      <c r="R619" s="3143"/>
      <c r="S619" s="3143"/>
      <c r="T619" s="3143"/>
      <c r="U619" s="3143"/>
      <c r="V619" s="3143"/>
      <c r="W619" s="3143"/>
      <c r="X619" s="3143"/>
      <c r="Y619" s="3143"/>
      <c r="Z619" s="3143"/>
      <c r="AA619" s="3143"/>
      <c r="AB619" s="3143"/>
      <c r="AC619" s="3143"/>
      <c r="AD619" s="3143"/>
      <c r="AE619" s="3143"/>
      <c r="AF619" s="3143"/>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ht="13">
      <c r="A620" s="922"/>
      <c r="C620" s="1187"/>
      <c r="D620" s="112"/>
      <c r="E620" s="1141"/>
      <c r="F620" s="3143"/>
      <c r="G620" s="3143"/>
      <c r="H620" s="3143"/>
      <c r="I620" s="3143"/>
      <c r="J620" s="3143"/>
      <c r="K620" s="3143"/>
      <c r="L620" s="3143"/>
      <c r="M620" s="3143"/>
      <c r="N620" s="3143"/>
      <c r="O620" s="3143"/>
      <c r="P620" s="3143"/>
      <c r="Q620" s="3143"/>
      <c r="R620" s="3143"/>
      <c r="S620" s="3143"/>
      <c r="T620" s="3143"/>
      <c r="U620" s="3143"/>
      <c r="V620" s="3143"/>
      <c r="W620" s="3143"/>
      <c r="X620" s="3143"/>
      <c r="Y620" s="3143"/>
      <c r="Z620" s="3143"/>
      <c r="AA620" s="3143"/>
      <c r="AB620" s="3143"/>
      <c r="AC620" s="3143"/>
      <c r="AD620" s="3143"/>
      <c r="AE620" s="3143"/>
      <c r="AF620" s="3143"/>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143"/>
      <c r="G621" s="3143"/>
      <c r="H621" s="3143"/>
      <c r="I621" s="3143"/>
      <c r="J621" s="3143"/>
      <c r="K621" s="3143"/>
      <c r="L621" s="3143"/>
      <c r="M621" s="3143"/>
      <c r="N621" s="3143"/>
      <c r="O621" s="3143"/>
      <c r="P621" s="3143"/>
      <c r="Q621" s="3143"/>
      <c r="R621" s="3143"/>
      <c r="S621" s="3143"/>
      <c r="T621" s="3143"/>
      <c r="U621" s="3143"/>
      <c r="V621" s="3143"/>
      <c r="W621" s="3143"/>
      <c r="X621" s="3143"/>
      <c r="Y621" s="3143"/>
      <c r="Z621" s="3143"/>
      <c r="AA621" s="3143"/>
      <c r="AB621" s="3143"/>
      <c r="AC621" s="3143"/>
      <c r="AD621" s="3143"/>
      <c r="AE621" s="3143"/>
      <c r="AF621" s="3143"/>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139" t="s">
        <v>624</v>
      </c>
      <c r="D622" s="3087"/>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140" t="s">
        <v>1741</v>
      </c>
      <c r="AG622" s="3140"/>
      <c r="AH622" s="3140"/>
      <c r="AI622" s="3140"/>
      <c r="AJ622" s="3140"/>
      <c r="AK622" s="3140"/>
      <c r="AL622" s="3141"/>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139" t="s">
        <v>624</v>
      </c>
      <c r="D624" s="3087"/>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140" t="s">
        <v>1753</v>
      </c>
      <c r="AG624" s="3140"/>
      <c r="AH624" s="3140"/>
      <c r="AI624" s="3140"/>
      <c r="AJ624" s="3140"/>
      <c r="AK624" s="3140"/>
      <c r="AL624" s="3141"/>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139" t="s">
        <v>624</v>
      </c>
      <c r="D627" s="3087"/>
      <c r="E627" s="1169" t="s">
        <v>1754</v>
      </c>
      <c r="F627" s="3142" t="s">
        <v>1755</v>
      </c>
      <c r="G627" s="3142"/>
      <c r="H627" s="3142"/>
      <c r="I627" s="3142"/>
      <c r="J627" s="3142"/>
      <c r="K627" s="3142"/>
      <c r="L627" s="3142"/>
      <c r="M627" s="3142"/>
      <c r="N627" s="3142"/>
      <c r="O627" s="3142"/>
      <c r="P627" s="3142"/>
      <c r="Q627" s="3142"/>
      <c r="R627" s="3142"/>
      <c r="S627" s="3142"/>
      <c r="T627" s="3142"/>
      <c r="U627" s="3142"/>
      <c r="V627" s="3142"/>
      <c r="W627" s="3142"/>
      <c r="X627" s="3142"/>
      <c r="Y627" s="3142"/>
      <c r="Z627" s="3142"/>
      <c r="AA627" s="3142"/>
      <c r="AB627" s="3142"/>
      <c r="AC627" s="3142"/>
      <c r="AD627" s="3142"/>
      <c r="AE627" s="3142"/>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143"/>
      <c r="G628" s="3143"/>
      <c r="H628" s="3143"/>
      <c r="I628" s="3143"/>
      <c r="J628" s="3143"/>
      <c r="K628" s="3143"/>
      <c r="L628" s="3143"/>
      <c r="M628" s="3143"/>
      <c r="N628" s="3143"/>
      <c r="O628" s="3143"/>
      <c r="P628" s="3143"/>
      <c r="Q628" s="3143"/>
      <c r="R628" s="3143"/>
      <c r="S628" s="3143"/>
      <c r="T628" s="3143"/>
      <c r="U628" s="3143"/>
      <c r="V628" s="3143"/>
      <c r="W628" s="3143"/>
      <c r="X628" s="3143"/>
      <c r="Y628" s="3143"/>
      <c r="Z628" s="3143"/>
      <c r="AA628" s="3143"/>
      <c r="AB628" s="3143"/>
      <c r="AC628" s="3143"/>
      <c r="AD628" s="3143"/>
      <c r="AE628" s="3143"/>
      <c r="AF628" s="3148" t="s">
        <v>1741</v>
      </c>
      <c r="AG628" s="3148"/>
      <c r="AH628" s="3148"/>
      <c r="AI628" s="3148"/>
      <c r="AJ628" s="3148"/>
      <c r="AK628" s="3148"/>
      <c r="AL628" s="3149"/>
      <c r="AM628" s="1129"/>
      <c r="AN628" s="995"/>
      <c r="BS628" s="1129"/>
      <c r="BT628" s="1129"/>
      <c r="BY628" s="1129"/>
      <c r="BZ628" s="1129"/>
      <c r="CA628" s="1129"/>
      <c r="CB628" s="1129"/>
      <c r="CC628" s="1129"/>
    </row>
    <row r="629" spans="1:81" s="938" customFormat="1" ht="12.75" customHeight="1">
      <c r="A629" s="922"/>
      <c r="B629" s="51"/>
      <c r="C629" s="1187"/>
      <c r="D629" s="112"/>
      <c r="E629" s="1141"/>
      <c r="F629" s="3143"/>
      <c r="G629" s="3143"/>
      <c r="H629" s="3143"/>
      <c r="I629" s="3143"/>
      <c r="J629" s="3143"/>
      <c r="K629" s="3143"/>
      <c r="L629" s="3143"/>
      <c r="M629" s="3143"/>
      <c r="N629" s="3143"/>
      <c r="O629" s="3143"/>
      <c r="P629" s="3143"/>
      <c r="Q629" s="3143"/>
      <c r="R629" s="3143"/>
      <c r="S629" s="3143"/>
      <c r="T629" s="3143"/>
      <c r="U629" s="3143"/>
      <c r="V629" s="3143"/>
      <c r="W629" s="3143"/>
      <c r="X629" s="3143"/>
      <c r="Y629" s="3143"/>
      <c r="Z629" s="3143"/>
      <c r="AA629" s="3143"/>
      <c r="AB629" s="3143"/>
      <c r="AC629" s="3143"/>
      <c r="AD629" s="3143"/>
      <c r="AE629" s="3143"/>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47"/>
      <c r="G630" s="3147"/>
      <c r="H630" s="3147"/>
      <c r="I630" s="3147"/>
      <c r="J630" s="3147"/>
      <c r="K630" s="3147"/>
      <c r="L630" s="3147"/>
      <c r="M630" s="3147"/>
      <c r="N630" s="3147"/>
      <c r="O630" s="3147"/>
      <c r="P630" s="3147"/>
      <c r="Q630" s="3147"/>
      <c r="R630" s="3147"/>
      <c r="S630" s="3147"/>
      <c r="T630" s="3147"/>
      <c r="U630" s="3147"/>
      <c r="V630" s="3147"/>
      <c r="W630" s="3147"/>
      <c r="X630" s="3147"/>
      <c r="Y630" s="3147"/>
      <c r="Z630" s="3147"/>
      <c r="AA630" s="3147"/>
      <c r="AB630" s="3147"/>
      <c r="AC630" s="3147"/>
      <c r="AD630" s="3147"/>
      <c r="AE630" s="3147"/>
      <c r="AF630" s="972"/>
      <c r="AG630" s="1193"/>
      <c r="AH630" s="1183"/>
      <c r="AI630" s="1183"/>
      <c r="AJ630" s="1183"/>
      <c r="AK630" s="1183"/>
      <c r="AL630" s="1199"/>
      <c r="AM630" s="1129"/>
      <c r="AN630" s="995"/>
    </row>
    <row r="631" spans="1:81" ht="13">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50" t="s">
        <v>1757</v>
      </c>
      <c r="G632" s="3150"/>
      <c r="H632" s="3150"/>
      <c r="I632" s="3150"/>
      <c r="J632" s="3150"/>
      <c r="K632" s="3150"/>
      <c r="L632" s="3150"/>
      <c r="M632" s="3150"/>
      <c r="N632" s="3150"/>
      <c r="O632" s="3150"/>
      <c r="P632" s="3150"/>
      <c r="Q632" s="3150"/>
      <c r="R632" s="3150"/>
      <c r="S632" s="3150"/>
      <c r="T632" s="3150"/>
      <c r="U632" s="3150"/>
      <c r="V632" s="3150"/>
      <c r="W632" s="3150"/>
      <c r="X632" s="3150"/>
      <c r="Y632" s="3150"/>
      <c r="Z632" s="3150"/>
      <c r="AA632" s="3150"/>
      <c r="AB632" s="3150"/>
      <c r="AC632" s="3150"/>
      <c r="AD632" s="3150"/>
      <c r="AE632" s="3150"/>
      <c r="AF632" s="1206"/>
      <c r="AG632" s="1206"/>
      <c r="AH632" s="1206"/>
      <c r="AI632" s="1206"/>
      <c r="AJ632" s="1206"/>
      <c r="AK632" s="1206"/>
      <c r="AL632" s="1207"/>
      <c r="AM632" s="1129"/>
    </row>
    <row r="633" spans="1:81" ht="13">
      <c r="A633" s="922"/>
      <c r="C633" s="1187"/>
      <c r="D633" s="112"/>
      <c r="E633" s="1141"/>
      <c r="F633" s="3151"/>
      <c r="G633" s="3151"/>
      <c r="H633" s="3151"/>
      <c r="I633" s="3151"/>
      <c r="J633" s="3151"/>
      <c r="K633" s="3151"/>
      <c r="L633" s="3151"/>
      <c r="M633" s="3151"/>
      <c r="N633" s="3151"/>
      <c r="O633" s="3151"/>
      <c r="P633" s="3151"/>
      <c r="Q633" s="3151"/>
      <c r="R633" s="3151"/>
      <c r="S633" s="3151"/>
      <c r="T633" s="3151"/>
      <c r="U633" s="3151"/>
      <c r="V633" s="3151"/>
      <c r="W633" s="3151"/>
      <c r="X633" s="3151"/>
      <c r="Y633" s="3151"/>
      <c r="Z633" s="3151"/>
      <c r="AA633" s="3151"/>
      <c r="AB633" s="3151"/>
      <c r="AC633" s="3151"/>
      <c r="AD633" s="3151"/>
      <c r="AE633" s="3151"/>
      <c r="AF633" s="1208"/>
      <c r="AG633" s="986"/>
      <c r="AH633" s="1020"/>
      <c r="AI633" s="1020"/>
      <c r="AJ633" s="1020"/>
      <c r="AK633" s="1020"/>
      <c r="AL633" s="1188"/>
      <c r="AM633" s="1129"/>
    </row>
    <row r="634" spans="1:81" s="938" customFormat="1" ht="12.75" customHeight="1">
      <c r="A634" s="922"/>
      <c r="B634" s="51"/>
      <c r="C634" s="1187"/>
      <c r="D634" s="112"/>
      <c r="E634" s="1141"/>
      <c r="F634" s="3151"/>
      <c r="G634" s="3151"/>
      <c r="H634" s="3151"/>
      <c r="I634" s="3151"/>
      <c r="J634" s="3151"/>
      <c r="K634" s="3151"/>
      <c r="L634" s="3151"/>
      <c r="M634" s="3151"/>
      <c r="N634" s="3151"/>
      <c r="O634" s="3151"/>
      <c r="P634" s="3151"/>
      <c r="Q634" s="3151"/>
      <c r="R634" s="3151"/>
      <c r="S634" s="3151"/>
      <c r="T634" s="3151"/>
      <c r="U634" s="3151"/>
      <c r="V634" s="3151"/>
      <c r="W634" s="3151"/>
      <c r="X634" s="3151"/>
      <c r="Y634" s="3151"/>
      <c r="Z634" s="3151"/>
      <c r="AA634" s="3151"/>
      <c r="AB634" s="3151"/>
      <c r="AC634" s="3151"/>
      <c r="AD634" s="3151"/>
      <c r="AE634" s="3151"/>
      <c r="AF634" s="1020"/>
      <c r="AG634" s="1020"/>
      <c r="AH634" s="1020"/>
      <c r="AI634" s="1020"/>
      <c r="AJ634" s="1020"/>
      <c r="AK634" s="1020"/>
      <c r="AL634" s="1188"/>
      <c r="AM634" s="1129"/>
      <c r="AN634" s="995"/>
    </row>
    <row r="635" spans="1:81" s="938" customFormat="1" ht="12.75" customHeight="1">
      <c r="A635" s="922"/>
      <c r="B635" s="51"/>
      <c r="C635" s="1196"/>
      <c r="D635" s="1020"/>
      <c r="E635" s="1020"/>
      <c r="F635" s="3151"/>
      <c r="G635" s="3151"/>
      <c r="H635" s="3151"/>
      <c r="I635" s="3151"/>
      <c r="J635" s="3151"/>
      <c r="K635" s="3151"/>
      <c r="L635" s="3151"/>
      <c r="M635" s="3151"/>
      <c r="N635" s="3151"/>
      <c r="O635" s="3151"/>
      <c r="P635" s="3151"/>
      <c r="Q635" s="3151"/>
      <c r="R635" s="3151"/>
      <c r="S635" s="3151"/>
      <c r="T635" s="3151"/>
      <c r="U635" s="3151"/>
      <c r="V635" s="3151"/>
      <c r="W635" s="3151"/>
      <c r="X635" s="3151"/>
      <c r="Y635" s="3151"/>
      <c r="Z635" s="3151"/>
      <c r="AA635" s="3151"/>
      <c r="AB635" s="3151"/>
      <c r="AC635" s="3151"/>
      <c r="AD635" s="3151"/>
      <c r="AE635" s="3151"/>
      <c r="AF635" s="1020"/>
      <c r="AG635" s="1020"/>
      <c r="AH635" s="1020"/>
      <c r="AI635" s="1020"/>
      <c r="AJ635" s="1020"/>
      <c r="AK635" s="1020"/>
      <c r="AL635" s="1188"/>
      <c r="AM635" s="1129"/>
      <c r="AN635" s="995"/>
    </row>
    <row r="636" spans="1:81" s="938" customFormat="1" ht="12.75" customHeight="1">
      <c r="A636" s="922"/>
      <c r="B636" s="51"/>
      <c r="C636" s="3139" t="s">
        <v>624</v>
      </c>
      <c r="D636" s="3087"/>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48" t="s">
        <v>1741</v>
      </c>
      <c r="AG636" s="3148"/>
      <c r="AH636" s="3148"/>
      <c r="AI636" s="3148"/>
      <c r="AJ636" s="3148"/>
      <c r="AK636" s="3148"/>
      <c r="AL636" s="3149"/>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139" t="s">
        <v>624</v>
      </c>
      <c r="D638" s="3087"/>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48" t="s">
        <v>1753</v>
      </c>
      <c r="AG638" s="3148"/>
      <c r="AH638" s="3148"/>
      <c r="AI638" s="3148"/>
      <c r="AJ638" s="3148"/>
      <c r="AK638" s="3148"/>
      <c r="AL638" s="3149"/>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142" t="s">
        <v>1762</v>
      </c>
      <c r="G642" s="3142"/>
      <c r="H642" s="3142"/>
      <c r="I642" s="3142"/>
      <c r="J642" s="3142"/>
      <c r="K642" s="3142"/>
      <c r="L642" s="3142"/>
      <c r="M642" s="3142"/>
      <c r="N642" s="3142"/>
      <c r="O642" s="3142"/>
      <c r="P642" s="3142"/>
      <c r="Q642" s="3142"/>
      <c r="R642" s="3142"/>
      <c r="S642" s="3142"/>
      <c r="T642" s="3142"/>
      <c r="U642" s="3142"/>
      <c r="V642" s="3142"/>
      <c r="W642" s="3142"/>
      <c r="X642" s="3142"/>
      <c r="Y642" s="3142"/>
      <c r="Z642" s="3142"/>
      <c r="AA642" s="3142"/>
      <c r="AB642" s="3142"/>
      <c r="AC642" s="3142"/>
      <c r="AD642" s="3142"/>
      <c r="AE642" s="3142"/>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143"/>
      <c r="G643" s="3143"/>
      <c r="H643" s="3143"/>
      <c r="I643" s="3143"/>
      <c r="J643" s="3143"/>
      <c r="K643" s="3143"/>
      <c r="L643" s="3143"/>
      <c r="M643" s="3143"/>
      <c r="N643" s="3143"/>
      <c r="O643" s="3143"/>
      <c r="P643" s="3143"/>
      <c r="Q643" s="3143"/>
      <c r="R643" s="3143"/>
      <c r="S643" s="3143"/>
      <c r="T643" s="3143"/>
      <c r="U643" s="3143"/>
      <c r="V643" s="3143"/>
      <c r="W643" s="3143"/>
      <c r="X643" s="3143"/>
      <c r="Y643" s="3143"/>
      <c r="Z643" s="3143"/>
      <c r="AA643" s="3143"/>
      <c r="AB643" s="3143"/>
      <c r="AC643" s="3143"/>
      <c r="AD643" s="3143"/>
      <c r="AE643" s="3143"/>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143"/>
      <c r="G644" s="3143"/>
      <c r="H644" s="3143"/>
      <c r="I644" s="3143"/>
      <c r="J644" s="3143"/>
      <c r="K644" s="3143"/>
      <c r="L644" s="3143"/>
      <c r="M644" s="3143"/>
      <c r="N644" s="3143"/>
      <c r="O644" s="3143"/>
      <c r="P644" s="3143"/>
      <c r="Q644" s="3143"/>
      <c r="R644" s="3143"/>
      <c r="S644" s="3143"/>
      <c r="T644" s="3143"/>
      <c r="U644" s="3143"/>
      <c r="V644" s="3143"/>
      <c r="W644" s="3143"/>
      <c r="X644" s="3143"/>
      <c r="Y644" s="3143"/>
      <c r="Z644" s="3143"/>
      <c r="AA644" s="3143"/>
      <c r="AB644" s="3143"/>
      <c r="AC644" s="3143"/>
      <c r="AD644" s="3143"/>
      <c r="AE644" s="3143"/>
      <c r="AF644" s="1020"/>
      <c r="AG644" s="1020"/>
      <c r="AH644" s="1020"/>
      <c r="AI644" s="1020"/>
      <c r="AJ644" s="1020"/>
      <c r="AK644" s="1020"/>
      <c r="AL644" s="1188"/>
      <c r="AM644" s="1129"/>
      <c r="AN644" s="995"/>
      <c r="AO644" s="1020"/>
      <c r="AP644" s="1020"/>
    </row>
    <row r="645" spans="1:60" s="938" customFormat="1" ht="12.75" customHeight="1">
      <c r="A645" s="922"/>
      <c r="B645" s="51"/>
      <c r="C645" s="3139" t="s">
        <v>624</v>
      </c>
      <c r="D645" s="3087"/>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48" t="s">
        <v>1741</v>
      </c>
      <c r="AG645" s="3148"/>
      <c r="AH645" s="3148"/>
      <c r="AI645" s="3148"/>
      <c r="AJ645" s="3148"/>
      <c r="AK645" s="3148"/>
      <c r="AL645" s="3149"/>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1764</v>
      </c>
      <c r="F648" s="3142" t="s">
        <v>1765</v>
      </c>
      <c r="G648" s="3142"/>
      <c r="H648" s="3142"/>
      <c r="I648" s="3142"/>
      <c r="J648" s="3142"/>
      <c r="K648" s="3142"/>
      <c r="L648" s="3142"/>
      <c r="M648" s="3142"/>
      <c r="N648" s="3142"/>
      <c r="O648" s="3142"/>
      <c r="P648" s="3142"/>
      <c r="Q648" s="3142"/>
      <c r="R648" s="3142"/>
      <c r="S648" s="3142"/>
      <c r="T648" s="3142"/>
      <c r="U648" s="3142"/>
      <c r="V648" s="3142"/>
      <c r="W648" s="3142"/>
      <c r="X648" s="3142"/>
      <c r="Y648" s="3142"/>
      <c r="Z648" s="3142"/>
      <c r="AA648" s="3142"/>
      <c r="AB648" s="3142"/>
      <c r="AC648" s="3142"/>
      <c r="AD648" s="3142"/>
      <c r="AE648" s="3142"/>
      <c r="AF648" s="1206"/>
      <c r="AG648" s="1206"/>
      <c r="AH648" s="1206"/>
      <c r="AI648" s="1206"/>
      <c r="AJ648" s="1206"/>
      <c r="AK648" s="1206"/>
      <c r="AL648" s="1207"/>
      <c r="AM648" s="1129"/>
      <c r="AO648" s="1020"/>
      <c r="AP648" s="1020"/>
      <c r="BD648" s="51"/>
      <c r="BE648" s="51"/>
      <c r="BF648" s="51"/>
      <c r="BG648" s="51"/>
      <c r="BH648" s="51"/>
    </row>
    <row r="649" spans="1:60" ht="13">
      <c r="A649" s="922"/>
      <c r="C649" s="1187"/>
      <c r="D649" s="112"/>
      <c r="E649" s="1141"/>
      <c r="F649" s="3143"/>
      <c r="G649" s="3143"/>
      <c r="H649" s="3143"/>
      <c r="I649" s="3143"/>
      <c r="J649" s="3143"/>
      <c r="K649" s="3143"/>
      <c r="L649" s="3143"/>
      <c r="M649" s="3143"/>
      <c r="N649" s="3143"/>
      <c r="O649" s="3143"/>
      <c r="P649" s="3143"/>
      <c r="Q649" s="3143"/>
      <c r="R649" s="3143"/>
      <c r="S649" s="3143"/>
      <c r="T649" s="3143"/>
      <c r="U649" s="3143"/>
      <c r="V649" s="3143"/>
      <c r="W649" s="3143"/>
      <c r="X649" s="3143"/>
      <c r="Y649" s="3143"/>
      <c r="Z649" s="3143"/>
      <c r="AA649" s="3143"/>
      <c r="AB649" s="3143"/>
      <c r="AC649" s="3143"/>
      <c r="AD649" s="3143"/>
      <c r="AE649" s="3143"/>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143"/>
      <c r="G650" s="3143"/>
      <c r="H650" s="3143"/>
      <c r="I650" s="3143"/>
      <c r="J650" s="3143"/>
      <c r="K650" s="3143"/>
      <c r="L650" s="3143"/>
      <c r="M650" s="3143"/>
      <c r="N650" s="3143"/>
      <c r="O650" s="3143"/>
      <c r="P650" s="3143"/>
      <c r="Q650" s="3143"/>
      <c r="R650" s="3143"/>
      <c r="S650" s="3143"/>
      <c r="T650" s="3143"/>
      <c r="U650" s="3143"/>
      <c r="V650" s="3143"/>
      <c r="W650" s="3143"/>
      <c r="X650" s="3143"/>
      <c r="Y650" s="3143"/>
      <c r="Z650" s="3143"/>
      <c r="AA650" s="3143"/>
      <c r="AB650" s="3143"/>
      <c r="AC650" s="3143"/>
      <c r="AD650" s="3143"/>
      <c r="AE650" s="3143"/>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143"/>
      <c r="G651" s="3143"/>
      <c r="H651" s="3143"/>
      <c r="I651" s="3143"/>
      <c r="J651" s="3143"/>
      <c r="K651" s="3143"/>
      <c r="L651" s="3143"/>
      <c r="M651" s="3143"/>
      <c r="N651" s="3143"/>
      <c r="O651" s="3143"/>
      <c r="P651" s="3143"/>
      <c r="Q651" s="3143"/>
      <c r="R651" s="3143"/>
      <c r="S651" s="3143"/>
      <c r="T651" s="3143"/>
      <c r="U651" s="3143"/>
      <c r="V651" s="3143"/>
      <c r="W651" s="3143"/>
      <c r="X651" s="3143"/>
      <c r="Y651" s="3143"/>
      <c r="Z651" s="3143"/>
      <c r="AA651" s="3143"/>
      <c r="AB651" s="3143"/>
      <c r="AC651" s="3143"/>
      <c r="AD651" s="3143"/>
      <c r="AE651" s="3143"/>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143"/>
      <c r="G652" s="3143"/>
      <c r="H652" s="3143"/>
      <c r="I652" s="3143"/>
      <c r="J652" s="3143"/>
      <c r="K652" s="3143"/>
      <c r="L652" s="3143"/>
      <c r="M652" s="3143"/>
      <c r="N652" s="3143"/>
      <c r="O652" s="3143"/>
      <c r="P652" s="3143"/>
      <c r="Q652" s="3143"/>
      <c r="R652" s="3143"/>
      <c r="S652" s="3143"/>
      <c r="T652" s="3143"/>
      <c r="U652" s="3143"/>
      <c r="V652" s="3143"/>
      <c r="W652" s="3143"/>
      <c r="X652" s="3143"/>
      <c r="Y652" s="3143"/>
      <c r="Z652" s="3143"/>
      <c r="AA652" s="3143"/>
      <c r="AB652" s="3143"/>
      <c r="AC652" s="3143"/>
      <c r="AD652" s="3143"/>
      <c r="AE652" s="3143"/>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143"/>
      <c r="G653" s="3143"/>
      <c r="H653" s="3143"/>
      <c r="I653" s="3143"/>
      <c r="J653" s="3143"/>
      <c r="K653" s="3143"/>
      <c r="L653" s="3143"/>
      <c r="M653" s="3143"/>
      <c r="N653" s="3143"/>
      <c r="O653" s="3143"/>
      <c r="P653" s="3143"/>
      <c r="Q653" s="3143"/>
      <c r="R653" s="3143"/>
      <c r="S653" s="3143"/>
      <c r="T653" s="3143"/>
      <c r="U653" s="3143"/>
      <c r="V653" s="3143"/>
      <c r="W653" s="3143"/>
      <c r="X653" s="3143"/>
      <c r="Y653" s="3143"/>
      <c r="Z653" s="3143"/>
      <c r="AA653" s="3143"/>
      <c r="AB653" s="3143"/>
      <c r="AC653" s="3143"/>
      <c r="AD653" s="3143"/>
      <c r="AE653" s="3143"/>
      <c r="AF653" s="1219"/>
      <c r="AG653" s="1219"/>
      <c r="AH653" s="1219"/>
      <c r="AI653" s="1219"/>
      <c r="AJ653" s="1219"/>
      <c r="AK653" s="1219"/>
      <c r="AL653" s="1220"/>
      <c r="AM653" s="1129"/>
      <c r="AN653" s="995"/>
    </row>
    <row r="654" spans="1:60" s="938" customFormat="1" ht="12.75" customHeight="1">
      <c r="A654" s="922"/>
      <c r="B654" s="51"/>
      <c r="C654" s="1221"/>
      <c r="D654" s="1186"/>
      <c r="E654" s="1173"/>
      <c r="F654" s="3143"/>
      <c r="G654" s="3143"/>
      <c r="H654" s="3143"/>
      <c r="I654" s="3143"/>
      <c r="J654" s="3143"/>
      <c r="K654" s="3143"/>
      <c r="L654" s="3143"/>
      <c r="M654" s="3143"/>
      <c r="N654" s="3143"/>
      <c r="O654" s="3143"/>
      <c r="P654" s="3143"/>
      <c r="Q654" s="3143"/>
      <c r="R654" s="3143"/>
      <c r="S654" s="3143"/>
      <c r="T654" s="3143"/>
      <c r="U654" s="3143"/>
      <c r="V654" s="3143"/>
      <c r="W654" s="3143"/>
      <c r="X654" s="3143"/>
      <c r="Y654" s="3143"/>
      <c r="Z654" s="3143"/>
      <c r="AA654" s="3143"/>
      <c r="AB654" s="3143"/>
      <c r="AC654" s="3143"/>
      <c r="AD654" s="3143"/>
      <c r="AE654" s="3143"/>
      <c r="AF654" s="1219"/>
      <c r="AG654" s="1219"/>
      <c r="AH654" s="1219"/>
      <c r="AI654" s="1219"/>
      <c r="AJ654" s="1219"/>
      <c r="AK654" s="1219"/>
      <c r="AL654" s="1220"/>
      <c r="AM654" s="1129"/>
      <c r="AN654" s="995"/>
    </row>
    <row r="655" spans="1:60" s="938" customFormat="1" ht="12.75" customHeight="1">
      <c r="A655" s="922"/>
      <c r="B655" s="51"/>
      <c r="C655" s="1221"/>
      <c r="D655" s="1186"/>
      <c r="E655" s="1173"/>
      <c r="F655" s="3143"/>
      <c r="G655" s="3143"/>
      <c r="H655" s="3143"/>
      <c r="I655" s="3143"/>
      <c r="J655" s="3143"/>
      <c r="K655" s="3143"/>
      <c r="L655" s="3143"/>
      <c r="M655" s="3143"/>
      <c r="N655" s="3143"/>
      <c r="O655" s="3143"/>
      <c r="P655" s="3143"/>
      <c r="Q655" s="3143"/>
      <c r="R655" s="3143"/>
      <c r="S655" s="3143"/>
      <c r="T655" s="3143"/>
      <c r="U655" s="3143"/>
      <c r="V655" s="3143"/>
      <c r="W655" s="3143"/>
      <c r="X655" s="3143"/>
      <c r="Y655" s="3143"/>
      <c r="Z655" s="3143"/>
      <c r="AA655" s="3143"/>
      <c r="AB655" s="3143"/>
      <c r="AC655" s="3143"/>
      <c r="AD655" s="3143"/>
      <c r="AE655" s="3143"/>
      <c r="AF655" s="1219"/>
      <c r="AG655" s="1219"/>
      <c r="AH655" s="1219"/>
      <c r="AI655" s="1219"/>
      <c r="AJ655" s="1219"/>
      <c r="AK655" s="1219"/>
      <c r="AL655" s="1220"/>
      <c r="AM655" s="1129"/>
      <c r="AN655" s="995"/>
    </row>
    <row r="656" spans="1:60" s="938" customFormat="1" ht="17.25" customHeight="1">
      <c r="A656" s="922"/>
      <c r="B656" s="51"/>
      <c r="C656" s="1221"/>
      <c r="D656" s="1186"/>
      <c r="E656" s="1173"/>
      <c r="F656" s="3143"/>
      <c r="G656" s="3143"/>
      <c r="H656" s="3143"/>
      <c r="I656" s="3143"/>
      <c r="J656" s="3143"/>
      <c r="K656" s="3143"/>
      <c r="L656" s="3143"/>
      <c r="M656" s="3143"/>
      <c r="N656" s="3143"/>
      <c r="O656" s="3143"/>
      <c r="P656" s="3143"/>
      <c r="Q656" s="3143"/>
      <c r="R656" s="3143"/>
      <c r="S656" s="3143"/>
      <c r="T656" s="3143"/>
      <c r="U656" s="3143"/>
      <c r="V656" s="3143"/>
      <c r="W656" s="3143"/>
      <c r="X656" s="3143"/>
      <c r="Y656" s="3143"/>
      <c r="Z656" s="3143"/>
      <c r="AA656" s="3143"/>
      <c r="AB656" s="3143"/>
      <c r="AC656" s="3143"/>
      <c r="AD656" s="3143"/>
      <c r="AE656" s="3143"/>
      <c r="AF656" s="1020"/>
      <c r="AG656" s="1020"/>
      <c r="AH656" s="1020"/>
      <c r="AI656" s="1020"/>
      <c r="AJ656" s="1020"/>
      <c r="AK656" s="1020"/>
      <c r="AL656" s="1188"/>
      <c r="AM656" s="1129"/>
      <c r="AN656" s="995"/>
    </row>
    <row r="657" spans="1:54" s="938" customFormat="1" ht="12.75" customHeight="1">
      <c r="A657" s="922"/>
      <c r="B657" s="51"/>
      <c r="C657" s="3139" t="s">
        <v>624</v>
      </c>
      <c r="D657" s="3087"/>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48" t="s">
        <v>1741</v>
      </c>
      <c r="AG657" s="3148"/>
      <c r="AH657" s="3148"/>
      <c r="AI657" s="3148"/>
      <c r="AJ657" s="3148"/>
      <c r="AK657" s="3148"/>
      <c r="AL657" s="3149"/>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142" t="s">
        <v>1768</v>
      </c>
      <c r="G660" s="3142"/>
      <c r="H660" s="3142"/>
      <c r="I660" s="3142"/>
      <c r="J660" s="3142"/>
      <c r="K660" s="3142"/>
      <c r="L660" s="3142"/>
      <c r="M660" s="3142"/>
      <c r="N660" s="3142"/>
      <c r="O660" s="3142"/>
      <c r="P660" s="3142"/>
      <c r="Q660" s="3142"/>
      <c r="R660" s="3142"/>
      <c r="S660" s="3142"/>
      <c r="T660" s="3142"/>
      <c r="U660" s="3142"/>
      <c r="V660" s="3142"/>
      <c r="W660" s="3142"/>
      <c r="X660" s="3142"/>
      <c r="Y660" s="3142"/>
      <c r="Z660" s="3142"/>
      <c r="AA660" s="3142"/>
      <c r="AB660" s="3142"/>
      <c r="AC660" s="3142"/>
      <c r="AD660" s="3142"/>
      <c r="AE660" s="3142"/>
      <c r="AF660" s="1168"/>
      <c r="AG660" s="1168"/>
      <c r="AH660" s="1168"/>
      <c r="AI660" s="1168"/>
      <c r="AJ660" s="1168"/>
      <c r="AK660" s="1168"/>
      <c r="AL660" s="1204"/>
      <c r="AM660" s="1129"/>
      <c r="AN660" s="995"/>
      <c r="AO660" s="938" t="s">
        <v>624</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143"/>
      <c r="G661" s="3143"/>
      <c r="H661" s="3143"/>
      <c r="I661" s="3143"/>
      <c r="J661" s="3143"/>
      <c r="K661" s="3143"/>
      <c r="L661" s="3143"/>
      <c r="M661" s="3143"/>
      <c r="N661" s="3143"/>
      <c r="O661" s="3143"/>
      <c r="P661" s="3143"/>
      <c r="Q661" s="3143"/>
      <c r="R661" s="3143"/>
      <c r="S661" s="3143"/>
      <c r="T661" s="3143"/>
      <c r="U661" s="3143"/>
      <c r="V661" s="3143"/>
      <c r="W661" s="3143"/>
      <c r="X661" s="3143"/>
      <c r="Y661" s="3143"/>
      <c r="Z661" s="3143"/>
      <c r="AA661" s="3143"/>
      <c r="AB661" s="3143"/>
      <c r="AC661" s="3143"/>
      <c r="AD661" s="3143"/>
      <c r="AE661" s="3143"/>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143"/>
      <c r="G662" s="3143"/>
      <c r="H662" s="3143"/>
      <c r="I662" s="3143"/>
      <c r="J662" s="3143"/>
      <c r="K662" s="3143"/>
      <c r="L662" s="3143"/>
      <c r="M662" s="3143"/>
      <c r="N662" s="3143"/>
      <c r="O662" s="3143"/>
      <c r="P662" s="3143"/>
      <c r="Q662" s="3143"/>
      <c r="R662" s="3143"/>
      <c r="S662" s="3143"/>
      <c r="T662" s="3143"/>
      <c r="U662" s="3143"/>
      <c r="V662" s="3143"/>
      <c r="W662" s="3143"/>
      <c r="X662" s="3143"/>
      <c r="Y662" s="3143"/>
      <c r="Z662" s="3143"/>
      <c r="AA662" s="3143"/>
      <c r="AB662" s="3143"/>
      <c r="AC662" s="3143"/>
      <c r="AD662" s="3143"/>
      <c r="AE662" s="3143"/>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143"/>
      <c r="G663" s="3143"/>
      <c r="H663" s="3143"/>
      <c r="I663" s="3143"/>
      <c r="J663" s="3143"/>
      <c r="K663" s="3143"/>
      <c r="L663" s="3143"/>
      <c r="M663" s="3143"/>
      <c r="N663" s="3143"/>
      <c r="O663" s="3143"/>
      <c r="P663" s="3143"/>
      <c r="Q663" s="3143"/>
      <c r="R663" s="3143"/>
      <c r="S663" s="3143"/>
      <c r="T663" s="3143"/>
      <c r="U663" s="3143"/>
      <c r="V663" s="3143"/>
      <c r="W663" s="3143"/>
      <c r="X663" s="3143"/>
      <c r="Y663" s="3143"/>
      <c r="Z663" s="3143"/>
      <c r="AA663" s="3143"/>
      <c r="AB663" s="3143"/>
      <c r="AC663" s="3143"/>
      <c r="AD663" s="3143"/>
      <c r="AE663" s="3143"/>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139" t="s">
        <v>624</v>
      </c>
      <c r="D664" s="3087"/>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48" t="s">
        <v>1741</v>
      </c>
      <c r="AG664" s="3148"/>
      <c r="AH664" s="3148"/>
      <c r="AI664" s="3148"/>
      <c r="AJ664" s="3148"/>
      <c r="AK664" s="3148"/>
      <c r="AL664" s="3149"/>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52" t="s">
        <v>624</v>
      </c>
      <c r="D668" s="3153"/>
      <c r="E668" s="1169" t="s">
        <v>1777</v>
      </c>
      <c r="F668" s="3142" t="s">
        <v>1778</v>
      </c>
      <c r="G668" s="3142"/>
      <c r="H668" s="3142"/>
      <c r="I668" s="3142"/>
      <c r="J668" s="3142"/>
      <c r="K668" s="3142"/>
      <c r="L668" s="3142"/>
      <c r="M668" s="3142"/>
      <c r="N668" s="3142"/>
      <c r="O668" s="3142"/>
      <c r="P668" s="3142"/>
      <c r="Q668" s="3142"/>
      <c r="R668" s="3142"/>
      <c r="S668" s="3142"/>
      <c r="T668" s="3142"/>
      <c r="U668" s="3142"/>
      <c r="V668" s="3142"/>
      <c r="W668" s="3142"/>
      <c r="X668" s="3142"/>
      <c r="Y668" s="3142"/>
      <c r="Z668" s="3142"/>
      <c r="AA668" s="3142"/>
      <c r="AB668" s="3142"/>
      <c r="AC668" s="3142"/>
      <c r="AD668" s="3142"/>
      <c r="AE668" s="3142"/>
      <c r="AF668" s="3154" t="s">
        <v>1741</v>
      </c>
      <c r="AG668" s="3154"/>
      <c r="AH668" s="3154"/>
      <c r="AI668" s="3154"/>
      <c r="AJ668" s="3154"/>
      <c r="AK668" s="3154"/>
      <c r="AL668" s="3155"/>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143"/>
      <c r="G669" s="3143"/>
      <c r="H669" s="3143"/>
      <c r="I669" s="3143"/>
      <c r="J669" s="3143"/>
      <c r="K669" s="3143"/>
      <c r="L669" s="3143"/>
      <c r="M669" s="3143"/>
      <c r="N669" s="3143"/>
      <c r="O669" s="3143"/>
      <c r="P669" s="3143"/>
      <c r="Q669" s="3143"/>
      <c r="R669" s="3143"/>
      <c r="S669" s="3143"/>
      <c r="T669" s="3143"/>
      <c r="U669" s="3143"/>
      <c r="V669" s="3143"/>
      <c r="W669" s="3143"/>
      <c r="X669" s="3143"/>
      <c r="Y669" s="3143"/>
      <c r="Z669" s="3143"/>
      <c r="AA669" s="3143"/>
      <c r="AB669" s="3143"/>
      <c r="AC669" s="3143"/>
      <c r="AD669" s="3143"/>
      <c r="AE669" s="3143"/>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649999999999999" customHeight="1">
      <c r="A670" s="922"/>
      <c r="B670" s="51"/>
      <c r="C670" s="1231"/>
      <c r="D670" s="1179"/>
      <c r="E670" s="1180"/>
      <c r="F670" s="3147"/>
      <c r="G670" s="3147"/>
      <c r="H670" s="3147"/>
      <c r="I670" s="3147"/>
      <c r="J670" s="3147"/>
      <c r="K670" s="3147"/>
      <c r="L670" s="3147"/>
      <c r="M670" s="3147"/>
      <c r="N670" s="3147"/>
      <c r="O670" s="3147"/>
      <c r="P670" s="3147"/>
      <c r="Q670" s="3147"/>
      <c r="R670" s="3147"/>
      <c r="S670" s="3147"/>
      <c r="T670" s="3147"/>
      <c r="U670" s="3147"/>
      <c r="V670" s="3147"/>
      <c r="W670" s="3147"/>
      <c r="X670" s="3147"/>
      <c r="Y670" s="3147"/>
      <c r="Z670" s="3147"/>
      <c r="AA670" s="3147"/>
      <c r="AB670" s="3147"/>
      <c r="AC670" s="3147"/>
      <c r="AD670" s="3147"/>
      <c r="AE670" s="3147"/>
      <c r="AF670" s="1184"/>
      <c r="AG670" s="1184"/>
      <c r="AH670" s="1184"/>
      <c r="AI670" s="1184"/>
      <c r="AJ670" s="1184"/>
      <c r="AK670" s="1184"/>
      <c r="AL670" s="1232"/>
      <c r="AM670" s="1129"/>
      <c r="AN670" s="1233"/>
      <c r="AO670" s="938" t="s">
        <v>624</v>
      </c>
      <c r="AP670" s="1063">
        <v>0</v>
      </c>
      <c r="AR670" s="938" t="s">
        <v>624</v>
      </c>
      <c r="AS670" s="1063">
        <v>0</v>
      </c>
      <c r="AT670" s="1234"/>
      <c r="AW670" s="938" t="s">
        <v>624</v>
      </c>
      <c r="AX670" s="1234">
        <v>0</v>
      </c>
      <c r="BA670" s="938" t="s">
        <v>624</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139" t="s">
        <v>624</v>
      </c>
      <c r="D672" s="3087"/>
      <c r="E672" s="1169" t="s">
        <v>1783</v>
      </c>
      <c r="F672" s="3142" t="s">
        <v>1784</v>
      </c>
      <c r="G672" s="3142"/>
      <c r="H672" s="3142"/>
      <c r="I672" s="3142"/>
      <c r="J672" s="3142"/>
      <c r="K672" s="3142"/>
      <c r="L672" s="3142"/>
      <c r="M672" s="3142"/>
      <c r="N672" s="3142"/>
      <c r="O672" s="3142"/>
      <c r="P672" s="3142"/>
      <c r="Q672" s="3142"/>
      <c r="R672" s="3142"/>
      <c r="S672" s="3142"/>
      <c r="T672" s="3142"/>
      <c r="U672" s="3142"/>
      <c r="V672" s="3142"/>
      <c r="W672" s="3142"/>
      <c r="X672" s="3142"/>
      <c r="Y672" s="3142"/>
      <c r="Z672" s="3142"/>
      <c r="AA672" s="3142"/>
      <c r="AB672" s="3142"/>
      <c r="AC672" s="3142"/>
      <c r="AD672" s="3142"/>
      <c r="AE672" s="3142"/>
      <c r="AF672" s="3154" t="s">
        <v>1741</v>
      </c>
      <c r="AG672" s="3154"/>
      <c r="AH672" s="3154"/>
      <c r="AI672" s="3154"/>
      <c r="AJ672" s="3154"/>
      <c r="AK672" s="3154"/>
      <c r="AL672" s="3155"/>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143"/>
      <c r="G673" s="3143"/>
      <c r="H673" s="3143"/>
      <c r="I673" s="3143"/>
      <c r="J673" s="3143"/>
      <c r="K673" s="3143"/>
      <c r="L673" s="3143"/>
      <c r="M673" s="3143"/>
      <c r="N673" s="3143"/>
      <c r="O673" s="3143"/>
      <c r="P673" s="3143"/>
      <c r="Q673" s="3143"/>
      <c r="R673" s="3143"/>
      <c r="S673" s="3143"/>
      <c r="T673" s="3143"/>
      <c r="U673" s="3143"/>
      <c r="V673" s="3143"/>
      <c r="W673" s="3143"/>
      <c r="X673" s="3143"/>
      <c r="Y673" s="3143"/>
      <c r="Z673" s="3143"/>
      <c r="AA673" s="3143"/>
      <c r="AB673" s="3143"/>
      <c r="AC673" s="3143"/>
      <c r="AD673" s="3143"/>
      <c r="AE673" s="3143"/>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143"/>
      <c r="G674" s="3143"/>
      <c r="H674" s="3143"/>
      <c r="I674" s="3143"/>
      <c r="J674" s="3143"/>
      <c r="K674" s="3143"/>
      <c r="L674" s="3143"/>
      <c r="M674" s="3143"/>
      <c r="N674" s="3143"/>
      <c r="O674" s="3143"/>
      <c r="P674" s="3143"/>
      <c r="Q674" s="3143"/>
      <c r="R674" s="3143"/>
      <c r="S674" s="3143"/>
      <c r="T674" s="3143"/>
      <c r="U674" s="3143"/>
      <c r="V674" s="3143"/>
      <c r="W674" s="3143"/>
      <c r="X674" s="3143"/>
      <c r="Y674" s="3143"/>
      <c r="Z674" s="3143"/>
      <c r="AA674" s="3143"/>
      <c r="AB674" s="3143"/>
      <c r="AC674" s="3143"/>
      <c r="AD674" s="3143"/>
      <c r="AE674" s="3143"/>
      <c r="AF674" s="1208"/>
      <c r="AG674" s="986"/>
      <c r="AH674" s="1020"/>
      <c r="AI674" s="1020"/>
      <c r="AJ674" s="1020"/>
      <c r="AK674" s="1020"/>
      <c r="AL674" s="1188"/>
      <c r="AM674" s="1129"/>
      <c r="AN674" s="1235"/>
      <c r="AO674" s="938" t="s">
        <v>624</v>
      </c>
      <c r="AP674" s="1063">
        <v>0</v>
      </c>
      <c r="AW674" s="1236"/>
      <c r="AX674" s="1234"/>
    </row>
    <row r="675" spans="1:54" s="938" customFormat="1" ht="12.75" customHeight="1">
      <c r="A675" s="922"/>
      <c r="B675" s="51"/>
      <c r="C675" s="1231"/>
      <c r="D675" s="1179"/>
      <c r="E675" s="1180"/>
      <c r="F675" s="3147"/>
      <c r="G675" s="3147"/>
      <c r="H675" s="3147"/>
      <c r="I675" s="3147"/>
      <c r="J675" s="3147"/>
      <c r="K675" s="3147"/>
      <c r="L675" s="3147"/>
      <c r="M675" s="3147"/>
      <c r="N675" s="3147"/>
      <c r="O675" s="3147"/>
      <c r="P675" s="3147"/>
      <c r="Q675" s="3147"/>
      <c r="R675" s="3147"/>
      <c r="S675" s="3147"/>
      <c r="T675" s="3147"/>
      <c r="U675" s="3147"/>
      <c r="V675" s="3147"/>
      <c r="W675" s="3147"/>
      <c r="X675" s="3147"/>
      <c r="Y675" s="3147"/>
      <c r="Z675" s="3147"/>
      <c r="AA675" s="3147"/>
      <c r="AB675" s="3147"/>
      <c r="AC675" s="3147"/>
      <c r="AD675" s="3147"/>
      <c r="AE675" s="3147"/>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50" t="s">
        <v>1787</v>
      </c>
      <c r="G677" s="3150"/>
      <c r="H677" s="3150"/>
      <c r="I677" s="3150"/>
      <c r="J677" s="3150"/>
      <c r="K677" s="3150"/>
      <c r="L677" s="3150"/>
      <c r="M677" s="3150"/>
      <c r="N677" s="3150"/>
      <c r="O677" s="3150"/>
      <c r="P677" s="3150"/>
      <c r="Q677" s="3150"/>
      <c r="R677" s="3150"/>
      <c r="S677" s="3150"/>
      <c r="T677" s="3150"/>
      <c r="U677" s="3150"/>
      <c r="V677" s="3150"/>
      <c r="W677" s="3150"/>
      <c r="X677" s="3150"/>
      <c r="Y677" s="3150"/>
      <c r="Z677" s="3150"/>
      <c r="AA677" s="3150"/>
      <c r="AB677" s="3150"/>
      <c r="AC677" s="3150"/>
      <c r="AD677" s="3150"/>
      <c r="AE677" s="3150"/>
      <c r="AF677" s="3150"/>
      <c r="AG677" s="1203"/>
      <c r="AH677" s="1168"/>
      <c r="AI677" s="1168"/>
      <c r="AJ677" s="1168"/>
      <c r="AK677" s="1168"/>
      <c r="AL677" s="1204"/>
      <c r="AM677" s="1129"/>
      <c r="AN677" s="995"/>
    </row>
    <row r="678" spans="1:54" s="938" customFormat="1" ht="12.75" customHeight="1">
      <c r="A678" s="922"/>
      <c r="B678" s="51"/>
      <c r="C678" s="1187"/>
      <c r="D678" s="112"/>
      <c r="E678" s="1141"/>
      <c r="F678" s="3151"/>
      <c r="G678" s="3151"/>
      <c r="H678" s="3151"/>
      <c r="I678" s="3151"/>
      <c r="J678" s="3151"/>
      <c r="K678" s="3151"/>
      <c r="L678" s="3151"/>
      <c r="M678" s="3151"/>
      <c r="N678" s="3151"/>
      <c r="O678" s="3151"/>
      <c r="P678" s="3151"/>
      <c r="Q678" s="3151"/>
      <c r="R678" s="3151"/>
      <c r="S678" s="3151"/>
      <c r="T678" s="3151"/>
      <c r="U678" s="3151"/>
      <c r="V678" s="3151"/>
      <c r="W678" s="3151"/>
      <c r="X678" s="3151"/>
      <c r="Y678" s="3151"/>
      <c r="Z678" s="3151"/>
      <c r="AA678" s="3151"/>
      <c r="AB678" s="3151"/>
      <c r="AC678" s="3151"/>
      <c r="AD678" s="3151"/>
      <c r="AE678" s="3151"/>
      <c r="AF678" s="3151"/>
      <c r="AG678" s="1020"/>
      <c r="AH678" s="1020"/>
      <c r="AI678" s="1020"/>
      <c r="AJ678" s="1020"/>
      <c r="AK678" s="1020"/>
      <c r="AL678" s="1188"/>
      <c r="AM678" s="1129"/>
      <c r="AN678" s="995"/>
    </row>
    <row r="679" spans="1:54" s="938" customFormat="1" ht="12.75" customHeight="1">
      <c r="A679" s="922"/>
      <c r="B679" s="51"/>
      <c r="C679" s="1196"/>
      <c r="D679" s="1020"/>
      <c r="E679" s="1020"/>
      <c r="F679" s="3151"/>
      <c r="G679" s="3151"/>
      <c r="H679" s="3151"/>
      <c r="I679" s="3151"/>
      <c r="J679" s="3151"/>
      <c r="K679" s="3151"/>
      <c r="L679" s="3151"/>
      <c r="M679" s="3151"/>
      <c r="N679" s="3151"/>
      <c r="O679" s="3151"/>
      <c r="P679" s="3151"/>
      <c r="Q679" s="3151"/>
      <c r="R679" s="3151"/>
      <c r="S679" s="3151"/>
      <c r="T679" s="3151"/>
      <c r="U679" s="3151"/>
      <c r="V679" s="3151"/>
      <c r="W679" s="3151"/>
      <c r="X679" s="3151"/>
      <c r="Y679" s="3151"/>
      <c r="Z679" s="3151"/>
      <c r="AA679" s="3151"/>
      <c r="AB679" s="3151"/>
      <c r="AC679" s="3151"/>
      <c r="AD679" s="3151"/>
      <c r="AE679" s="3151"/>
      <c r="AF679" s="3151"/>
      <c r="AG679" s="1020"/>
      <c r="AH679" s="1020"/>
      <c r="AI679" s="1020"/>
      <c r="AJ679" s="1020"/>
      <c r="AK679" s="1020"/>
      <c r="AL679" s="1188"/>
      <c r="AM679" s="1129"/>
      <c r="AN679" s="995"/>
    </row>
    <row r="680" spans="1:54" s="938" customFormat="1" ht="12.75" customHeight="1">
      <c r="A680" s="922"/>
      <c r="B680" s="51"/>
      <c r="C680" s="1196"/>
      <c r="D680" s="1020"/>
      <c r="E680" s="1020"/>
      <c r="F680" s="3151"/>
      <c r="G680" s="3151"/>
      <c r="H680" s="3151"/>
      <c r="I680" s="3151"/>
      <c r="J680" s="3151"/>
      <c r="K680" s="3151"/>
      <c r="L680" s="3151"/>
      <c r="M680" s="3151"/>
      <c r="N680" s="3151"/>
      <c r="O680" s="3151"/>
      <c r="P680" s="3151"/>
      <c r="Q680" s="3151"/>
      <c r="R680" s="3151"/>
      <c r="S680" s="3151"/>
      <c r="T680" s="3151"/>
      <c r="U680" s="3151"/>
      <c r="V680" s="3151"/>
      <c r="W680" s="3151"/>
      <c r="X680" s="3151"/>
      <c r="Y680" s="3151"/>
      <c r="Z680" s="3151"/>
      <c r="AA680" s="3151"/>
      <c r="AB680" s="3151"/>
      <c r="AC680" s="3151"/>
      <c r="AD680" s="3151"/>
      <c r="AE680" s="3151"/>
      <c r="AF680" s="3151"/>
      <c r="AG680" s="1020"/>
      <c r="AH680" s="1020"/>
      <c r="AI680" s="1020"/>
      <c r="AJ680" s="1020"/>
      <c r="AK680" s="1020"/>
      <c r="AL680" s="1188"/>
      <c r="AM680" s="1129"/>
      <c r="AN680" s="995"/>
    </row>
    <row r="681" spans="1:54" s="938" customFormat="1" ht="12.75" customHeight="1">
      <c r="A681" s="922"/>
      <c r="B681" s="51"/>
      <c r="C681" s="3139" t="s">
        <v>624</v>
      </c>
      <c r="D681" s="3087"/>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140" t="s">
        <v>1741</v>
      </c>
      <c r="AG681" s="3140"/>
      <c r="AH681" s="3140"/>
      <c r="AI681" s="3140"/>
      <c r="AJ681" s="3140"/>
      <c r="AK681" s="3140"/>
      <c r="AL681" s="3141"/>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90">
        <f>IF(Application!D213="N/A",AS573,AS575)</f>
        <v>10</v>
      </c>
      <c r="AL684" s="3091"/>
      <c r="AM684" s="3092"/>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624</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206" t="s">
        <v>1791</v>
      </c>
      <c r="AF687" s="3206"/>
      <c r="AG687" s="3206"/>
      <c r="AH687" s="3206"/>
      <c r="AI687" s="3206"/>
      <c r="AJ687" s="3206"/>
      <c r="AK687" s="3206"/>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56" t="s">
        <v>624</v>
      </c>
      <c r="D693" s="3157"/>
      <c r="E693" s="1243" t="s">
        <v>538</v>
      </c>
      <c r="F693" s="3158" t="s">
        <v>1797</v>
      </c>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8"/>
      <c r="AC693" s="3158"/>
      <c r="AD693" s="3158"/>
      <c r="AE693" s="3158"/>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59"/>
      <c r="G694" s="3159"/>
      <c r="H694" s="3159"/>
      <c r="I694" s="3159"/>
      <c r="J694" s="3159"/>
      <c r="K694" s="3159"/>
      <c r="L694" s="3159"/>
      <c r="M694" s="3159"/>
      <c r="N694" s="3159"/>
      <c r="O694" s="3159"/>
      <c r="P694" s="3159"/>
      <c r="Q694" s="3159"/>
      <c r="R694" s="3159"/>
      <c r="S694" s="3159"/>
      <c r="T694" s="3159"/>
      <c r="U694" s="3159"/>
      <c r="V694" s="3159"/>
      <c r="W694" s="3159"/>
      <c r="X694" s="3159"/>
      <c r="Y694" s="3159"/>
      <c r="Z694" s="3159"/>
      <c r="AA694" s="3159"/>
      <c r="AB694" s="3159"/>
      <c r="AC694" s="3159"/>
      <c r="AD694" s="3159"/>
      <c r="AE694" s="3159"/>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60" t="s">
        <v>624</v>
      </c>
      <c r="G695" s="3160"/>
      <c r="H695" s="3160"/>
      <c r="I695" s="3160"/>
      <c r="J695" s="3160"/>
      <c r="K695" s="3160"/>
      <c r="L695" s="3160"/>
      <c r="M695" s="3160"/>
      <c r="N695" s="3160"/>
      <c r="O695" s="3160"/>
      <c r="P695" s="3160"/>
      <c r="Q695" s="3160"/>
      <c r="R695" s="3160"/>
      <c r="S695" s="3160"/>
      <c r="T695" s="3160"/>
      <c r="U695" s="3160"/>
      <c r="V695" s="3160"/>
      <c r="W695" s="3160"/>
      <c r="X695" s="3160"/>
      <c r="Y695" s="3160"/>
      <c r="Z695" s="3160"/>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624</v>
      </c>
      <c r="AP696" s="1063">
        <v>0</v>
      </c>
    </row>
    <row r="697" spans="1:50" s="938" customFormat="1" ht="12.75" hidden="1" customHeight="1">
      <c r="A697" s="1055"/>
      <c r="C697" s="3161" t="s">
        <v>576</v>
      </c>
      <c r="D697" s="3162"/>
      <c r="E697" s="1243" t="s">
        <v>796</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168" t="s">
        <v>624</v>
      </c>
      <c r="W700" s="3168"/>
      <c r="X700" s="3168"/>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168" t="s">
        <v>624</v>
      </c>
      <c r="W702" s="3168"/>
      <c r="X702" s="3168"/>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624</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168" t="s">
        <v>624</v>
      </c>
      <c r="W707" s="3168"/>
      <c r="X707" s="3168"/>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624</v>
      </c>
      <c r="AP709" s="938">
        <v>0</v>
      </c>
      <c r="AQ709" s="1208"/>
    </row>
    <row r="710" spans="1:81" s="988" customFormat="1" ht="12.75" hidden="1" customHeight="1">
      <c r="A710" s="1055"/>
      <c r="B710" s="1021"/>
      <c r="C710" s="1266"/>
      <c r="D710" s="3167"/>
      <c r="E710" s="3167"/>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168" t="s">
        <v>624</v>
      </c>
      <c r="W711" s="3168"/>
      <c r="X711" s="3168"/>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168" t="s">
        <v>624</v>
      </c>
      <c r="W713" s="3168"/>
      <c r="X713" s="3168"/>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56" t="s">
        <v>624</v>
      </c>
      <c r="D716" s="3157"/>
      <c r="E716" s="1243" t="s">
        <v>538</v>
      </c>
      <c r="F716" s="3158" t="s">
        <v>1797</v>
      </c>
      <c r="G716" s="3158"/>
      <c r="H716" s="3158"/>
      <c r="I716" s="3158"/>
      <c r="J716" s="3158"/>
      <c r="K716" s="3158"/>
      <c r="L716" s="3158"/>
      <c r="M716" s="3158"/>
      <c r="N716" s="3158"/>
      <c r="O716" s="3158"/>
      <c r="P716" s="3158"/>
      <c r="Q716" s="3158"/>
      <c r="R716" s="3158"/>
      <c r="S716" s="3158"/>
      <c r="T716" s="3158"/>
      <c r="U716" s="3158"/>
      <c r="V716" s="3158"/>
      <c r="W716" s="3158"/>
      <c r="X716" s="3158"/>
      <c r="Y716" s="3158"/>
      <c r="Z716" s="3158"/>
      <c r="AA716" s="3158"/>
      <c r="AB716" s="3158"/>
      <c r="AC716" s="3158"/>
      <c r="AD716" s="3158"/>
      <c r="AE716" s="3158"/>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59"/>
      <c r="G717" s="3159"/>
      <c r="H717" s="3159"/>
      <c r="I717" s="3159"/>
      <c r="J717" s="3159"/>
      <c r="K717" s="3159"/>
      <c r="L717" s="3159"/>
      <c r="M717" s="3159"/>
      <c r="N717" s="3159"/>
      <c r="O717" s="3159"/>
      <c r="P717" s="3159"/>
      <c r="Q717" s="3159"/>
      <c r="R717" s="3159"/>
      <c r="S717" s="3159"/>
      <c r="T717" s="3159"/>
      <c r="U717" s="3159"/>
      <c r="V717" s="3159"/>
      <c r="W717" s="3159"/>
      <c r="X717" s="3159"/>
      <c r="Y717" s="3159"/>
      <c r="Z717" s="3159"/>
      <c r="AA717" s="3159"/>
      <c r="AB717" s="3159"/>
      <c r="AC717" s="3159"/>
      <c r="AD717" s="3159"/>
      <c r="AE717" s="3159"/>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63" t="s">
        <v>624</v>
      </c>
      <c r="G718" s="3163"/>
      <c r="H718" s="3163"/>
      <c r="I718" s="3163"/>
      <c r="J718" s="3163"/>
      <c r="K718" s="3163"/>
      <c r="L718" s="3163"/>
      <c r="M718" s="3163"/>
      <c r="N718" s="3163"/>
      <c r="O718" s="3163"/>
      <c r="P718" s="3163"/>
      <c r="Q718" s="3163"/>
      <c r="R718" s="3163"/>
      <c r="S718" s="3163"/>
      <c r="T718" s="3163"/>
      <c r="U718" s="3163"/>
      <c r="V718" s="3163"/>
      <c r="W718" s="3163"/>
      <c r="X718" s="3163"/>
      <c r="Y718" s="3163"/>
      <c r="Z718" s="3163"/>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56" t="s">
        <v>624</v>
      </c>
      <c r="D720" s="3157"/>
      <c r="E720" s="1243" t="s">
        <v>796</v>
      </c>
      <c r="F720" s="3164" t="s">
        <v>1819</v>
      </c>
      <c r="G720" s="3164"/>
      <c r="H720" s="3164"/>
      <c r="I720" s="3164"/>
      <c r="J720" s="3164"/>
      <c r="K720" s="3164"/>
      <c r="L720" s="3164"/>
      <c r="M720" s="3164"/>
      <c r="N720" s="3164"/>
      <c r="O720" s="3164"/>
      <c r="P720" s="3164"/>
      <c r="Q720" s="3164"/>
      <c r="R720" s="3164"/>
      <c r="S720" s="3164"/>
      <c r="T720" s="3164"/>
      <c r="U720" s="3164"/>
      <c r="V720" s="3164"/>
      <c r="W720" s="3164"/>
      <c r="X720" s="3164"/>
      <c r="Y720" s="3164"/>
      <c r="Z720" s="3164"/>
      <c r="AA720" s="3164"/>
      <c r="AB720" s="3164"/>
      <c r="AC720" s="3164"/>
      <c r="AD720" s="3164"/>
      <c r="AE720" s="3164"/>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65"/>
      <c r="G721" s="3165"/>
      <c r="H721" s="3165"/>
      <c r="I721" s="3165"/>
      <c r="J721" s="3165"/>
      <c r="K721" s="3165"/>
      <c r="L721" s="3165"/>
      <c r="M721" s="3165"/>
      <c r="N721" s="3165"/>
      <c r="O721" s="3165"/>
      <c r="P721" s="3165"/>
      <c r="Q721" s="3165"/>
      <c r="R721" s="3165"/>
      <c r="S721" s="3165"/>
      <c r="T721" s="3165"/>
      <c r="U721" s="3165"/>
      <c r="V721" s="3165"/>
      <c r="W721" s="3165"/>
      <c r="X721" s="3165"/>
      <c r="Y721" s="3165"/>
      <c r="Z721" s="3165"/>
      <c r="AA721" s="3165"/>
      <c r="AB721" s="3165"/>
      <c r="AC721" s="3165"/>
      <c r="AD721" s="3165"/>
      <c r="AE721" s="3165"/>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66" t="s">
        <v>624</v>
      </c>
      <c r="G723" s="3166"/>
      <c r="H723" s="3166"/>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56" t="s">
        <v>624</v>
      </c>
      <c r="D725" s="3157"/>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79"/>
      <c r="D727" s="3167"/>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 hidden="1" thickTop="1">
      <c r="A728" s="1021"/>
      <c r="B728" s="938"/>
      <c r="C728" s="1244"/>
      <c r="D728" s="1021"/>
      <c r="E728" s="1245"/>
      <c r="F728" s="939"/>
      <c r="G728" s="3180" t="s">
        <v>624</v>
      </c>
      <c r="H728" s="3180"/>
      <c r="I728" s="3180"/>
      <c r="J728" s="3180"/>
      <c r="K728" s="3180"/>
      <c r="L728" s="3180"/>
      <c r="M728" s="3180"/>
      <c r="N728" s="3180"/>
      <c r="O728" s="3180"/>
      <c r="P728" s="3180"/>
      <c r="Q728" s="3180"/>
      <c r="R728" s="3180"/>
      <c r="S728" s="3180"/>
      <c r="T728" s="3180"/>
      <c r="U728" s="3180"/>
      <c r="V728" s="3180"/>
      <c r="W728" s="3180"/>
      <c r="X728" s="3180"/>
      <c r="Y728" s="3180"/>
      <c r="Z728" s="3180"/>
      <c r="AA728" s="3180"/>
      <c r="AB728" s="3180"/>
      <c r="AC728" s="3180"/>
      <c r="AD728" s="3180"/>
      <c r="AE728" s="3180"/>
      <c r="AF728" s="3180"/>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81" t="s">
        <v>624</v>
      </c>
      <c r="D730" s="3182"/>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81" t="s">
        <v>624</v>
      </c>
      <c r="D734" s="3182"/>
      <c r="E734" s="1020"/>
      <c r="F734" s="1285" t="s">
        <v>1827</v>
      </c>
      <c r="G734" s="3183" t="s">
        <v>1828</v>
      </c>
      <c r="H734" s="3183"/>
      <c r="I734" s="3183"/>
      <c r="J734" s="3183"/>
      <c r="K734" s="3183"/>
      <c r="L734" s="3183"/>
      <c r="M734" s="3183"/>
      <c r="N734" s="3183"/>
      <c r="O734" s="3183"/>
      <c r="P734" s="3183"/>
      <c r="Q734" s="3183"/>
      <c r="R734" s="3183"/>
      <c r="S734" s="3183"/>
      <c r="T734" s="3183"/>
      <c r="U734" s="3183"/>
      <c r="V734" s="3183"/>
      <c r="W734" s="3183"/>
      <c r="X734" s="3183"/>
      <c r="Y734" s="3183"/>
      <c r="Z734" s="3183"/>
      <c r="AA734" s="3183"/>
      <c r="AB734" s="3183"/>
      <c r="AC734" s="3183"/>
      <c r="AD734" s="3183"/>
      <c r="AE734" s="3183"/>
      <c r="AF734" s="3183"/>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84"/>
      <c r="H735" s="3184"/>
      <c r="I735" s="3184"/>
      <c r="J735" s="3184"/>
      <c r="K735" s="3184"/>
      <c r="L735" s="3184"/>
      <c r="M735" s="3184"/>
      <c r="N735" s="3184"/>
      <c r="O735" s="3184"/>
      <c r="P735" s="3184"/>
      <c r="Q735" s="3184"/>
      <c r="R735" s="3184"/>
      <c r="S735" s="3184"/>
      <c r="T735" s="3184"/>
      <c r="U735" s="3184"/>
      <c r="V735" s="3184"/>
      <c r="W735" s="3184"/>
      <c r="X735" s="3184"/>
      <c r="Y735" s="3184"/>
      <c r="Z735" s="3184"/>
      <c r="AA735" s="3184"/>
      <c r="AB735" s="3184"/>
      <c r="AC735" s="3184"/>
      <c r="AD735" s="3184"/>
      <c r="AE735" s="3184"/>
      <c r="AF735" s="3184"/>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69" t="s">
        <v>624</v>
      </c>
      <c r="D738" s="3170"/>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71" t="s">
        <v>624</v>
      </c>
      <c r="G739" s="3171"/>
      <c r="H739" s="3171"/>
      <c r="I739" s="3171"/>
      <c r="J739" s="3171"/>
      <c r="K739" s="3171"/>
      <c r="L739" s="3171"/>
      <c r="M739" s="3171"/>
      <c r="N739" s="3171"/>
      <c r="O739" s="3171"/>
      <c r="P739" s="3171"/>
      <c r="Q739" s="3171"/>
      <c r="R739" s="3171"/>
      <c r="S739" s="3171"/>
      <c r="T739" s="3171"/>
      <c r="U739" s="3171"/>
      <c r="V739" s="3171"/>
      <c r="W739" s="3171"/>
      <c r="X739" s="3171"/>
      <c r="Y739" s="3171"/>
      <c r="Z739" s="3171"/>
      <c r="AA739" s="3171"/>
      <c r="AB739" s="3171"/>
      <c r="AC739" s="3171"/>
      <c r="AD739" s="3171"/>
      <c r="AE739" s="3171"/>
      <c r="AF739" s="3171"/>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72"/>
      <c r="G740" s="3172"/>
      <c r="H740" s="3172"/>
      <c r="I740" s="3172"/>
      <c r="J740" s="3172"/>
      <c r="K740" s="3172"/>
      <c r="L740" s="3172"/>
      <c r="M740" s="3172"/>
      <c r="N740" s="3172"/>
      <c r="O740" s="3172"/>
      <c r="P740" s="3172"/>
      <c r="Q740" s="3172"/>
      <c r="R740" s="3172"/>
      <c r="S740" s="3172"/>
      <c r="T740" s="3172"/>
      <c r="U740" s="3172"/>
      <c r="V740" s="3172"/>
      <c r="W740" s="3172"/>
      <c r="X740" s="3172"/>
      <c r="Y740" s="3172"/>
      <c r="Z740" s="3172"/>
      <c r="AA740" s="3172"/>
      <c r="AB740" s="3172"/>
      <c r="AC740" s="3172"/>
      <c r="AD740" s="3172"/>
      <c r="AE740" s="3172"/>
      <c r="AF740" s="3172"/>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90">
        <f>SUM(AG694:AG739)</f>
        <v>0</v>
      </c>
      <c r="AL750" s="3091"/>
      <c r="AM750" s="3092"/>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080" t="s">
        <v>1842</v>
      </c>
      <c r="AF753" s="3080"/>
      <c r="AG753" s="3080"/>
      <c r="AH753" s="3080"/>
      <c r="AI753" s="3080"/>
      <c r="AJ753" s="3080"/>
      <c r="AK753" s="3080"/>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87" t="s">
        <v>576</v>
      </c>
      <c r="D756" s="3087"/>
      <c r="E756" s="939"/>
      <c r="F756" s="3173" t="s">
        <v>1843</v>
      </c>
      <c r="G756" s="3174"/>
      <c r="H756" s="3174"/>
      <c r="I756" s="3174"/>
      <c r="J756" s="3174"/>
      <c r="K756" s="3174"/>
      <c r="L756" s="3174"/>
      <c r="M756" s="3174"/>
      <c r="N756" s="3174"/>
      <c r="O756" s="3174"/>
      <c r="P756" s="3174"/>
      <c r="Q756" s="3174"/>
      <c r="R756" s="3174"/>
      <c r="S756" s="3174"/>
      <c r="T756" s="3174"/>
      <c r="U756" s="3174"/>
      <c r="V756" s="3174"/>
      <c r="W756" s="3174"/>
      <c r="X756" s="3174"/>
      <c r="Y756" s="3174"/>
      <c r="Z756" s="3174"/>
      <c r="AA756" s="3174"/>
      <c r="AB756" s="3174"/>
      <c r="AC756" s="3174"/>
      <c r="AD756" s="3174"/>
      <c r="AE756" s="3174"/>
      <c r="AF756" s="3174"/>
      <c r="AG756" s="3174"/>
      <c r="AH756" s="3174"/>
      <c r="AI756" s="3174"/>
      <c r="AJ756" s="3174"/>
      <c r="AK756" s="3174"/>
      <c r="AL756" s="3175"/>
      <c r="AM756" s="1000"/>
      <c r="AN756" s="995"/>
    </row>
    <row r="757" spans="1:49" s="938" customFormat="1" ht="12.75" customHeight="1">
      <c r="A757" s="1007"/>
      <c r="B757" s="1007"/>
      <c r="C757" s="939"/>
      <c r="D757" s="939"/>
      <c r="E757" s="939"/>
      <c r="F757" s="3176"/>
      <c r="G757" s="3177"/>
      <c r="H757" s="3177"/>
      <c r="I757" s="3177"/>
      <c r="J757" s="3177"/>
      <c r="K757" s="3177"/>
      <c r="L757" s="3177"/>
      <c r="M757" s="3177"/>
      <c r="N757" s="3177"/>
      <c r="O757" s="3177"/>
      <c r="P757" s="3177"/>
      <c r="Q757" s="3177"/>
      <c r="R757" s="3177"/>
      <c r="S757" s="3177"/>
      <c r="T757" s="3177"/>
      <c r="U757" s="3177"/>
      <c r="V757" s="3177"/>
      <c r="W757" s="3177"/>
      <c r="X757" s="3177"/>
      <c r="Y757" s="3177"/>
      <c r="Z757" s="3177"/>
      <c r="AA757" s="3177"/>
      <c r="AB757" s="3177"/>
      <c r="AC757" s="3177"/>
      <c r="AD757" s="3177"/>
      <c r="AE757" s="3177"/>
      <c r="AF757" s="3177"/>
      <c r="AG757" s="3177"/>
      <c r="AH757" s="3177"/>
      <c r="AI757" s="3177"/>
      <c r="AJ757" s="3177"/>
      <c r="AK757" s="3177"/>
      <c r="AL757" s="3178"/>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87" t="s">
        <v>624</v>
      </c>
      <c r="D759" s="3087"/>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251" t="s">
        <v>1845</v>
      </c>
      <c r="G760" s="3252"/>
      <c r="H760" s="3252"/>
      <c r="I760" s="3252"/>
      <c r="J760" s="3252"/>
      <c r="K760" s="3252"/>
      <c r="L760" s="3252"/>
      <c r="M760" s="3252"/>
      <c r="N760" s="3252"/>
      <c r="O760" s="3252"/>
      <c r="P760" s="3252"/>
      <c r="Q760" s="3252"/>
      <c r="R760" s="3252"/>
      <c r="S760" s="3252"/>
      <c r="T760" s="3252"/>
      <c r="U760" s="3252"/>
      <c r="V760" s="3252"/>
      <c r="W760" s="3252"/>
      <c r="X760" s="3252"/>
      <c r="Y760" s="3252"/>
      <c r="Z760" s="3252"/>
      <c r="AA760" s="3252"/>
      <c r="AB760" s="3252"/>
      <c r="AC760" s="3252"/>
      <c r="AD760" s="3252"/>
      <c r="AE760" s="3252"/>
      <c r="AF760" s="3252"/>
      <c r="AG760" s="3252"/>
      <c r="AH760" s="3252"/>
      <c r="AI760" s="3252"/>
      <c r="AJ760" s="3252"/>
      <c r="AK760" s="3252"/>
      <c r="AL760" s="3253"/>
      <c r="AM760" s="1000"/>
      <c r="AN760" s="995"/>
      <c r="AS760" s="1431"/>
      <c r="AT760" s="1431"/>
      <c r="AU760" s="1431"/>
      <c r="AV760" s="1431"/>
      <c r="AW760" s="1431"/>
    </row>
    <row r="761" spans="1:49" s="938" customFormat="1" ht="12.75" customHeight="1">
      <c r="A761" s="1021"/>
      <c r="B761" s="1300"/>
      <c r="C761" s="1300"/>
      <c r="D761" s="1300"/>
      <c r="E761" s="1300"/>
      <c r="F761" s="3251"/>
      <c r="G761" s="3252"/>
      <c r="H761" s="3252"/>
      <c r="I761" s="3252"/>
      <c r="J761" s="3252"/>
      <c r="K761" s="3252"/>
      <c r="L761" s="3252"/>
      <c r="M761" s="3252"/>
      <c r="N761" s="3252"/>
      <c r="O761" s="3252"/>
      <c r="P761" s="3252"/>
      <c r="Q761" s="3252"/>
      <c r="R761" s="3252"/>
      <c r="S761" s="3252"/>
      <c r="T761" s="3252"/>
      <c r="U761" s="3252"/>
      <c r="V761" s="3252"/>
      <c r="W761" s="3252"/>
      <c r="X761" s="3252"/>
      <c r="Y761" s="3252"/>
      <c r="Z761" s="3252"/>
      <c r="AA761" s="3252"/>
      <c r="AB761" s="3252"/>
      <c r="AC761" s="3252"/>
      <c r="AD761" s="3252"/>
      <c r="AE761" s="3252"/>
      <c r="AF761" s="3252"/>
      <c r="AG761" s="3252"/>
      <c r="AH761" s="3252"/>
      <c r="AI761" s="3252"/>
      <c r="AJ761" s="3252"/>
      <c r="AK761" s="3252"/>
      <c r="AL761" s="3253"/>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251" t="s">
        <v>1847</v>
      </c>
      <c r="G763" s="3252"/>
      <c r="H763" s="3252"/>
      <c r="I763" s="3252"/>
      <c r="J763" s="3252"/>
      <c r="K763" s="3252"/>
      <c r="L763" s="3252"/>
      <c r="M763" s="3252"/>
      <c r="N763" s="3252"/>
      <c r="O763" s="3252"/>
      <c r="P763" s="3252"/>
      <c r="Q763" s="3252"/>
      <c r="R763" s="3252"/>
      <c r="S763" s="3252"/>
      <c r="T763" s="3252"/>
      <c r="U763" s="3252"/>
      <c r="V763" s="3252"/>
      <c r="W763" s="3252"/>
      <c r="X763" s="3252"/>
      <c r="Y763" s="3252"/>
      <c r="Z763" s="3252"/>
      <c r="AA763" s="3252"/>
      <c r="AB763" s="3252"/>
      <c r="AC763" s="3252"/>
      <c r="AD763" s="3252"/>
      <c r="AE763" s="3252"/>
      <c r="AF763" s="3252"/>
      <c r="AG763" s="3252"/>
      <c r="AH763" s="3252"/>
      <c r="AI763" s="3252"/>
      <c r="AJ763" s="3252"/>
      <c r="AK763" s="3252"/>
      <c r="AL763" s="1309"/>
      <c r="AM763" s="1000"/>
      <c r="AN763" s="995"/>
      <c r="AT763" s="1084"/>
      <c r="AU763" s="1084"/>
      <c r="AV763" s="1084"/>
    </row>
    <row r="764" spans="1:49" s="938" customFormat="1" ht="12.75" customHeight="1">
      <c r="A764" s="1021"/>
      <c r="B764" s="1300"/>
      <c r="C764" s="1300"/>
      <c r="D764" s="1300"/>
      <c r="E764" s="1300"/>
      <c r="F764" s="3254"/>
      <c r="G764" s="3255"/>
      <c r="H764" s="3255"/>
      <c r="I764" s="3255"/>
      <c r="J764" s="3255"/>
      <c r="K764" s="3255"/>
      <c r="L764" s="3255"/>
      <c r="M764" s="3255"/>
      <c r="N764" s="3255"/>
      <c r="O764" s="3255"/>
      <c r="P764" s="3255"/>
      <c r="Q764" s="3255"/>
      <c r="R764" s="3255"/>
      <c r="S764" s="3255"/>
      <c r="T764" s="3255"/>
      <c r="U764" s="3255"/>
      <c r="V764" s="3255"/>
      <c r="W764" s="3255"/>
      <c r="X764" s="3255"/>
      <c r="Y764" s="3255"/>
      <c r="Z764" s="3255"/>
      <c r="AA764" s="3255"/>
      <c r="AB764" s="3255"/>
      <c r="AC764" s="3255"/>
      <c r="AD764" s="3255"/>
      <c r="AE764" s="3255"/>
      <c r="AF764" s="3255"/>
      <c r="AG764" s="3255"/>
      <c r="AH764" s="3255"/>
      <c r="AI764" s="3255"/>
      <c r="AJ764" s="3255"/>
      <c r="AK764" s="3255"/>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244">
        <f>Application!AJ975</f>
        <v>113092704</v>
      </c>
      <c r="AQ765" s="3244"/>
      <c r="AR765" s="3244"/>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93">
        <f>'Sources and Uses Budget'!S107+'Sources and Uses Budget'!T107</f>
        <v>135443136.98909009</v>
      </c>
      <c r="AG766" s="3093"/>
      <c r="AH766" s="3093"/>
      <c r="AI766" s="3093"/>
      <c r="AJ766" s="3093"/>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256">
        <f>AP774</f>
        <v>252296841.65740001</v>
      </c>
      <c r="AG767" s="3256"/>
      <c r="AH767" s="3256"/>
      <c r="AI767" s="3256"/>
      <c r="AJ767" s="3256"/>
      <c r="AK767" s="1000"/>
      <c r="AL767" s="1000"/>
      <c r="AM767" s="1000"/>
      <c r="AN767" s="995"/>
      <c r="AP767" s="3244">
        <f>Application!AJ1024</f>
        <v>32796884.159999996</v>
      </c>
      <c r="AQ767" s="3244"/>
      <c r="AR767" s="3244"/>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257">
        <f>ROUNDDOWN(IF(C759="YES",((1-(AF766/AF767))*2),(1-(AF766/AF767))),2)</f>
        <v>0.46</v>
      </c>
      <c r="AG768" s="3257"/>
      <c r="AH768" s="3257"/>
      <c r="AI768" s="3257"/>
      <c r="AJ768" s="3257"/>
      <c r="AK768" s="1000"/>
      <c r="AL768" s="1000"/>
      <c r="AM768" s="1000"/>
      <c r="AN768" s="995"/>
      <c r="AP768" s="3248">
        <f>Application!AJ1028</f>
        <v>70117476.480000004</v>
      </c>
      <c r="AQ768" s="3248"/>
      <c r="AR768" s="3248"/>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243">
        <f>IF(((AP767+AP768)/AP765)&gt;0.8,0.8,((AP767+AP768)/AP765))</f>
        <v>0.8</v>
      </c>
      <c r="AQ769" s="3243"/>
      <c r="AR769" s="3243"/>
    </row>
    <row r="770" spans="1:44" s="938" customFormat="1" ht="12.75" customHeight="1">
      <c r="A770" s="1043"/>
      <c r="B770" s="3192" t="s">
        <v>1850</v>
      </c>
      <c r="C770" s="3193"/>
      <c r="D770" s="3193"/>
      <c r="E770" s="3193"/>
      <c r="F770" s="3193"/>
      <c r="G770" s="3193"/>
      <c r="H770" s="3193"/>
      <c r="I770" s="3193"/>
      <c r="J770" s="3193"/>
      <c r="K770" s="3193"/>
      <c r="L770" s="3193"/>
      <c r="M770" s="3193"/>
      <c r="N770" s="3193"/>
      <c r="O770" s="3193"/>
      <c r="P770" s="3193"/>
      <c r="Q770" s="3193"/>
      <c r="R770" s="3193"/>
      <c r="S770" s="3193"/>
      <c r="T770" s="3193"/>
      <c r="U770" s="3193"/>
      <c r="V770" s="3193"/>
      <c r="W770" s="3193"/>
      <c r="X770" s="3193"/>
      <c r="Y770" s="3193"/>
      <c r="Z770" s="3193"/>
      <c r="AA770" s="3193"/>
      <c r="AB770" s="3193"/>
      <c r="AC770" s="3193"/>
      <c r="AD770" s="3193"/>
      <c r="AE770" s="3193"/>
      <c r="AF770" s="3193"/>
      <c r="AG770" s="3193"/>
      <c r="AH770" s="3193"/>
      <c r="AI770" s="3193"/>
      <c r="AJ770" s="3194"/>
      <c r="AK770" s="1000"/>
      <c r="AL770" s="1000"/>
      <c r="AM770" s="1000"/>
      <c r="AN770" s="995"/>
    </row>
    <row r="771" spans="1:44" s="938" customFormat="1" ht="12.75" customHeight="1">
      <c r="A771" s="1043"/>
      <c r="B771" s="3195"/>
      <c r="C771" s="3196"/>
      <c r="D771" s="3196"/>
      <c r="E771" s="3196"/>
      <c r="F771" s="3196"/>
      <c r="G771" s="3196"/>
      <c r="H771" s="3196"/>
      <c r="I771" s="3196"/>
      <c r="J771" s="3196"/>
      <c r="K771" s="3196"/>
      <c r="L771" s="3196"/>
      <c r="M771" s="3196"/>
      <c r="N771" s="3196"/>
      <c r="O771" s="3196"/>
      <c r="P771" s="3196"/>
      <c r="Q771" s="3196"/>
      <c r="R771" s="3196"/>
      <c r="S771" s="3196"/>
      <c r="T771" s="3196"/>
      <c r="U771" s="3196"/>
      <c r="V771" s="3196"/>
      <c r="W771" s="3196"/>
      <c r="X771" s="3196"/>
      <c r="Y771" s="3196"/>
      <c r="Z771" s="3196"/>
      <c r="AA771" s="3196"/>
      <c r="AB771" s="3196"/>
      <c r="AC771" s="3196"/>
      <c r="AD771" s="3196"/>
      <c r="AE771" s="3196"/>
      <c r="AF771" s="3196"/>
      <c r="AG771" s="3196"/>
      <c r="AH771" s="3196"/>
      <c r="AI771" s="3196"/>
      <c r="AJ771" s="3197"/>
      <c r="AK771" s="1000"/>
      <c r="AL771" s="1000"/>
      <c r="AM771" s="1000"/>
      <c r="AN771" s="995"/>
      <c r="AP771" s="3244">
        <f>AP772-AP767-AP768</f>
        <v>161822678.45740002</v>
      </c>
      <c r="AQ771" s="3245"/>
      <c r="AR771" s="3245"/>
    </row>
    <row r="772" spans="1:44" s="938" customFormat="1" ht="12.75" customHeight="1">
      <c r="A772" s="1043"/>
      <c r="B772" s="3198"/>
      <c r="C772" s="3199"/>
      <c r="D772" s="3199"/>
      <c r="E772" s="3199"/>
      <c r="F772" s="3199"/>
      <c r="G772" s="3199"/>
      <c r="H772" s="3199"/>
      <c r="I772" s="3199"/>
      <c r="J772" s="3199"/>
      <c r="K772" s="3199"/>
      <c r="L772" s="3199"/>
      <c r="M772" s="3199"/>
      <c r="N772" s="3199"/>
      <c r="O772" s="3199"/>
      <c r="P772" s="3199"/>
      <c r="Q772" s="3199"/>
      <c r="R772" s="3199"/>
      <c r="S772" s="3199"/>
      <c r="T772" s="3199"/>
      <c r="U772" s="3199"/>
      <c r="V772" s="3199"/>
      <c r="W772" s="3199"/>
      <c r="X772" s="3199"/>
      <c r="Y772" s="3199"/>
      <c r="Z772" s="3199"/>
      <c r="AA772" s="3199"/>
      <c r="AB772" s="3199"/>
      <c r="AC772" s="3199"/>
      <c r="AD772" s="3199"/>
      <c r="AE772" s="3199"/>
      <c r="AF772" s="3199"/>
      <c r="AG772" s="3199"/>
      <c r="AH772" s="3199"/>
      <c r="AI772" s="3199"/>
      <c r="AJ772" s="3200"/>
      <c r="AK772" s="1000"/>
      <c r="AL772" s="1000"/>
      <c r="AM772" s="1000"/>
      <c r="AN772" s="995"/>
      <c r="AP772" s="3244">
        <f>Application!AJ1032</f>
        <v>264737039.09740001</v>
      </c>
      <c r="AQ772" s="3244"/>
      <c r="AR772" s="3244"/>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201">
        <f>IF(AF768=0,0,IF((AF768*100)&gt;12,12,(AF768*100)))</f>
        <v>12</v>
      </c>
      <c r="AL774" s="3201"/>
      <c r="AM774" s="3202"/>
      <c r="AN774" s="995"/>
      <c r="AP774" s="3267">
        <f>AP771+(AP765*AP769)</f>
        <v>252296841.65740001</v>
      </c>
      <c r="AQ774" s="3268"/>
      <c r="AR774" s="3269"/>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203" t="s">
        <v>1852</v>
      </c>
      <c r="B777" s="3204"/>
      <c r="C777" s="3204"/>
      <c r="D777" s="3204"/>
      <c r="E777" s="3204"/>
      <c r="F777" s="3204"/>
      <c r="G777" s="3204"/>
      <c r="H777" s="3204"/>
      <c r="I777" s="3204"/>
      <c r="J777" s="3204"/>
      <c r="K777" s="3204"/>
      <c r="L777" s="3204"/>
      <c r="M777" s="3204"/>
      <c r="N777" s="3204"/>
      <c r="O777" s="3204"/>
      <c r="P777" s="3204"/>
      <c r="Q777" s="3204"/>
      <c r="R777" s="3204"/>
      <c r="S777" s="3204"/>
      <c r="T777" s="3204"/>
      <c r="U777" s="3204"/>
      <c r="V777" s="3204"/>
      <c r="W777" s="3204"/>
      <c r="X777" s="3204"/>
      <c r="Y777" s="3204"/>
      <c r="Z777" s="3204"/>
      <c r="AA777" s="3204"/>
      <c r="AB777" s="3204"/>
      <c r="AC777" s="3204"/>
      <c r="AD777" s="3204"/>
      <c r="AE777" s="3204"/>
      <c r="AF777" s="3204"/>
      <c r="AG777" s="3204"/>
      <c r="AH777" s="3204"/>
      <c r="AI777" s="3204"/>
      <c r="AJ777" s="3204"/>
      <c r="AK777" s="3204"/>
      <c r="AL777" s="3204"/>
      <c r="AM777" s="3204"/>
    </row>
    <row r="778" spans="1:44">
      <c r="A778" s="3205"/>
      <c r="B778" s="3205"/>
      <c r="C778" s="3205"/>
      <c r="D778" s="3205"/>
      <c r="E778" s="3205"/>
      <c r="F778" s="3205"/>
      <c r="G778" s="3205"/>
      <c r="H778" s="3205"/>
      <c r="I778" s="3205"/>
      <c r="J778" s="3205"/>
      <c r="K778" s="3205"/>
      <c r="L778" s="3205"/>
      <c r="M778" s="3205"/>
      <c r="N778" s="3205"/>
      <c r="O778" s="3205"/>
      <c r="P778" s="3205"/>
      <c r="Q778" s="3205"/>
      <c r="R778" s="3205"/>
      <c r="S778" s="3205"/>
      <c r="T778" s="3205"/>
      <c r="U778" s="3205"/>
      <c r="V778" s="3205"/>
      <c r="W778" s="3205"/>
      <c r="X778" s="3205"/>
      <c r="Y778" s="3205"/>
      <c r="Z778" s="3205"/>
      <c r="AA778" s="3205"/>
      <c r="AB778" s="3205"/>
      <c r="AC778" s="3205"/>
      <c r="AD778" s="3205"/>
      <c r="AE778" s="3205"/>
      <c r="AF778" s="3205"/>
      <c r="AG778" s="3205"/>
      <c r="AH778" s="3205"/>
      <c r="AI778" s="3205"/>
      <c r="AJ778" s="3205"/>
      <c r="AK778" s="3205"/>
      <c r="AL778" s="3205"/>
      <c r="AM778" s="3205"/>
      <c r="AO778" s="1314"/>
      <c r="AP778" s="1314"/>
      <c r="AQ778" s="1314"/>
    </row>
    <row r="779" spans="1:44" ht="13">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ht="13">
      <c r="A780" s="3206"/>
      <c r="B780" s="3206"/>
      <c r="C780" s="3206"/>
      <c r="D780" s="3206"/>
      <c r="E780" s="3206"/>
      <c r="F780" s="3206"/>
      <c r="G780" s="3206"/>
      <c r="H780" s="3206"/>
      <c r="I780" s="3206"/>
      <c r="J780" s="3206"/>
      <c r="K780" s="3206"/>
      <c r="L780" s="3206"/>
      <c r="M780" s="3206"/>
      <c r="N780" s="3206"/>
      <c r="O780" s="3206"/>
      <c r="P780" s="3206"/>
      <c r="Q780" s="3206"/>
      <c r="R780" s="3206"/>
      <c r="S780" s="3206"/>
      <c r="T780" s="3206"/>
      <c r="U780" s="3206"/>
      <c r="V780" s="3206"/>
      <c r="W780" s="3206"/>
      <c r="X780" s="3206"/>
      <c r="Y780" s="3206"/>
      <c r="Z780" s="3206"/>
      <c r="AA780" s="3206"/>
      <c r="AB780" s="3206"/>
      <c r="AC780" s="3206"/>
      <c r="AD780" s="3206"/>
      <c r="AE780" s="3206"/>
      <c r="AF780" s="3206"/>
      <c r="AG780" s="3206"/>
      <c r="AH780" s="3206"/>
      <c r="AI780" s="3206"/>
      <c r="AJ780" s="3206"/>
      <c r="AK780" s="3206"/>
      <c r="AL780" s="3206"/>
      <c r="AM780" s="3206"/>
      <c r="AO780" s="1222"/>
      <c r="AP780" s="1315"/>
      <c r="AQ780" s="1314"/>
    </row>
    <row r="781" spans="1:44" ht="13">
      <c r="A781" s="3206"/>
      <c r="B781" s="3206"/>
      <c r="C781" s="3206"/>
      <c r="D781" s="3206"/>
      <c r="E781" s="3206"/>
      <c r="F781" s="3206"/>
      <c r="G781" s="3206"/>
      <c r="H781" s="3206"/>
      <c r="I781" s="3206"/>
      <c r="J781" s="3206"/>
      <c r="K781" s="3206"/>
      <c r="L781" s="3206"/>
      <c r="M781" s="3206"/>
      <c r="N781" s="3206"/>
      <c r="O781" s="3206"/>
      <c r="P781" s="3206"/>
      <c r="Q781" s="3206"/>
      <c r="R781" s="3206"/>
      <c r="S781" s="3206"/>
      <c r="T781" s="3206"/>
      <c r="U781" s="3206"/>
      <c r="V781" s="3206"/>
      <c r="W781" s="3206"/>
      <c r="X781" s="3206"/>
      <c r="Y781" s="3206"/>
      <c r="Z781" s="3206"/>
      <c r="AA781" s="3206"/>
      <c r="AB781" s="3206"/>
      <c r="AC781" s="3206"/>
      <c r="AD781" s="3206"/>
      <c r="AE781" s="3206"/>
      <c r="AF781" s="3206"/>
      <c r="AG781" s="3206"/>
      <c r="AH781" s="3206"/>
      <c r="AI781" s="3206"/>
      <c r="AJ781" s="3206"/>
      <c r="AK781" s="3206"/>
      <c r="AL781" s="3206"/>
      <c r="AM781" s="3206"/>
      <c r="AO781" s="1315"/>
      <c r="AQ781" s="1314"/>
    </row>
    <row r="782" spans="1:44" ht="13">
      <c r="A782" s="1316"/>
      <c r="B782" s="1105"/>
      <c r="C782" s="1105"/>
      <c r="D782" s="1105"/>
      <c r="E782" s="1105"/>
      <c r="F782" s="1105"/>
      <c r="G782" s="1105"/>
      <c r="H782" s="1105"/>
      <c r="I782" s="1105"/>
      <c r="J782" s="1105"/>
      <c r="K782" s="1105"/>
      <c r="L782" s="1105"/>
      <c r="M782" s="1105"/>
      <c r="N782" s="1105"/>
      <c r="O782" s="1105"/>
      <c r="P782" s="1105"/>
      <c r="Q782" s="1105"/>
      <c r="R782" s="1105"/>
      <c r="S782" s="1109"/>
      <c r="T782" s="3207" t="s">
        <v>1853</v>
      </c>
      <c r="U782" s="3208"/>
      <c r="V782" s="3208"/>
      <c r="W782" s="3208"/>
      <c r="X782" s="3208"/>
      <c r="Y782" s="3209"/>
      <c r="Z782" s="3207" t="s">
        <v>1854</v>
      </c>
      <c r="AA782" s="3208"/>
      <c r="AB782" s="3208"/>
      <c r="AC782" s="3208"/>
      <c r="AD782" s="3208"/>
      <c r="AE782" s="3209"/>
      <c r="AF782" s="3207" t="s">
        <v>1855</v>
      </c>
      <c r="AG782" s="3208"/>
      <c r="AH782" s="3208"/>
      <c r="AI782" s="3208"/>
      <c r="AJ782" s="3208"/>
      <c r="AK782" s="3209"/>
      <c r="AL782" s="1317"/>
      <c r="AM782" s="1211"/>
      <c r="AO782" s="1315"/>
      <c r="AP782" s="1314"/>
      <c r="AQ782" s="1314"/>
    </row>
    <row r="783" spans="1:44" ht="13">
      <c r="A783" s="1318"/>
      <c r="B783" s="1145"/>
      <c r="C783" s="1145"/>
      <c r="D783" s="1145"/>
      <c r="E783" s="1145"/>
      <c r="F783" s="1145"/>
      <c r="G783" s="1145"/>
      <c r="H783" s="1145"/>
      <c r="I783" s="1145"/>
      <c r="J783" s="1145"/>
      <c r="K783" s="1145"/>
      <c r="L783" s="1145"/>
      <c r="M783" s="1145"/>
      <c r="N783" s="1145"/>
      <c r="O783" s="1145"/>
      <c r="P783" s="1145"/>
      <c r="Q783" s="1145"/>
      <c r="R783" s="1145"/>
      <c r="S783" s="1319"/>
      <c r="T783" s="3210"/>
      <c r="U783" s="3211"/>
      <c r="V783" s="3211"/>
      <c r="W783" s="3211"/>
      <c r="X783" s="3211"/>
      <c r="Y783" s="3212"/>
      <c r="Z783" s="3210"/>
      <c r="AA783" s="3211"/>
      <c r="AB783" s="3211"/>
      <c r="AC783" s="3211"/>
      <c r="AD783" s="3211"/>
      <c r="AE783" s="3212"/>
      <c r="AF783" s="3210"/>
      <c r="AG783" s="3211"/>
      <c r="AH783" s="3211"/>
      <c r="AI783" s="3211"/>
      <c r="AJ783" s="3211"/>
      <c r="AK783" s="3212"/>
      <c r="AL783" s="1317"/>
      <c r="AM783" s="1211"/>
      <c r="AO783" s="1315"/>
      <c r="AP783" s="1314"/>
      <c r="AQ783" s="1314"/>
    </row>
    <row r="784" spans="1:44" ht="13">
      <c r="A784" s="1318" t="s">
        <v>796</v>
      </c>
      <c r="B784" s="3185" t="s">
        <v>1553</v>
      </c>
      <c r="C784" s="3185"/>
      <c r="D784" s="3185"/>
      <c r="E784" s="3185"/>
      <c r="F784" s="3185"/>
      <c r="G784" s="3185"/>
      <c r="H784" s="3185"/>
      <c r="I784" s="3185"/>
      <c r="J784" s="3185"/>
      <c r="K784" s="3185"/>
      <c r="L784" s="3185"/>
      <c r="M784" s="3185"/>
      <c r="N784" s="3185"/>
      <c r="O784" s="3185"/>
      <c r="P784" s="3185"/>
      <c r="Q784" s="3185"/>
      <c r="R784" s="3185"/>
      <c r="S784" s="3186"/>
      <c r="T784" s="3187">
        <f>AK51</f>
        <v>0</v>
      </c>
      <c r="U784" s="3188"/>
      <c r="V784" s="3188"/>
      <c r="W784" s="3188"/>
      <c r="X784" s="3188"/>
      <c r="Y784" s="3189"/>
      <c r="Z784" s="3190">
        <v>20</v>
      </c>
      <c r="AA784" s="3188"/>
      <c r="AB784" s="3188"/>
      <c r="AC784" s="3188"/>
      <c r="AD784" s="3188"/>
      <c r="AE784" s="3189"/>
      <c r="AF784" s="3191">
        <f>IF(T784&gt;Z784,Z784,T784)</f>
        <v>0</v>
      </c>
      <c r="AG784" s="3191"/>
      <c r="AH784" s="3191"/>
      <c r="AI784" s="3191"/>
      <c r="AJ784" s="3191"/>
      <c r="AK784" s="3191"/>
      <c r="AL784" s="1317"/>
      <c r="AM784" s="1211"/>
      <c r="AO784" s="1314"/>
      <c r="AP784" s="1314"/>
      <c r="AQ784" s="1314"/>
    </row>
    <row r="785" spans="1:81" ht="13">
      <c r="A785" s="1318" t="s">
        <v>1821</v>
      </c>
      <c r="B785" s="3185" t="s">
        <v>1574</v>
      </c>
      <c r="C785" s="3185"/>
      <c r="D785" s="3185"/>
      <c r="E785" s="3185"/>
      <c r="F785" s="3185"/>
      <c r="G785" s="3185"/>
      <c r="H785" s="3185"/>
      <c r="I785" s="3185"/>
      <c r="J785" s="3185"/>
      <c r="K785" s="3185"/>
      <c r="L785" s="3185"/>
      <c r="M785" s="3185"/>
      <c r="N785" s="3185"/>
      <c r="O785" s="3185"/>
      <c r="P785" s="3185"/>
      <c r="Q785" s="3185"/>
      <c r="R785" s="3185"/>
      <c r="S785" s="3186"/>
      <c r="T785" s="3187">
        <f>AK72</f>
        <v>10</v>
      </c>
      <c r="U785" s="3188"/>
      <c r="V785" s="3188"/>
      <c r="W785" s="3188"/>
      <c r="X785" s="3188"/>
      <c r="Y785" s="3189"/>
      <c r="Z785" s="3190">
        <v>10</v>
      </c>
      <c r="AA785" s="3188"/>
      <c r="AB785" s="3188"/>
      <c r="AC785" s="3188"/>
      <c r="AD785" s="3188"/>
      <c r="AE785" s="3189"/>
      <c r="AF785" s="3191">
        <f>IF(T785&gt;Z785,Z785,T785)</f>
        <v>10</v>
      </c>
      <c r="AG785" s="3191"/>
      <c r="AH785" s="3191"/>
      <c r="AI785" s="3191"/>
      <c r="AJ785" s="3191"/>
      <c r="AK785" s="3191"/>
      <c r="AL785" s="1317"/>
      <c r="AM785" s="1211"/>
      <c r="AO785" s="1314"/>
      <c r="AP785" s="1314"/>
      <c r="AQ785" s="1314"/>
    </row>
    <row r="786" spans="1:81" ht="13">
      <c r="A786" s="1318" t="s">
        <v>1830</v>
      </c>
      <c r="B786" s="3185" t="s">
        <v>1584</v>
      </c>
      <c r="C786" s="3185"/>
      <c r="D786" s="3185"/>
      <c r="E786" s="3185"/>
      <c r="F786" s="3185"/>
      <c r="G786" s="3185"/>
      <c r="H786" s="3185"/>
      <c r="I786" s="3185"/>
      <c r="J786" s="3185"/>
      <c r="K786" s="3185"/>
      <c r="L786" s="3185"/>
      <c r="M786" s="3185"/>
      <c r="N786" s="3185"/>
      <c r="O786" s="3185"/>
      <c r="P786" s="3185"/>
      <c r="Q786" s="3185"/>
      <c r="R786" s="3185"/>
      <c r="S786" s="3186"/>
      <c r="T786" s="3187">
        <f>AK97</f>
        <v>19.999999999999996</v>
      </c>
      <c r="U786" s="3188"/>
      <c r="V786" s="3188"/>
      <c r="W786" s="3188"/>
      <c r="X786" s="3188"/>
      <c r="Y786" s="3189"/>
      <c r="Z786" s="3190">
        <v>20</v>
      </c>
      <c r="AA786" s="3188"/>
      <c r="AB786" s="3188"/>
      <c r="AC786" s="3188"/>
      <c r="AD786" s="3188"/>
      <c r="AE786" s="3189"/>
      <c r="AF786" s="3191">
        <f>IF(T786&gt;Z786,Z786,T786)</f>
        <v>19.999999999999996</v>
      </c>
      <c r="AG786" s="3191"/>
      <c r="AH786" s="3191"/>
      <c r="AI786" s="3191"/>
      <c r="AJ786" s="3191"/>
      <c r="AK786" s="3191"/>
      <c r="AL786" s="1317"/>
      <c r="AM786" s="1211"/>
      <c r="AO786" s="1314"/>
      <c r="AP786" s="1314"/>
      <c r="AQ786" s="1314"/>
    </row>
    <row r="787" spans="1:81" ht="13">
      <c r="A787" s="1318" t="s">
        <v>1856</v>
      </c>
      <c r="B787" s="3185" t="s">
        <v>1594</v>
      </c>
      <c r="C787" s="3185"/>
      <c r="D787" s="3185"/>
      <c r="E787" s="3185"/>
      <c r="F787" s="3185"/>
      <c r="G787" s="3185"/>
      <c r="H787" s="3185"/>
      <c r="I787" s="3185"/>
      <c r="J787" s="3185"/>
      <c r="K787" s="3185"/>
      <c r="L787" s="3185"/>
      <c r="M787" s="3185"/>
      <c r="N787" s="3185"/>
      <c r="O787" s="3185"/>
      <c r="P787" s="3185"/>
      <c r="Q787" s="3185"/>
      <c r="R787" s="3185"/>
      <c r="S787" s="3186"/>
      <c r="T787" s="3187">
        <f>AK131</f>
        <v>10</v>
      </c>
      <c r="U787" s="3188"/>
      <c r="V787" s="3188"/>
      <c r="W787" s="3188"/>
      <c r="X787" s="3188"/>
      <c r="Y787" s="3189"/>
      <c r="Z787" s="3190">
        <v>10</v>
      </c>
      <c r="AA787" s="3188"/>
      <c r="AB787" s="3188"/>
      <c r="AC787" s="3188"/>
      <c r="AD787" s="3188"/>
      <c r="AE787" s="3189"/>
      <c r="AF787" s="3191">
        <f>IF(T787&gt;Z787,Z787,T787)</f>
        <v>10</v>
      </c>
      <c r="AG787" s="3191"/>
      <c r="AH787" s="3191"/>
      <c r="AI787" s="3191"/>
      <c r="AJ787" s="3191"/>
      <c r="AK787" s="3191"/>
      <c r="AL787" s="1317"/>
      <c r="AM787" s="1211"/>
      <c r="AO787" s="1314"/>
      <c r="AP787" s="1314"/>
      <c r="AQ787" s="1314"/>
    </row>
    <row r="788" spans="1:81" ht="13">
      <c r="A788" s="1320" t="s">
        <v>1857</v>
      </c>
      <c r="B788" s="3185" t="s">
        <v>1858</v>
      </c>
      <c r="C788" s="3185"/>
      <c r="D788" s="3185"/>
      <c r="E788" s="3185"/>
      <c r="F788" s="3185"/>
      <c r="G788" s="3185"/>
      <c r="H788" s="3185"/>
      <c r="I788" s="3185"/>
      <c r="J788" s="3185"/>
      <c r="K788" s="3185"/>
      <c r="L788" s="3185"/>
      <c r="M788" s="3185"/>
      <c r="N788" s="3185"/>
      <c r="O788" s="3185"/>
      <c r="P788" s="3185"/>
      <c r="Q788" s="3185"/>
      <c r="R788" s="3185"/>
      <c r="S788" s="3186"/>
      <c r="T788" s="3213">
        <f>SUM(T789:Y790)</f>
        <v>10</v>
      </c>
      <c r="U788" s="3213"/>
      <c r="V788" s="3213"/>
      <c r="W788" s="3213"/>
      <c r="X788" s="3213"/>
      <c r="Y788" s="3213"/>
      <c r="Z788" s="3191">
        <v>10</v>
      </c>
      <c r="AA788" s="3191"/>
      <c r="AB788" s="3191"/>
      <c r="AC788" s="3191"/>
      <c r="AD788" s="3191"/>
      <c r="AE788" s="3191"/>
      <c r="AF788" s="3191">
        <f>IF(T788&gt;Z788,Z788,T788)</f>
        <v>10</v>
      </c>
      <c r="AG788" s="3191"/>
      <c r="AH788" s="3191"/>
      <c r="AI788" s="3191"/>
      <c r="AJ788" s="3191"/>
      <c r="AK788" s="3191"/>
      <c r="AL788" s="1317"/>
      <c r="AM788" s="1211"/>
    </row>
    <row r="789" spans="1:81" ht="13">
      <c r="A789" s="921"/>
      <c r="B789" s="1004"/>
      <c r="C789" s="3214" t="s">
        <v>1859</v>
      </c>
      <c r="D789" s="3214"/>
      <c r="E789" s="3214"/>
      <c r="F789" s="3214"/>
      <c r="G789" s="3214"/>
      <c r="H789" s="3214"/>
      <c r="I789" s="3214"/>
      <c r="J789" s="3214"/>
      <c r="K789" s="3214"/>
      <c r="L789" s="3214"/>
      <c r="M789" s="3214"/>
      <c r="N789" s="3214"/>
      <c r="O789" s="3214"/>
      <c r="P789" s="3214"/>
      <c r="Q789" s="3214"/>
      <c r="R789" s="3214"/>
      <c r="S789" s="3215"/>
      <c r="T789" s="3085">
        <f>AJ149</f>
        <v>7</v>
      </c>
      <c r="U789" s="3085"/>
      <c r="V789" s="3085"/>
      <c r="W789" s="3085"/>
      <c r="X789" s="3085"/>
      <c r="Y789" s="3085"/>
      <c r="Z789" s="3216">
        <v>7</v>
      </c>
      <c r="AA789" s="3216"/>
      <c r="AB789" s="3216"/>
      <c r="AC789" s="3216"/>
      <c r="AD789" s="3216"/>
      <c r="AE789" s="3216"/>
      <c r="AF789" s="3217"/>
      <c r="AG789" s="3217"/>
      <c r="AH789" s="3217"/>
      <c r="AI789" s="3217"/>
      <c r="AJ789" s="3217"/>
      <c r="AK789" s="3217"/>
      <c r="AL789" s="1317"/>
      <c r="AM789" s="1211"/>
    </row>
    <row r="790" spans="1:81" ht="13">
      <c r="A790" s="1321"/>
      <c r="B790" s="1004"/>
      <c r="C790" s="3214" t="s">
        <v>1860</v>
      </c>
      <c r="D790" s="3214"/>
      <c r="E790" s="3214"/>
      <c r="F790" s="3214"/>
      <c r="G790" s="3214"/>
      <c r="H790" s="3214"/>
      <c r="I790" s="3214"/>
      <c r="J790" s="3214"/>
      <c r="K790" s="3214"/>
      <c r="L790" s="3214"/>
      <c r="M790" s="3214"/>
      <c r="N790" s="3214"/>
      <c r="O790" s="3214"/>
      <c r="P790" s="3214"/>
      <c r="Q790" s="3214"/>
      <c r="R790" s="3214"/>
      <c r="S790" s="3215"/>
      <c r="T790" s="3085">
        <f>AJ163</f>
        <v>3</v>
      </c>
      <c r="U790" s="3085"/>
      <c r="V790" s="3085"/>
      <c r="W790" s="3085"/>
      <c r="X790" s="3085"/>
      <c r="Y790" s="3085"/>
      <c r="Z790" s="3216">
        <v>3</v>
      </c>
      <c r="AA790" s="3216"/>
      <c r="AB790" s="3216"/>
      <c r="AC790" s="3216"/>
      <c r="AD790" s="3216"/>
      <c r="AE790" s="3216"/>
      <c r="AF790" s="3217"/>
      <c r="AG790" s="3217"/>
      <c r="AH790" s="3217"/>
      <c r="AI790" s="3217"/>
      <c r="AJ790" s="3217"/>
      <c r="AK790" s="3217"/>
      <c r="AL790" s="1317"/>
      <c r="AM790" s="1211"/>
      <c r="AO790" s="938"/>
    </row>
    <row r="791" spans="1:81" ht="13">
      <c r="A791" s="1320" t="s">
        <v>1622</v>
      </c>
      <c r="B791" s="3185" t="s">
        <v>1861</v>
      </c>
      <c r="C791" s="3185"/>
      <c r="D791" s="3185"/>
      <c r="E791" s="3185"/>
      <c r="F791" s="3185"/>
      <c r="G791" s="3185"/>
      <c r="H791" s="3185"/>
      <c r="I791" s="3185"/>
      <c r="J791" s="3185"/>
      <c r="K791" s="3185"/>
      <c r="L791" s="3185"/>
      <c r="M791" s="3185"/>
      <c r="N791" s="3185"/>
      <c r="O791" s="3185"/>
      <c r="P791" s="3185"/>
      <c r="Q791" s="3185"/>
      <c r="R791" s="3185"/>
      <c r="S791" s="3186"/>
      <c r="T791" s="3213">
        <f>AK174</f>
        <v>10</v>
      </c>
      <c r="U791" s="3213"/>
      <c r="V791" s="3213"/>
      <c r="W791" s="3213"/>
      <c r="X791" s="3213"/>
      <c r="Y791" s="3213"/>
      <c r="Z791" s="3191">
        <v>10</v>
      </c>
      <c r="AA791" s="3191"/>
      <c r="AB791" s="3191"/>
      <c r="AC791" s="3191"/>
      <c r="AD791" s="3191"/>
      <c r="AE791" s="3191"/>
      <c r="AF791" s="3191">
        <f>IF(T791&gt;Z791,Z791,T791)</f>
        <v>10</v>
      </c>
      <c r="AG791" s="3191"/>
      <c r="AH791" s="3191"/>
      <c r="AI791" s="3191"/>
      <c r="AJ791" s="3191"/>
      <c r="AK791" s="3191"/>
      <c r="AL791" s="1317"/>
      <c r="AM791" s="1211"/>
    </row>
    <row r="792" spans="1:81" ht="13">
      <c r="A792" s="1318" t="s">
        <v>1631</v>
      </c>
      <c r="B792" s="3185" t="s">
        <v>1632</v>
      </c>
      <c r="C792" s="3185"/>
      <c r="D792" s="3185"/>
      <c r="E792" s="3185"/>
      <c r="F792" s="3185"/>
      <c r="G792" s="3185"/>
      <c r="H792" s="3185"/>
      <c r="I792" s="3185"/>
      <c r="J792" s="3185"/>
      <c r="K792" s="3185"/>
      <c r="L792" s="3185"/>
      <c r="M792" s="3185"/>
      <c r="N792" s="3185"/>
      <c r="O792" s="3185"/>
      <c r="P792" s="3185"/>
      <c r="Q792" s="3185"/>
      <c r="R792" s="3185"/>
      <c r="S792" s="3186"/>
      <c r="T792" s="3213">
        <f>AK256</f>
        <v>8</v>
      </c>
      <c r="U792" s="3213"/>
      <c r="V792" s="3213"/>
      <c r="W792" s="3213"/>
      <c r="X792" s="3213"/>
      <c r="Y792" s="3213"/>
      <c r="Z792" s="3190">
        <v>8</v>
      </c>
      <c r="AA792" s="3188"/>
      <c r="AB792" s="3188"/>
      <c r="AC792" s="3188"/>
      <c r="AD792" s="3188"/>
      <c r="AE792" s="3189"/>
      <c r="AF792" s="3191">
        <f>IF(T792&gt;Z792,Z792,T792)</f>
        <v>8</v>
      </c>
      <c r="AG792" s="3191"/>
      <c r="AH792" s="3191"/>
      <c r="AI792" s="3191"/>
      <c r="AJ792" s="3191"/>
      <c r="AK792" s="3191"/>
      <c r="AL792" s="1317"/>
      <c r="AM792" s="1211"/>
    </row>
    <row r="793" spans="1:81" s="920" customFormat="1" ht="13" hidden="1">
      <c r="A793" s="1320" t="s">
        <v>622</v>
      </c>
      <c r="B793" s="3185" t="s">
        <v>1862</v>
      </c>
      <c r="C793" s="3185"/>
      <c r="D793" s="3185"/>
      <c r="E793" s="3185"/>
      <c r="F793" s="3185"/>
      <c r="G793" s="3185"/>
      <c r="H793" s="3185"/>
      <c r="I793" s="3185"/>
      <c r="J793" s="3185"/>
      <c r="K793" s="3185"/>
      <c r="L793" s="3185"/>
      <c r="M793" s="3185"/>
      <c r="N793" s="3185"/>
      <c r="O793" s="3185"/>
      <c r="P793" s="3185"/>
      <c r="Q793" s="3185"/>
      <c r="R793" s="3185"/>
      <c r="S793" s="3186"/>
      <c r="T793" s="3213">
        <f>IF(AK750&gt;5,5,AK750)</f>
        <v>0</v>
      </c>
      <c r="U793" s="3213"/>
      <c r="V793" s="3213"/>
      <c r="W793" s="3213"/>
      <c r="X793" s="3213"/>
      <c r="Y793" s="3213"/>
      <c r="Z793" s="3191">
        <v>5</v>
      </c>
      <c r="AA793" s="3191"/>
      <c r="AB793" s="3191"/>
      <c r="AC793" s="3191"/>
      <c r="AD793" s="3191"/>
      <c r="AE793" s="3191"/>
      <c r="AF793" s="3191">
        <f>IF(T793&gt;Z793,5,T793)</f>
        <v>0</v>
      </c>
      <c r="AG793" s="3191"/>
      <c r="AH793" s="3191"/>
      <c r="AI793" s="3191"/>
      <c r="AJ793" s="3191"/>
      <c r="AK793" s="3191"/>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ht="13">
      <c r="A794" s="1318" t="s">
        <v>1637</v>
      </c>
      <c r="B794" s="3185" t="s">
        <v>1863</v>
      </c>
      <c r="C794" s="3185"/>
      <c r="D794" s="3185"/>
      <c r="E794" s="3185"/>
      <c r="F794" s="3185"/>
      <c r="G794" s="3185"/>
      <c r="H794" s="3185"/>
      <c r="I794" s="3185"/>
      <c r="J794" s="3185"/>
      <c r="K794" s="3185"/>
      <c r="L794" s="3185"/>
      <c r="M794" s="3185"/>
      <c r="N794" s="3185"/>
      <c r="O794" s="3185"/>
      <c r="P794" s="3185"/>
      <c r="Q794" s="3185"/>
      <c r="R794" s="3185"/>
      <c r="S794" s="3186"/>
      <c r="T794" s="3213">
        <f>AK267</f>
        <v>10</v>
      </c>
      <c r="U794" s="3213"/>
      <c r="V794" s="3213"/>
      <c r="W794" s="3213"/>
      <c r="X794" s="3213"/>
      <c r="Y794" s="3213"/>
      <c r="Z794" s="3191">
        <v>10</v>
      </c>
      <c r="AA794" s="3191"/>
      <c r="AB794" s="3191"/>
      <c r="AC794" s="3191"/>
      <c r="AD794" s="3191"/>
      <c r="AE794" s="3191"/>
      <c r="AF794" s="3220">
        <f>IF(T794&gt;Z794,Z794,T794)</f>
        <v>10</v>
      </c>
      <c r="AG794" s="3221"/>
      <c r="AH794" s="3221"/>
      <c r="AI794" s="3221"/>
      <c r="AJ794" s="3221"/>
      <c r="AK794" s="3222"/>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ht="13">
      <c r="A795" s="1320" t="s">
        <v>1641</v>
      </c>
      <c r="B795" s="3185" t="s">
        <v>1642</v>
      </c>
      <c r="C795" s="3185"/>
      <c r="D795" s="3185"/>
      <c r="E795" s="3185"/>
      <c r="F795" s="3185"/>
      <c r="G795" s="3185"/>
      <c r="H795" s="3185"/>
      <c r="I795" s="3185"/>
      <c r="J795" s="3185"/>
      <c r="K795" s="3185"/>
      <c r="L795" s="3185"/>
      <c r="M795" s="3185"/>
      <c r="N795" s="3185"/>
      <c r="O795" s="3185"/>
      <c r="P795" s="3185"/>
      <c r="Q795" s="3185"/>
      <c r="R795" s="3185"/>
      <c r="S795" s="3186"/>
      <c r="T795" s="3213">
        <f>AK553</f>
        <v>19</v>
      </c>
      <c r="U795" s="3213"/>
      <c r="V795" s="3213"/>
      <c r="W795" s="3213"/>
      <c r="X795" s="3213"/>
      <c r="Y795" s="3213"/>
      <c r="Z795" s="3220">
        <v>20</v>
      </c>
      <c r="AA795" s="3221"/>
      <c r="AB795" s="3221"/>
      <c r="AC795" s="3221"/>
      <c r="AD795" s="3221"/>
      <c r="AE795" s="3222"/>
      <c r="AF795" s="3220">
        <f>IF(T795&gt;Z795,Z795,T795)</f>
        <v>19</v>
      </c>
      <c r="AG795" s="3235"/>
      <c r="AH795" s="3235"/>
      <c r="AI795" s="3235"/>
      <c r="AJ795" s="3235"/>
      <c r="AK795" s="3236"/>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ht="13">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85">
        <f>AK320</f>
        <v>9</v>
      </c>
      <c r="U796" s="3085"/>
      <c r="V796" s="3085"/>
      <c r="W796" s="3085"/>
      <c r="X796" s="3085"/>
      <c r="Y796" s="3085"/>
      <c r="Z796" s="3090">
        <v>20</v>
      </c>
      <c r="AA796" s="3091"/>
      <c r="AB796" s="3091"/>
      <c r="AC796" s="3091"/>
      <c r="AD796" s="3091"/>
      <c r="AE796" s="3092"/>
      <c r="AF796" s="3217"/>
      <c r="AG796" s="3217"/>
      <c r="AH796" s="3217"/>
      <c r="AI796" s="3217"/>
      <c r="AJ796" s="3217"/>
      <c r="AK796" s="3217"/>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ht="13">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85">
        <f>AK551</f>
        <v>10</v>
      </c>
      <c r="U797" s="3085"/>
      <c r="V797" s="3085"/>
      <c r="W797" s="3085"/>
      <c r="X797" s="3085"/>
      <c r="Y797" s="3085"/>
      <c r="Z797" s="3090">
        <v>10</v>
      </c>
      <c r="AA797" s="3091"/>
      <c r="AB797" s="3091"/>
      <c r="AC797" s="3091"/>
      <c r="AD797" s="3091"/>
      <c r="AE797" s="3092"/>
      <c r="AF797" s="3217"/>
      <c r="AG797" s="3217"/>
      <c r="AH797" s="3217"/>
      <c r="AI797" s="3217"/>
      <c r="AJ797" s="3217"/>
      <c r="AK797" s="3217"/>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ht="13">
      <c r="A798" s="1320" t="s">
        <v>1727</v>
      </c>
      <c r="B798" s="3185" t="s">
        <v>906</v>
      </c>
      <c r="C798" s="3185"/>
      <c r="D798" s="3185"/>
      <c r="E798" s="3185"/>
      <c r="F798" s="3185"/>
      <c r="G798" s="3185"/>
      <c r="H798" s="3185"/>
      <c r="I798" s="3185"/>
      <c r="J798" s="3185"/>
      <c r="K798" s="3185"/>
      <c r="L798" s="3185"/>
      <c r="M798" s="3185"/>
      <c r="N798" s="3185"/>
      <c r="O798" s="3185"/>
      <c r="P798" s="3185"/>
      <c r="Q798" s="3185"/>
      <c r="R798" s="3185"/>
      <c r="S798" s="3186"/>
      <c r="T798" s="3213">
        <f>AK684</f>
        <v>10</v>
      </c>
      <c r="U798" s="3213"/>
      <c r="V798" s="3213"/>
      <c r="W798" s="3213"/>
      <c r="X798" s="3213"/>
      <c r="Y798" s="3213"/>
      <c r="Z798" s="3220">
        <v>10</v>
      </c>
      <c r="AA798" s="3221"/>
      <c r="AB798" s="3221"/>
      <c r="AC798" s="3221"/>
      <c r="AD798" s="3221"/>
      <c r="AE798" s="3222"/>
      <c r="AF798" s="3191">
        <f>IF(T798&gt;Z798,Z798,T798)</f>
        <v>10</v>
      </c>
      <c r="AG798" s="3191"/>
      <c r="AH798" s="3191"/>
      <c r="AI798" s="3191"/>
      <c r="AJ798" s="3191"/>
      <c r="AK798" s="3191"/>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ht="13">
      <c r="A799" s="1320" t="s">
        <v>1840</v>
      </c>
      <c r="B799" s="3185" t="s">
        <v>1841</v>
      </c>
      <c r="C799" s="3185"/>
      <c r="D799" s="3185"/>
      <c r="E799" s="3185"/>
      <c r="F799" s="3185"/>
      <c r="G799" s="3185"/>
      <c r="H799" s="3185"/>
      <c r="I799" s="3185"/>
      <c r="J799" s="3185"/>
      <c r="K799" s="3185"/>
      <c r="L799" s="3185"/>
      <c r="M799" s="3185"/>
      <c r="N799" s="3185"/>
      <c r="O799" s="3185"/>
      <c r="P799" s="3185"/>
      <c r="Q799" s="3185"/>
      <c r="R799" s="3185"/>
      <c r="S799" s="3186"/>
      <c r="T799" s="3213">
        <f>AK774</f>
        <v>12</v>
      </c>
      <c r="U799" s="3213"/>
      <c r="V799" s="3213"/>
      <c r="W799" s="3213"/>
      <c r="X799" s="3213"/>
      <c r="Y799" s="3213"/>
      <c r="Z799" s="3220">
        <v>12</v>
      </c>
      <c r="AA799" s="3221"/>
      <c r="AB799" s="3221"/>
      <c r="AC799" s="3221"/>
      <c r="AD799" s="3221"/>
      <c r="AE799" s="3222"/>
      <c r="AF799" s="3191">
        <f>IF(T799&gt;Z799,Z799,T799)</f>
        <v>12</v>
      </c>
      <c r="AG799" s="3191"/>
      <c r="AH799" s="3191"/>
      <c r="AI799" s="3191"/>
      <c r="AJ799" s="3191"/>
      <c r="AK799" s="3191"/>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ht="13">
      <c r="A800" s="3218" t="s">
        <v>1866</v>
      </c>
      <c r="B800" s="3185"/>
      <c r="C800" s="3185"/>
      <c r="D800" s="3185"/>
      <c r="E800" s="3185"/>
      <c r="F800" s="3185"/>
      <c r="G800" s="3185"/>
      <c r="H800" s="3185"/>
      <c r="I800" s="3185"/>
      <c r="J800" s="3185"/>
      <c r="K800" s="3185"/>
      <c r="L800" s="3185"/>
      <c r="M800" s="3185"/>
      <c r="N800" s="3185"/>
      <c r="O800" s="3185"/>
      <c r="P800" s="3185"/>
      <c r="Q800" s="3185"/>
      <c r="R800" s="3185"/>
      <c r="S800" s="3186"/>
      <c r="T800" s="3219"/>
      <c r="U800" s="3219"/>
      <c r="V800" s="3219"/>
      <c r="W800" s="3219"/>
      <c r="X800" s="3219"/>
      <c r="Y800" s="3219"/>
      <c r="Z800" s="3216" t="s">
        <v>1867</v>
      </c>
      <c r="AA800" s="3216"/>
      <c r="AB800" s="3216"/>
      <c r="AC800" s="3216"/>
      <c r="AD800" s="3216"/>
      <c r="AE800" s="3216"/>
      <c r="AF800" s="3220">
        <f>IF(T800&gt;0,T800,0)</f>
        <v>0</v>
      </c>
      <c r="AG800" s="3221"/>
      <c r="AH800" s="3221"/>
      <c r="AI800" s="3221"/>
      <c r="AJ800" s="3221"/>
      <c r="AK800" s="3222"/>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5">
      <c r="A801" s="3223" t="s">
        <v>1868</v>
      </c>
      <c r="B801" s="3224"/>
      <c r="C801" s="3224"/>
      <c r="D801" s="3224"/>
      <c r="E801" s="3224"/>
      <c r="F801" s="3224"/>
      <c r="G801" s="3224"/>
      <c r="H801" s="3224"/>
      <c r="I801" s="3224"/>
      <c r="J801" s="3224"/>
      <c r="K801" s="3224"/>
      <c r="L801" s="3224"/>
      <c r="M801" s="3224"/>
      <c r="N801" s="3224"/>
      <c r="O801" s="3224"/>
      <c r="P801" s="3224"/>
      <c r="Q801" s="3224"/>
      <c r="R801" s="3224"/>
      <c r="S801" s="3224"/>
      <c r="T801" s="3224"/>
      <c r="U801" s="3224"/>
      <c r="V801" s="3224"/>
      <c r="W801" s="3224"/>
      <c r="X801" s="3224"/>
      <c r="Y801" s="3224"/>
      <c r="Z801" s="3224"/>
      <c r="AA801" s="3224"/>
      <c r="AB801" s="3224"/>
      <c r="AC801" s="3224"/>
      <c r="AD801" s="3224"/>
      <c r="AE801" s="3225"/>
      <c r="AF801" s="3229">
        <f>SUM(AF784:AK799)-AF800</f>
        <v>119</v>
      </c>
      <c r="AG801" s="3230"/>
      <c r="AH801" s="3230"/>
      <c r="AI801" s="3230"/>
      <c r="AJ801" s="3230"/>
      <c r="AK801" s="3231"/>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5">
      <c r="A802" s="3226"/>
      <c r="B802" s="3227"/>
      <c r="C802" s="3227"/>
      <c r="D802" s="3227"/>
      <c r="E802" s="3227"/>
      <c r="F802" s="3227"/>
      <c r="G802" s="3227"/>
      <c r="H802" s="3227"/>
      <c r="I802" s="3227"/>
      <c r="J802" s="3227"/>
      <c r="K802" s="3227"/>
      <c r="L802" s="3227"/>
      <c r="M802" s="3227"/>
      <c r="N802" s="3227"/>
      <c r="O802" s="3227"/>
      <c r="P802" s="3227"/>
      <c r="Q802" s="3227"/>
      <c r="R802" s="3227"/>
      <c r="S802" s="3227"/>
      <c r="T802" s="3227"/>
      <c r="U802" s="3227"/>
      <c r="V802" s="3227"/>
      <c r="W802" s="3227"/>
      <c r="X802" s="3227"/>
      <c r="Y802" s="3227"/>
      <c r="Z802" s="3227"/>
      <c r="AA802" s="3227"/>
      <c r="AB802" s="3227"/>
      <c r="AC802" s="3227"/>
      <c r="AD802" s="3227"/>
      <c r="AE802" s="3228"/>
      <c r="AF802" s="3232"/>
      <c r="AG802" s="3233"/>
      <c r="AH802" s="3233"/>
      <c r="AI802" s="3233"/>
      <c r="AJ802" s="3233"/>
      <c r="AK802" s="3234"/>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Isaac Cruz</cp:lastModifiedBy>
  <cp:lastPrinted>2022-03-16T21:13:22Z</cp:lastPrinted>
  <dcterms:created xsi:type="dcterms:W3CDTF">2007-12-27T18:26:28Z</dcterms:created>
  <dcterms:modified xsi:type="dcterms:W3CDTF">2022-03-16T21:13:37Z</dcterms:modified>
</cp:coreProperties>
</file>